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Envoy/Year 2022 Reports/04_Apr 2022/"/>
    </mc:Choice>
  </mc:AlternateContent>
  <xr:revisionPtr revIDLastSave="0" documentId="11_F0F6926655A604D93716A81EA15CFCC0BD3D82E9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78" i="2" l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<sst xmlns="http://schemas.openxmlformats.org/spreadsheetml/2006/main" count="30082" uniqueCount="2250">
  <si>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</si>
  <si>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</si>
  <si>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</si>
  <si>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</si>
  <si>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</si>
  <si>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</si>
  <si>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</si>
  <si>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</si>
  <si>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</si>
  <si>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</si>
  <si>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</si>
  <si>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</si>
  <si>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</si>
  <si>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</si>
  <si>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</si>
  <si>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</si>
  <si>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</si>
  <si>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</si>
  <si>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</si>
  <si>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</si>
  <si>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amruta.erande@ice.com</t>
  </si>
  <si>
    <t>ashishrajaram.sutar@ice.com</t>
  </si>
  <si>
    <t>aparnaramchandra.chavan@ice.com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</si>
  <si>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</si>
  <si>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</si>
  <si>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</si>
  <si>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</si>
  <si>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</si>
  <si>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</si>
  <si>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</si>
  <si>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</si>
  <si>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</si>
  <si>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</si>
  <si>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</si>
  <si>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</si>
  <si>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</si>
  <si>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</si>
  <si>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</si>
  <si>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</si>
  <si>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</si>
  <si>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</si>
  <si>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</si>
  <si>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</si>
  <si>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</si>
  <si>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</si>
  <si>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</si>
  <si>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</si>
  <si>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</si>
  <si>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</si>
  <si>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</si>
  <si>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</si>
  <si>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</si>
  <si>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</si>
  <si>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</si>
  <si>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</si>
  <si>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</si>
  <si>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</si>
  <si>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</si>
  <si>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</si>
  <si>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</si>
  <si>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</si>
  <si>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</si>
  <si>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</si>
  <si>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</si>
  <si>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</si>
  <si>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</si>
  <si>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</si>
  <si>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</si>
  <si>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</si>
  <si>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</si>
  <si>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</si>
  <si>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</si>
  <si>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</si>
  <si>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</si>
  <si>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</si>
  <si>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</si>
  <si>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</si>
  <si>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</si>
  <si>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</si>
  <si>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</si>
  <si>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</t>
  </si>
  <si>
    <t>DATA_VALIDATION</t>
  </si>
  <si>
    <t>1100005521</t>
  </si>
  <si>
    <t>Folder</t>
  </si>
  <si>
    <t>Mailitem</t>
  </si>
  <si>
    <t>MI2203166029</t>
  </si>
  <si>
    <t>COMPLETED</t>
  </si>
  <si>
    <t>MARK_AS_COMPLETED</t>
  </si>
  <si>
    <t>Queue</t>
  </si>
  <si>
    <t>N/A</t>
  </si>
  <si>
    <t>Sayali Shinde</t>
  </si>
  <si>
    <t>Karnal Akhare</t>
  </si>
  <si>
    <t>WI2204100</t>
  </si>
  <si>
    <t>1100006433</t>
  </si>
  <si>
    <t>MI22045878</t>
  </si>
  <si>
    <t>Sanket Koli</t>
  </si>
  <si>
    <t>Sangeeta Kumari</t>
  </si>
  <si>
    <t>WI22041000</t>
  </si>
  <si>
    <t>1100008146</t>
  </si>
  <si>
    <t>MI220452731</t>
  </si>
  <si>
    <t>Monali Jadhav</t>
  </si>
  <si>
    <t>Saloni Uttekar</t>
  </si>
  <si>
    <t>WI22041001</t>
  </si>
  <si>
    <t>1100004334</t>
  </si>
  <si>
    <t>MI220452661</t>
  </si>
  <si>
    <t>Prathamesh Amte</t>
  </si>
  <si>
    <t>Aparna Ramchandra Chavan</t>
  </si>
  <si>
    <t>WI22041002</t>
  </si>
  <si>
    <t>1100003544</t>
  </si>
  <si>
    <t>MI220453184</t>
  </si>
  <si>
    <t>Sandip Tribhuvan</t>
  </si>
  <si>
    <t>WI22041003</t>
  </si>
  <si>
    <t>1100002958</t>
  </si>
  <si>
    <t>MI220453186</t>
  </si>
  <si>
    <t>WI22041004</t>
  </si>
  <si>
    <t>1100007216</t>
  </si>
  <si>
    <t>MI220453903</t>
  </si>
  <si>
    <t>Mohit Bilampelli</t>
  </si>
  <si>
    <t>Sanjana Uttekar</t>
  </si>
  <si>
    <t>WI22041005</t>
  </si>
  <si>
    <t>WI22041006</t>
  </si>
  <si>
    <t>WI22041007</t>
  </si>
  <si>
    <t>1100005222</t>
  </si>
  <si>
    <t>MI220454618</t>
  </si>
  <si>
    <t>Varsha Dombale</t>
  </si>
  <si>
    <t>WI22041008</t>
  </si>
  <si>
    <t>MI220454645</t>
  </si>
  <si>
    <t>WI2204101</t>
  </si>
  <si>
    <t>1100007446</t>
  </si>
  <si>
    <t>MI22045884</t>
  </si>
  <si>
    <t>Malleshwari Bonla</t>
  </si>
  <si>
    <t>WI2204102</t>
  </si>
  <si>
    <t>1100004942</t>
  </si>
  <si>
    <t>MI22042487</t>
  </si>
  <si>
    <t>Samadhan Kamble</t>
  </si>
  <si>
    <t>WI22041023</t>
  </si>
  <si>
    <t>1100006457</t>
  </si>
  <si>
    <t>MI220455158</t>
  </si>
  <si>
    <t>Aditya Sanjay Tade</t>
  </si>
  <si>
    <t>WI22041024</t>
  </si>
  <si>
    <t>1100004022</t>
  </si>
  <si>
    <t>MI220455172</t>
  </si>
  <si>
    <t>WI22041025</t>
  </si>
  <si>
    <t>1100006987</t>
  </si>
  <si>
    <t>MI220455704</t>
  </si>
  <si>
    <t>WI22041026</t>
  </si>
  <si>
    <t>1100007443</t>
  </si>
  <si>
    <t>MI220455726</t>
  </si>
  <si>
    <t>WI22041028</t>
  </si>
  <si>
    <t>WI22041029</t>
  </si>
  <si>
    <t>MI220455863</t>
  </si>
  <si>
    <t>WI2204103</t>
  </si>
  <si>
    <t>1100007379</t>
  </si>
  <si>
    <t>MI22042674</t>
  </si>
  <si>
    <t>Ganesh Bavdiwale</t>
  </si>
  <si>
    <t>WI22041030</t>
  </si>
  <si>
    <t>1100002703</t>
  </si>
  <si>
    <t>MI220455902</t>
  </si>
  <si>
    <t>Nisha Verma</t>
  </si>
  <si>
    <t>WI22041031</t>
  </si>
  <si>
    <t>WI22041036</t>
  </si>
  <si>
    <t>1100005455</t>
  </si>
  <si>
    <t>MI220456051</t>
  </si>
  <si>
    <t>WI22041037</t>
  </si>
  <si>
    <t>1100004708</t>
  </si>
  <si>
    <t>MI220456039</t>
  </si>
  <si>
    <t>WI2204104</t>
  </si>
  <si>
    <t>1100005957</t>
  </si>
  <si>
    <t>MI22046026</t>
  </si>
  <si>
    <t>Sushant Bhambure</t>
  </si>
  <si>
    <t>WI22041040</t>
  </si>
  <si>
    <t>MI220456057</t>
  </si>
  <si>
    <t>WI22041048</t>
  </si>
  <si>
    <t>1100003640</t>
  </si>
  <si>
    <t>MI220456235</t>
  </si>
  <si>
    <t>WI22041049</t>
  </si>
  <si>
    <t>MI220456325</t>
  </si>
  <si>
    <t>WI2204105</t>
  </si>
  <si>
    <t>1100006380</t>
  </si>
  <si>
    <t>MI22046267</t>
  </si>
  <si>
    <t>Adesh Dhire</t>
  </si>
  <si>
    <t>WI22041051</t>
  </si>
  <si>
    <t>1100003592</t>
  </si>
  <si>
    <t>MI220456628</t>
  </si>
  <si>
    <t>WI22041052</t>
  </si>
  <si>
    <t>WI22041055</t>
  </si>
  <si>
    <t>1100002495</t>
  </si>
  <si>
    <t>MI220456960</t>
  </si>
  <si>
    <t>WI2204106</t>
  </si>
  <si>
    <t>1100007275</t>
  </si>
  <si>
    <t>MI22046282</t>
  </si>
  <si>
    <t>Prajwal Kendre</t>
  </si>
  <si>
    <t>WI22041060</t>
  </si>
  <si>
    <t>1100007622</t>
  </si>
  <si>
    <t>MI220457602</t>
  </si>
  <si>
    <t>Swapnil Kadam</t>
  </si>
  <si>
    <t>WI22041061</t>
  </si>
  <si>
    <t>1100008094</t>
  </si>
  <si>
    <t>MI220457634</t>
  </si>
  <si>
    <t>Shubham Karwate</t>
  </si>
  <si>
    <t>Sanjay Kharade</t>
  </si>
  <si>
    <t>WI22041064</t>
  </si>
  <si>
    <t>1100002810</t>
  </si>
  <si>
    <t>MI220457675</t>
  </si>
  <si>
    <t>WI22041065</t>
  </si>
  <si>
    <t>WI22041067</t>
  </si>
  <si>
    <t>1100001127</t>
  </si>
  <si>
    <t>MI220457981</t>
  </si>
  <si>
    <t>WI22041072</t>
  </si>
  <si>
    <t>1100002750</t>
  </si>
  <si>
    <t>MI220458125</t>
  </si>
  <si>
    <t>Pooja Supekar</t>
  </si>
  <si>
    <t>WI22041073</t>
  </si>
  <si>
    <t>WI220411</t>
  </si>
  <si>
    <t>1100005251</t>
  </si>
  <si>
    <t>MI2203165856</t>
  </si>
  <si>
    <t>WI22041113</t>
  </si>
  <si>
    <t>1100007069</t>
  </si>
  <si>
    <t>MI220460009</t>
  </si>
  <si>
    <t>WI22041118</t>
  </si>
  <si>
    <t>MI220460086</t>
  </si>
  <si>
    <t>WI22041135</t>
  </si>
  <si>
    <t>1100006148</t>
  </si>
  <si>
    <t>MI220460391</t>
  </si>
  <si>
    <t>WI22041136</t>
  </si>
  <si>
    <t>MI220460401</t>
  </si>
  <si>
    <t>WI22041137</t>
  </si>
  <si>
    <t>1100006835</t>
  </si>
  <si>
    <t>MI220460461</t>
  </si>
  <si>
    <t>WI22041144</t>
  </si>
  <si>
    <t>1100006027</t>
  </si>
  <si>
    <t>MI220460874</t>
  </si>
  <si>
    <t>WI22041146</t>
  </si>
  <si>
    <t>WI22041155</t>
  </si>
  <si>
    <t>1100008280</t>
  </si>
  <si>
    <t>MI220461352</t>
  </si>
  <si>
    <t>WI22041156</t>
  </si>
  <si>
    <t>1100006265</t>
  </si>
  <si>
    <t>MI220461385</t>
  </si>
  <si>
    <t>WI2204116</t>
  </si>
  <si>
    <t>1100006499</t>
  </si>
  <si>
    <t>MI22046470</t>
  </si>
  <si>
    <t>WI22041164</t>
  </si>
  <si>
    <t>1100005423</t>
  </si>
  <si>
    <t>MI220461663</t>
  </si>
  <si>
    <t>WI22041165</t>
  </si>
  <si>
    <t>1100006392</t>
  </si>
  <si>
    <t>MI220461678</t>
  </si>
  <si>
    <t>Hemanshi Deshlahara</t>
  </si>
  <si>
    <t>WI22041166</t>
  </si>
  <si>
    <t>WI22041167</t>
  </si>
  <si>
    <t>MI220461827</t>
  </si>
  <si>
    <t>WI22041168</t>
  </si>
  <si>
    <t>Komal Anil Kharde</t>
  </si>
  <si>
    <t>WI2204117</t>
  </si>
  <si>
    <t>1100002538</t>
  </si>
  <si>
    <t>MI22046496</t>
  </si>
  <si>
    <t>Deepika Dutta</t>
  </si>
  <si>
    <t>WI22041170</t>
  </si>
  <si>
    <t>1100007447</t>
  </si>
  <si>
    <t>MI220462805</t>
  </si>
  <si>
    <t>WI22041171</t>
  </si>
  <si>
    <t>1100006681</t>
  </si>
  <si>
    <t>MI220462860</t>
  </si>
  <si>
    <t>WI2204118</t>
  </si>
  <si>
    <t>MI22042963</t>
  </si>
  <si>
    <t>Nayan Naramshettiwar</t>
  </si>
  <si>
    <t>WI2204119</t>
  </si>
  <si>
    <t>1100004000</t>
  </si>
  <si>
    <t>MI22046944</t>
  </si>
  <si>
    <t>WI220412</t>
  </si>
  <si>
    <t>1100007163</t>
  </si>
  <si>
    <t>MI220433</t>
  </si>
  <si>
    <t>Ujwala Navnath Ajabe</t>
  </si>
  <si>
    <t>WI22041201</t>
  </si>
  <si>
    <t>1100001816</t>
  </si>
  <si>
    <t>MI220463067</t>
  </si>
  <si>
    <t>WI22041203</t>
  </si>
  <si>
    <t>MI220463079</t>
  </si>
  <si>
    <t>WI22041204</t>
  </si>
  <si>
    <t>MI220463097</t>
  </si>
  <si>
    <t>WI22041205</t>
  </si>
  <si>
    <t>MI220463114</t>
  </si>
  <si>
    <t>WI22041206</t>
  </si>
  <si>
    <t>1100002814</t>
  </si>
  <si>
    <t>MI220463123</t>
  </si>
  <si>
    <t>WI22041207</t>
  </si>
  <si>
    <t>1100008309</t>
  </si>
  <si>
    <t>MI220463134</t>
  </si>
  <si>
    <t>WI22041208</t>
  </si>
  <si>
    <t>MI220463166</t>
  </si>
  <si>
    <t>WI22041209</t>
  </si>
  <si>
    <t>MI220463178</t>
  </si>
  <si>
    <t>WI22041210</t>
  </si>
  <si>
    <t>1100007477</t>
  </si>
  <si>
    <t>MI220463221</t>
  </si>
  <si>
    <t>WI22041211</t>
  </si>
  <si>
    <t>1100006953</t>
  </si>
  <si>
    <t>MI220463270</t>
  </si>
  <si>
    <t>WI22041212</t>
  </si>
  <si>
    <t>MI220463284</t>
  </si>
  <si>
    <t>WI22041213</t>
  </si>
  <si>
    <t>WI22041214</t>
  </si>
  <si>
    <t>1100002909</t>
  </si>
  <si>
    <t>MI220463467</t>
  </si>
  <si>
    <t>WI22041215</t>
  </si>
  <si>
    <t>WI22041216</t>
  </si>
  <si>
    <t>MI220463601</t>
  </si>
  <si>
    <t>WI22041217</t>
  </si>
  <si>
    <t>MI220463616</t>
  </si>
  <si>
    <t>WI22041218</t>
  </si>
  <si>
    <t>MI220463667</t>
  </si>
  <si>
    <t>WI22041219</t>
  </si>
  <si>
    <t>WI2204122</t>
  </si>
  <si>
    <t>MI22042937</t>
  </si>
  <si>
    <t>WI22041220</t>
  </si>
  <si>
    <t>WI22041221</t>
  </si>
  <si>
    <t>WI22041222</t>
  </si>
  <si>
    <t>1100006780</t>
  </si>
  <si>
    <t>MI220463822</t>
  </si>
  <si>
    <t>WI22041223</t>
  </si>
  <si>
    <t>MI220464152</t>
  </si>
  <si>
    <t>WI22041225</t>
  </si>
  <si>
    <t>WI22041226</t>
  </si>
  <si>
    <t>1100006702</t>
  </si>
  <si>
    <t>MI220464167</t>
  </si>
  <si>
    <t>WI22041227</t>
  </si>
  <si>
    <t>MI220464381</t>
  </si>
  <si>
    <t>WI22041229</t>
  </si>
  <si>
    <t>MI220464433</t>
  </si>
  <si>
    <t>WI2204123</t>
  </si>
  <si>
    <t>1100004459</t>
  </si>
  <si>
    <t>MI22043333</t>
  </si>
  <si>
    <t>WI22041230</t>
  </si>
  <si>
    <t>1100006119</t>
  </si>
  <si>
    <t>MI220464604</t>
  </si>
  <si>
    <t>Sagar Belhekar</t>
  </si>
  <si>
    <t>WI22041236</t>
  </si>
  <si>
    <t>1100001153</t>
  </si>
  <si>
    <t>MI220464858</t>
  </si>
  <si>
    <t>WI22041237</t>
  </si>
  <si>
    <t>MI220464865</t>
  </si>
  <si>
    <t>WI22041238</t>
  </si>
  <si>
    <t>MI220464872</t>
  </si>
  <si>
    <t>WI22041239</t>
  </si>
  <si>
    <t>MI220464877</t>
  </si>
  <si>
    <t>WI2204124</t>
  </si>
  <si>
    <t>1100004460</t>
  </si>
  <si>
    <t>MI22043673</t>
  </si>
  <si>
    <t>WI22041240</t>
  </si>
  <si>
    <t>MI220464884</t>
  </si>
  <si>
    <t>WI22041241</t>
  </si>
  <si>
    <t>MI220464895</t>
  </si>
  <si>
    <t>Shivani Rapariya</t>
  </si>
  <si>
    <t>WI22041242</t>
  </si>
  <si>
    <t>1100004791</t>
  </si>
  <si>
    <t>MI220464890</t>
  </si>
  <si>
    <t>WI22041243</t>
  </si>
  <si>
    <t>1100004171</t>
  </si>
  <si>
    <t>MI220465106</t>
  </si>
  <si>
    <t>WI22041244</t>
  </si>
  <si>
    <t>MI220465348</t>
  </si>
  <si>
    <t>WI22041246</t>
  </si>
  <si>
    <t>WI2204125</t>
  </si>
  <si>
    <t>1100004031</t>
  </si>
  <si>
    <t>MI22043681</t>
  </si>
  <si>
    <t>Kalyani Mane</t>
  </si>
  <si>
    <t>Raman Vaidya</t>
  </si>
  <si>
    <t>WI2204126</t>
  </si>
  <si>
    <t>1100007516</t>
  </si>
  <si>
    <t>MI22047749</t>
  </si>
  <si>
    <t>Tejas Bomidwar</t>
  </si>
  <si>
    <t>WI2204127</t>
  </si>
  <si>
    <t>1100005486</t>
  </si>
  <si>
    <t>MI22045603</t>
  </si>
  <si>
    <t>WI22041273</t>
  </si>
  <si>
    <t>WI22041276</t>
  </si>
  <si>
    <t>1100007132</t>
  </si>
  <si>
    <t>MI220466338</t>
  </si>
  <si>
    <t>WI2204128</t>
  </si>
  <si>
    <t>MI22044726</t>
  </si>
  <si>
    <t>WI2204129</t>
  </si>
  <si>
    <t>1100004429</t>
  </si>
  <si>
    <t>MI22045827</t>
  </si>
  <si>
    <t>WI22041290</t>
  </si>
  <si>
    <t>1100008494</t>
  </si>
  <si>
    <t>MI220467034</t>
  </si>
  <si>
    <t>WI220413</t>
  </si>
  <si>
    <t>1100003526</t>
  </si>
  <si>
    <t>MI2203164893</t>
  </si>
  <si>
    <t>WI2204130</t>
  </si>
  <si>
    <t>WI22041302</t>
  </si>
  <si>
    <t>1100008735</t>
  </si>
  <si>
    <t>MI220467675</t>
  </si>
  <si>
    <t>Ketan Pathak</t>
  </si>
  <si>
    <t>WI22041307</t>
  </si>
  <si>
    <t>1100007901</t>
  </si>
  <si>
    <t>MI220467680</t>
  </si>
  <si>
    <t>WI22041308</t>
  </si>
  <si>
    <t>1100007746</t>
  </si>
  <si>
    <t>MI220467685</t>
  </si>
  <si>
    <t>WI22041309</t>
  </si>
  <si>
    <t>1100005369</t>
  </si>
  <si>
    <t>MI220467681</t>
  </si>
  <si>
    <t>WI2204131</t>
  </si>
  <si>
    <t>WI22041310</t>
  </si>
  <si>
    <t>1100006036</t>
  </si>
  <si>
    <t>MI220467767</t>
  </si>
  <si>
    <t>WI22041311</t>
  </si>
  <si>
    <t>MI220467777</t>
  </si>
  <si>
    <t>WI22041312</t>
  </si>
  <si>
    <t>MI220467784</t>
  </si>
  <si>
    <t>WI22041313</t>
  </si>
  <si>
    <t>MI220467792</t>
  </si>
  <si>
    <t>WI22041316</t>
  </si>
  <si>
    <t>1100007498</t>
  </si>
  <si>
    <t>MI220467991</t>
  </si>
  <si>
    <t>WI22041317</t>
  </si>
  <si>
    <t>1100007949</t>
  </si>
  <si>
    <t>MI220468185</t>
  </si>
  <si>
    <t>Dashrath Soren</t>
  </si>
  <si>
    <t>WI22041318</t>
  </si>
  <si>
    <t>1100006969</t>
  </si>
  <si>
    <t>MI220468195</t>
  </si>
  <si>
    <t>WI22041319</t>
  </si>
  <si>
    <t>1100006844</t>
  </si>
  <si>
    <t>MI220468217</t>
  </si>
  <si>
    <t>WI22041321</t>
  </si>
  <si>
    <t>1100002115</t>
  </si>
  <si>
    <t>MI220468261</t>
  </si>
  <si>
    <t>WI22041325</t>
  </si>
  <si>
    <t>1100006361</t>
  </si>
  <si>
    <t>MI220468338</t>
  </si>
  <si>
    <t>WI22041327</t>
  </si>
  <si>
    <t>1100007177</t>
  </si>
  <si>
    <t>MI220468439</t>
  </si>
  <si>
    <t>WI22041328</t>
  </si>
  <si>
    <t>1100005674</t>
  </si>
  <si>
    <t>MI220468543</t>
  </si>
  <si>
    <t>Payal Pathare</t>
  </si>
  <si>
    <t>WI22041329</t>
  </si>
  <si>
    <t>WI22041330</t>
  </si>
  <si>
    <t>WI22041331</t>
  </si>
  <si>
    <t>1100007531</t>
  </si>
  <si>
    <t>MI220468650</t>
  </si>
  <si>
    <t>WI22041332</t>
  </si>
  <si>
    <t>1100008217</t>
  </si>
  <si>
    <t>MI220468830</t>
  </si>
  <si>
    <t>WI22041333</t>
  </si>
  <si>
    <t>1100008159</t>
  </si>
  <si>
    <t>MI220468874</t>
  </si>
  <si>
    <t>WI22041341</t>
  </si>
  <si>
    <t>1100008382</t>
  </si>
  <si>
    <t>MI220469203</t>
  </si>
  <si>
    <t>WI22041342</t>
  </si>
  <si>
    <t>WI22041343</t>
  </si>
  <si>
    <t>WI22041344</t>
  </si>
  <si>
    <t>1100003046</t>
  </si>
  <si>
    <t>MI220469278</t>
  </si>
  <si>
    <t>WI22041345</t>
  </si>
  <si>
    <t>Shivani Narwade</t>
  </si>
  <si>
    <t>WI22041346</t>
  </si>
  <si>
    <t>WI22041347</t>
  </si>
  <si>
    <t>1100008644</t>
  </si>
  <si>
    <t>MI220469422</t>
  </si>
  <si>
    <t>WI22041348</t>
  </si>
  <si>
    <t>1100007964</t>
  </si>
  <si>
    <t>MI220469448</t>
  </si>
  <si>
    <t>WI22041349</t>
  </si>
  <si>
    <t>1100005657</t>
  </si>
  <si>
    <t>MI220469457</t>
  </si>
  <si>
    <t>WI22041350</t>
  </si>
  <si>
    <t>WI22041351</t>
  </si>
  <si>
    <t>WI22041353</t>
  </si>
  <si>
    <t>1100008113</t>
  </si>
  <si>
    <t>MI220469529</t>
  </si>
  <si>
    <t>Bhagyashree Takawale</t>
  </si>
  <si>
    <t>WI22041354</t>
  </si>
  <si>
    <t>1100006564</t>
  </si>
  <si>
    <t>MI220469542</t>
  </si>
  <si>
    <t>WI22041355</t>
  </si>
  <si>
    <t>WI22041356</t>
  </si>
  <si>
    <t>1100007471</t>
  </si>
  <si>
    <t>MI220469577</t>
  </si>
  <si>
    <t>WI22041357</t>
  </si>
  <si>
    <t>1100002991</t>
  </si>
  <si>
    <t>MI220469608</t>
  </si>
  <si>
    <t>WI22041358</t>
  </si>
  <si>
    <t>1100004875</t>
  </si>
  <si>
    <t>MI220469650</t>
  </si>
  <si>
    <t>WI22041359</t>
  </si>
  <si>
    <t>1100006531</t>
  </si>
  <si>
    <t>MI220469749</t>
  </si>
  <si>
    <t>WI22041360</t>
  </si>
  <si>
    <t>1100007666</t>
  </si>
  <si>
    <t>MI220469784</t>
  </si>
  <si>
    <t>WI22041361</t>
  </si>
  <si>
    <t>WI22041362</t>
  </si>
  <si>
    <t>WI22041363</t>
  </si>
  <si>
    <t>1100006828</t>
  </si>
  <si>
    <t>MI220469869</t>
  </si>
  <si>
    <t>WI22041365</t>
  </si>
  <si>
    <t>1100008958</t>
  </si>
  <si>
    <t>MI220469910</t>
  </si>
  <si>
    <t>WI22041366</t>
  </si>
  <si>
    <t>1100006663</t>
  </si>
  <si>
    <t>MI220469932</t>
  </si>
  <si>
    <t>WI22041367</t>
  </si>
  <si>
    <t>1100007074</t>
  </si>
  <si>
    <t>MI220470020</t>
  </si>
  <si>
    <t>WI22041368</t>
  </si>
  <si>
    <t>1100003216</t>
  </si>
  <si>
    <t>MI220470024</t>
  </si>
  <si>
    <t>WI22041369</t>
  </si>
  <si>
    <t>1100006985</t>
  </si>
  <si>
    <t>MI220470199</t>
  </si>
  <si>
    <t>WI22041370</t>
  </si>
  <si>
    <t>WI22041371</t>
  </si>
  <si>
    <t>WI22041372</t>
  </si>
  <si>
    <t>WI22041373</t>
  </si>
  <si>
    <t>WI22041375</t>
  </si>
  <si>
    <t>1100008364</t>
  </si>
  <si>
    <t>MI220470665</t>
  </si>
  <si>
    <t>WI22041376</t>
  </si>
  <si>
    <t>1100007214</t>
  </si>
  <si>
    <t>MI220470676</t>
  </si>
  <si>
    <t>WI22041389</t>
  </si>
  <si>
    <t>1100003329</t>
  </si>
  <si>
    <t>MI220470821</t>
  </si>
  <si>
    <t>WI22041392</t>
  </si>
  <si>
    <t>MI220470838</t>
  </si>
  <si>
    <t>Mohini Shreekrishna Shinde</t>
  </si>
  <si>
    <t>WI22041393</t>
  </si>
  <si>
    <t>MI220470931</t>
  </si>
  <si>
    <t>WI22041394</t>
  </si>
  <si>
    <t>MI220470941</t>
  </si>
  <si>
    <t>WI22041395</t>
  </si>
  <si>
    <t>1100007688</t>
  </si>
  <si>
    <t>MI220470936</t>
  </si>
  <si>
    <t>WI22041399</t>
  </si>
  <si>
    <t>1100008630</t>
  </si>
  <si>
    <t>MI220471050</t>
  </si>
  <si>
    <t>WI220414</t>
  </si>
  <si>
    <t>1100003468</t>
  </si>
  <si>
    <t>MI2203165133</t>
  </si>
  <si>
    <t>WI22041411</t>
  </si>
  <si>
    <t>1100008362</t>
  </si>
  <si>
    <t>MI220471205</t>
  </si>
  <si>
    <t>WI22041412</t>
  </si>
  <si>
    <t>1100002558</t>
  </si>
  <si>
    <t>MI220471223</t>
  </si>
  <si>
    <t>WI22041413</t>
  </si>
  <si>
    <t>1100007211</t>
  </si>
  <si>
    <t>MI220471271</t>
  </si>
  <si>
    <t>WI22041414</t>
  </si>
  <si>
    <t>MI220471367</t>
  </si>
  <si>
    <t>WI22041415</t>
  </si>
  <si>
    <t>1100005941</t>
  </si>
  <si>
    <t>MI220471369</t>
  </si>
  <si>
    <t>WI22041416</t>
  </si>
  <si>
    <t>MI220471399</t>
  </si>
  <si>
    <t>WI22041417</t>
  </si>
  <si>
    <t>MI220471402</t>
  </si>
  <si>
    <t>WI22041421</t>
  </si>
  <si>
    <t>MI220471434</t>
  </si>
  <si>
    <t>WI22041422</t>
  </si>
  <si>
    <t>MI220471460</t>
  </si>
  <si>
    <t>WI22041428</t>
  </si>
  <si>
    <t>MI220471493</t>
  </si>
  <si>
    <t>WI22041433</t>
  </si>
  <si>
    <t>1100003974</t>
  </si>
  <si>
    <t>MI220471522</t>
  </si>
  <si>
    <t>WI22041437</t>
  </si>
  <si>
    <t>MI220471724</t>
  </si>
  <si>
    <t>WI22041444</t>
  </si>
  <si>
    <t>1100007383</t>
  </si>
  <si>
    <t>MI220471882</t>
  </si>
  <si>
    <t>WI22041446</t>
  </si>
  <si>
    <t>MI220472016</t>
  </si>
  <si>
    <t>WI22041447</t>
  </si>
  <si>
    <t>MI220472031</t>
  </si>
  <si>
    <t>WI22041457</t>
  </si>
  <si>
    <t>MI220472517</t>
  </si>
  <si>
    <t>WI22041458</t>
  </si>
  <si>
    <t>1100006609</t>
  </si>
  <si>
    <t>MI220472572</t>
  </si>
  <si>
    <t>WI22041459</t>
  </si>
  <si>
    <t>MI220472639</t>
  </si>
  <si>
    <t>WI2204146</t>
  </si>
  <si>
    <t>1100007118</t>
  </si>
  <si>
    <t>MI22048420</t>
  </si>
  <si>
    <t>WI22041461</t>
  </si>
  <si>
    <t>1100007055</t>
  </si>
  <si>
    <t>MI220472860</t>
  </si>
  <si>
    <t>WI22041468</t>
  </si>
  <si>
    <t>1100007509</t>
  </si>
  <si>
    <t>MI220473034</t>
  </si>
  <si>
    <t>WI22041469</t>
  </si>
  <si>
    <t>Archana Eknath Bhujbal</t>
  </si>
  <si>
    <t>WI22041472</t>
  </si>
  <si>
    <t>1100005422</t>
  </si>
  <si>
    <t>MI220473269</t>
  </si>
  <si>
    <t>WI22041473</t>
  </si>
  <si>
    <t>WI22041474</t>
  </si>
  <si>
    <t>MI220473306</t>
  </si>
  <si>
    <t>WI22041475</t>
  </si>
  <si>
    <t>1100006878</t>
  </si>
  <si>
    <t>MI220473441</t>
  </si>
  <si>
    <t>WI22041476</t>
  </si>
  <si>
    <t>MI220473508</t>
  </si>
  <si>
    <t>WI22041478</t>
  </si>
  <si>
    <t>1100005630</t>
  </si>
  <si>
    <t>MI220473532</t>
  </si>
  <si>
    <t>WI22041479</t>
  </si>
  <si>
    <t>WI22041480</t>
  </si>
  <si>
    <t>WI22041481</t>
  </si>
  <si>
    <t>WI22041482</t>
  </si>
  <si>
    <t>1100006272</t>
  </si>
  <si>
    <t>MI220473846</t>
  </si>
  <si>
    <t>WI22041483</t>
  </si>
  <si>
    <t>1100007461</t>
  </si>
  <si>
    <t>MI220474005</t>
  </si>
  <si>
    <t>WI22041484</t>
  </si>
  <si>
    <t>WI22041485</t>
  </si>
  <si>
    <t>MI220474073</t>
  </si>
  <si>
    <t>WI22041486</t>
  </si>
  <si>
    <t>WI22041487</t>
  </si>
  <si>
    <t>WI22041488</t>
  </si>
  <si>
    <t>MI220474140</t>
  </si>
  <si>
    <t>WI22041489</t>
  </si>
  <si>
    <t>MI220474155</t>
  </si>
  <si>
    <t>WI22041490</t>
  </si>
  <si>
    <t>WI22041491</t>
  </si>
  <si>
    <t>WI22041492</t>
  </si>
  <si>
    <t>1100004981</t>
  </si>
  <si>
    <t>MI220474246</t>
  </si>
  <si>
    <t>WI22041493</t>
  </si>
  <si>
    <t>WI22041494</t>
  </si>
  <si>
    <t>WI22041495</t>
  </si>
  <si>
    <t>WI22041496</t>
  </si>
  <si>
    <t>WI22041497</t>
  </si>
  <si>
    <t>WI220415</t>
  </si>
  <si>
    <t>1100006820</t>
  </si>
  <si>
    <t>MI2204597</t>
  </si>
  <si>
    <t>WI22041505</t>
  </si>
  <si>
    <t>1100004023</t>
  </si>
  <si>
    <t>MI220474846</t>
  </si>
  <si>
    <t>WI22041507</t>
  </si>
  <si>
    <t>MI220474985</t>
  </si>
  <si>
    <t>WI22041508</t>
  </si>
  <si>
    <t>MI220475039</t>
  </si>
  <si>
    <t>WI22041514</t>
  </si>
  <si>
    <t>1100002642</t>
  </si>
  <si>
    <t>MI220475337</t>
  </si>
  <si>
    <t>WI22041521</t>
  </si>
  <si>
    <t>1100000404</t>
  </si>
  <si>
    <t>MI220475359</t>
  </si>
  <si>
    <t>WI22041534</t>
  </si>
  <si>
    <t>WI22041536</t>
  </si>
  <si>
    <t>1100008734</t>
  </si>
  <si>
    <t>MI220475834</t>
  </si>
  <si>
    <t>WI22041556</t>
  </si>
  <si>
    <t>1100001044</t>
  </si>
  <si>
    <t>MI220476178</t>
  </si>
  <si>
    <t>WI22041557</t>
  </si>
  <si>
    <t>1100008534</t>
  </si>
  <si>
    <t>MI220476148</t>
  </si>
  <si>
    <t>WI22041558</t>
  </si>
  <si>
    <t>1100008739</t>
  </si>
  <si>
    <t>MI220476186</t>
  </si>
  <si>
    <t>WI22041562</t>
  </si>
  <si>
    <t>1100006938</t>
  </si>
  <si>
    <t>MI220476406</t>
  </si>
  <si>
    <t>WI22041563</t>
  </si>
  <si>
    <t>MI220476464</t>
  </si>
  <si>
    <t>WI22041567</t>
  </si>
  <si>
    <t>1100006385</t>
  </si>
  <si>
    <t>MI220476843</t>
  </si>
  <si>
    <t>WI22041568</t>
  </si>
  <si>
    <t>MI220476913</t>
  </si>
  <si>
    <t>WI22041569</t>
  </si>
  <si>
    <t>WI22041570</t>
  </si>
  <si>
    <t>1100006980</t>
  </si>
  <si>
    <t>MI220477485</t>
  </si>
  <si>
    <t>WI22041576</t>
  </si>
  <si>
    <t>1100004399</t>
  </si>
  <si>
    <t>MI220477877</t>
  </si>
  <si>
    <t>WI22041577</t>
  </si>
  <si>
    <t>1100005885</t>
  </si>
  <si>
    <t>MI220477903</t>
  </si>
  <si>
    <t>WI22041578</t>
  </si>
  <si>
    <t>1100007682</t>
  </si>
  <si>
    <t>MI220477989</t>
  </si>
  <si>
    <t>WI22041579</t>
  </si>
  <si>
    <t>MI220477987</t>
  </si>
  <si>
    <t>WI22041580</t>
  </si>
  <si>
    <t>MI220478011</t>
  </si>
  <si>
    <t>WI22041581</t>
  </si>
  <si>
    <t>1100002782</t>
  </si>
  <si>
    <t>MI220478038</t>
  </si>
  <si>
    <t>WI22041582</t>
  </si>
  <si>
    <t>MI220478119</t>
  </si>
  <si>
    <t>WI22041583</t>
  </si>
  <si>
    <t>1100002577</t>
  </si>
  <si>
    <t>MI220478206</t>
  </si>
  <si>
    <t>WI22041584</t>
  </si>
  <si>
    <t>1100005986</t>
  </si>
  <si>
    <t>MI220478195</t>
  </si>
  <si>
    <t>WI22041585</t>
  </si>
  <si>
    <t>MI220478213</t>
  </si>
  <si>
    <t>WI22041586</t>
  </si>
  <si>
    <t>MI220478210</t>
  </si>
  <si>
    <t>WI22041587</t>
  </si>
  <si>
    <t>MI220478218</t>
  </si>
  <si>
    <t>WI22041588</t>
  </si>
  <si>
    <t>MI220478266</t>
  </si>
  <si>
    <t>WI22041589</t>
  </si>
  <si>
    <t>WI22041590</t>
  </si>
  <si>
    <t>WI22041591</t>
  </si>
  <si>
    <t>1100007225</t>
  </si>
  <si>
    <t>MI220478318</t>
  </si>
  <si>
    <t>WI22041592</t>
  </si>
  <si>
    <t>WI22041593</t>
  </si>
  <si>
    <t>WI22041594</t>
  </si>
  <si>
    <t>WI22041595</t>
  </si>
  <si>
    <t>WI22041596</t>
  </si>
  <si>
    <t>WI22041597</t>
  </si>
  <si>
    <t>1100007113</t>
  </si>
  <si>
    <t>MI220478435</t>
  </si>
  <si>
    <t>WI22041598</t>
  </si>
  <si>
    <t>1100007875</t>
  </si>
  <si>
    <t>MI220478636</t>
  </si>
  <si>
    <t>WI22041599</t>
  </si>
  <si>
    <t>1100008513</t>
  </si>
  <si>
    <t>MI220478689</t>
  </si>
  <si>
    <t>WI220416</t>
  </si>
  <si>
    <t>1100002623</t>
  </si>
  <si>
    <t>MI2204595</t>
  </si>
  <si>
    <t>WI22041600</t>
  </si>
  <si>
    <t>MI220478688</t>
  </si>
  <si>
    <t>WI22041601</t>
  </si>
  <si>
    <t>1100006412</t>
  </si>
  <si>
    <t>MI220478764</t>
  </si>
  <si>
    <t>WI22041603</t>
  </si>
  <si>
    <t>WI22041604</t>
  </si>
  <si>
    <t>MI220479143</t>
  </si>
  <si>
    <t>WI22041605</t>
  </si>
  <si>
    <t>WI22041606</t>
  </si>
  <si>
    <t>WI22041607</t>
  </si>
  <si>
    <t>WI22041608</t>
  </si>
  <si>
    <t>1100007265</t>
  </si>
  <si>
    <t>MI220479726</t>
  </si>
  <si>
    <t>WI22041609</t>
  </si>
  <si>
    <t>MI220479737</t>
  </si>
  <si>
    <t>WI22041610</t>
  </si>
  <si>
    <t>1100001540</t>
  </si>
  <si>
    <t>MI220479782</t>
  </si>
  <si>
    <t>WI22041611</t>
  </si>
  <si>
    <t>1100006067</t>
  </si>
  <si>
    <t>MI220479780</t>
  </si>
  <si>
    <t>WI22041615</t>
  </si>
  <si>
    <t>MI220479841</t>
  </si>
  <si>
    <t>WI22041617</t>
  </si>
  <si>
    <t>1100006972</t>
  </si>
  <si>
    <t>MI220479914</t>
  </si>
  <si>
    <t>DELETED</t>
  </si>
  <si>
    <t>WI22041618</t>
  </si>
  <si>
    <t>1100005633</t>
  </si>
  <si>
    <t>MI220479913</t>
  </si>
  <si>
    <t>WI22041619</t>
  </si>
  <si>
    <t>WI22041620</t>
  </si>
  <si>
    <t>MI220479945</t>
  </si>
  <si>
    <t>WI22041621</t>
  </si>
  <si>
    <t>1100000994</t>
  </si>
  <si>
    <t>MI220479948</t>
  </si>
  <si>
    <t>WI22041622</t>
  </si>
  <si>
    <t>WI22041623</t>
  </si>
  <si>
    <t>1100006965</t>
  </si>
  <si>
    <t>MI220480069</t>
  </si>
  <si>
    <t>WI22041626</t>
  </si>
  <si>
    <t>1100006719</t>
  </si>
  <si>
    <t>MI220480338</t>
  </si>
  <si>
    <t>WI22041627</t>
  </si>
  <si>
    <t>WI22041628</t>
  </si>
  <si>
    <t>MI220480527</t>
  </si>
  <si>
    <t>WI22041629</t>
  </si>
  <si>
    <t>MI220480610</t>
  </si>
  <si>
    <t>WI22041630</t>
  </si>
  <si>
    <t>MI220480663</t>
  </si>
  <si>
    <t>WI22041631</t>
  </si>
  <si>
    <t>MI220480698</t>
  </si>
  <si>
    <t>WI22041632</t>
  </si>
  <si>
    <t>MI220480716</t>
  </si>
  <si>
    <t>WI22041633</t>
  </si>
  <si>
    <t>MI220481177</t>
  </si>
  <si>
    <t>WI22041641</t>
  </si>
  <si>
    <t>1100005057</t>
  </si>
  <si>
    <t>MI220481419</t>
  </si>
  <si>
    <t>WI22041642</t>
  </si>
  <si>
    <t>1100002697</t>
  </si>
  <si>
    <t>MI220481771</t>
  </si>
  <si>
    <t>WI22041643</t>
  </si>
  <si>
    <t>1100003934</t>
  </si>
  <si>
    <t>MI220482068</t>
  </si>
  <si>
    <t>WI22041644</t>
  </si>
  <si>
    <t>1100007298</t>
  </si>
  <si>
    <t>MI220482100</t>
  </si>
  <si>
    <t>WI22041645</t>
  </si>
  <si>
    <t>1100001457</t>
  </si>
  <si>
    <t>MI220482243</t>
  </si>
  <si>
    <t>WI2204165</t>
  </si>
  <si>
    <t>MI22048563</t>
  </si>
  <si>
    <t>WI22041661</t>
  </si>
  <si>
    <t>MI220482614</t>
  </si>
  <si>
    <t>WI22041662</t>
  </si>
  <si>
    <t>MI220482694</t>
  </si>
  <si>
    <t>WI22041663</t>
  </si>
  <si>
    <t>WI2204167</t>
  </si>
  <si>
    <t>1100003182</t>
  </si>
  <si>
    <t>MI22048638</t>
  </si>
  <si>
    <t>WI22041670</t>
  </si>
  <si>
    <t>1100002154</t>
  </si>
  <si>
    <t>MI220483740</t>
  </si>
  <si>
    <t>WI22041673</t>
  </si>
  <si>
    <t>MI220483872</t>
  </si>
  <si>
    <t>WI2204168</t>
  </si>
  <si>
    <t>WI22041683</t>
  </si>
  <si>
    <t>MI220483916</t>
  </si>
  <si>
    <t>WI2204169</t>
  </si>
  <si>
    <t>MI22048655</t>
  </si>
  <si>
    <t>WI2204170</t>
  </si>
  <si>
    <t>WI2204171</t>
  </si>
  <si>
    <t>1100004775</t>
  </si>
  <si>
    <t>MI22048788</t>
  </si>
  <si>
    <t>WI22041710</t>
  </si>
  <si>
    <t>1100005203</t>
  </si>
  <si>
    <t>MI220484468</t>
  </si>
  <si>
    <t>WI22041711</t>
  </si>
  <si>
    <t>MI220484490</t>
  </si>
  <si>
    <t>WI22041712</t>
  </si>
  <si>
    <t>MI220484506</t>
  </si>
  <si>
    <t>WI22041713</t>
  </si>
  <si>
    <t>MI220484542</t>
  </si>
  <si>
    <t>WI22041717</t>
  </si>
  <si>
    <t>WI22041718</t>
  </si>
  <si>
    <t>1100008636</t>
  </si>
  <si>
    <t>MI220484729</t>
  </si>
  <si>
    <t>WI22041719</t>
  </si>
  <si>
    <t>1100001808</t>
  </si>
  <si>
    <t>MI220484834</t>
  </si>
  <si>
    <t>WI2204172</t>
  </si>
  <si>
    <t>MI22048978</t>
  </si>
  <si>
    <t>WI22041720</t>
  </si>
  <si>
    <t>1100000865</t>
  </si>
  <si>
    <t>MI220484900</t>
  </si>
  <si>
    <t>WI22041729</t>
  </si>
  <si>
    <t>1100006599</t>
  </si>
  <si>
    <t>MI220485104</t>
  </si>
  <si>
    <t>WI2204173</t>
  </si>
  <si>
    <t>MI22049060</t>
  </si>
  <si>
    <t>WI22041730</t>
  </si>
  <si>
    <t>MI220485106</t>
  </si>
  <si>
    <t>WI22041738</t>
  </si>
  <si>
    <t>1100007968</t>
  </si>
  <si>
    <t>MI220485548</t>
  </si>
  <si>
    <t>WI22041739</t>
  </si>
  <si>
    <t>MI220485818</t>
  </si>
  <si>
    <t>WI2204174</t>
  </si>
  <si>
    <t>1100000480</t>
  </si>
  <si>
    <t>MI22049083</t>
  </si>
  <si>
    <t>WI22041743</t>
  </si>
  <si>
    <t>1100008443</t>
  </si>
  <si>
    <t>MI220486201</t>
  </si>
  <si>
    <t>WI22041745</t>
  </si>
  <si>
    <t>MI220486605</t>
  </si>
  <si>
    <t>WI22041748</t>
  </si>
  <si>
    <t>1100008335</t>
  </si>
  <si>
    <t>MI220486613</t>
  </si>
  <si>
    <t>WI22041750</t>
  </si>
  <si>
    <t>MI220486630</t>
  </si>
  <si>
    <t>WI22041751</t>
  </si>
  <si>
    <t>1100008421</t>
  </si>
  <si>
    <t>MI220486640</t>
  </si>
  <si>
    <t>WI22041753</t>
  </si>
  <si>
    <t>WI22041754</t>
  </si>
  <si>
    <t>WI22041755</t>
  </si>
  <si>
    <t>1100005202</t>
  </si>
  <si>
    <t>MI220486801</t>
  </si>
  <si>
    <t>WI22041756</t>
  </si>
  <si>
    <t>1100006377</t>
  </si>
  <si>
    <t>MI220487072</t>
  </si>
  <si>
    <t>WI22041757</t>
  </si>
  <si>
    <t>MI220487102</t>
  </si>
  <si>
    <t>WI22041758</t>
  </si>
  <si>
    <t>1100007618</t>
  </si>
  <si>
    <t>MI220487214</t>
  </si>
  <si>
    <t>WI22041759</t>
  </si>
  <si>
    <t>MI220487368</t>
  </si>
  <si>
    <t>WI22041762</t>
  </si>
  <si>
    <t>MI220487474</t>
  </si>
  <si>
    <t>WI22041765</t>
  </si>
  <si>
    <t>1100008908</t>
  </si>
  <si>
    <t>MI220487508</t>
  </si>
  <si>
    <t>WI22041768</t>
  </si>
  <si>
    <t>1100007358</t>
  </si>
  <si>
    <t>MI220487856</t>
  </si>
  <si>
    <t>WI22041769</t>
  </si>
  <si>
    <t>WI22041770</t>
  </si>
  <si>
    <t>1100002359</t>
  </si>
  <si>
    <t>MI220487960</t>
  </si>
  <si>
    <t>WI22041771</t>
  </si>
  <si>
    <t>MI220487993</t>
  </si>
  <si>
    <t>WI22041772</t>
  </si>
  <si>
    <t>MI220488005</t>
  </si>
  <si>
    <t>WI22041774</t>
  </si>
  <si>
    <t>MI220488070</t>
  </si>
  <si>
    <t>WI22041775</t>
  </si>
  <si>
    <t>WI22041777</t>
  </si>
  <si>
    <t>1100003801</t>
  </si>
  <si>
    <t>MI220488180</t>
  </si>
  <si>
    <t>WI22041778</t>
  </si>
  <si>
    <t>1100005883</t>
  </si>
  <si>
    <t>MI220488223</t>
  </si>
  <si>
    <t>WI22041801</t>
  </si>
  <si>
    <t>MI220488697</t>
  </si>
  <si>
    <t>WI22041802</t>
  </si>
  <si>
    <t>MI220488703</t>
  </si>
  <si>
    <t>WI22041803</t>
  </si>
  <si>
    <t>1100008250</t>
  </si>
  <si>
    <t>MI220488714</t>
  </si>
  <si>
    <t>WI22041812</t>
  </si>
  <si>
    <t>MI220488821</t>
  </si>
  <si>
    <t>WI22041855</t>
  </si>
  <si>
    <t>1100003439</t>
  </si>
  <si>
    <t>MI220489024</t>
  </si>
  <si>
    <t>WI22041856</t>
  </si>
  <si>
    <t>1100002805</t>
  </si>
  <si>
    <t>MI220489030</t>
  </si>
  <si>
    <t>WI22041857</t>
  </si>
  <si>
    <t>1100003316</t>
  </si>
  <si>
    <t>MI220489116</t>
  </si>
  <si>
    <t>WI22041858</t>
  </si>
  <si>
    <t>1100004651</t>
  </si>
  <si>
    <t>MI220489164</t>
  </si>
  <si>
    <t>WI22041860</t>
  </si>
  <si>
    <t>1100005513</t>
  </si>
  <si>
    <t>MI220489249</t>
  </si>
  <si>
    <t>WI22041869</t>
  </si>
  <si>
    <t>MI220489298</t>
  </si>
  <si>
    <t>WI22041874</t>
  </si>
  <si>
    <t>1100004260</t>
  </si>
  <si>
    <t>MI220489525</t>
  </si>
  <si>
    <t>WI22041876</t>
  </si>
  <si>
    <t>MI220490103</t>
  </si>
  <si>
    <t>WI22041881</t>
  </si>
  <si>
    <t>MI220490766</t>
  </si>
  <si>
    <t>WI22041884</t>
  </si>
  <si>
    <t>1100008106</t>
  </si>
  <si>
    <t>MI220490862</t>
  </si>
  <si>
    <t>WI22041885</t>
  </si>
  <si>
    <t>MI220490852</t>
  </si>
  <si>
    <t>WI22041886</t>
  </si>
  <si>
    <t>MI220490867</t>
  </si>
  <si>
    <t>WI22041888</t>
  </si>
  <si>
    <t>1100004996</t>
  </si>
  <si>
    <t>MI220491129</t>
  </si>
  <si>
    <t>WI22041889</t>
  </si>
  <si>
    <t>1100006890</t>
  </si>
  <si>
    <t>MI220491143</t>
  </si>
  <si>
    <t>WI22041890</t>
  </si>
  <si>
    <t>1100008259</t>
  </si>
  <si>
    <t>MI220491171</t>
  </si>
  <si>
    <t>WI22041891</t>
  </si>
  <si>
    <t>1100008376</t>
  </si>
  <si>
    <t>MI220491173</t>
  </si>
  <si>
    <t>WI22041897</t>
  </si>
  <si>
    <t>MI220491302</t>
  </si>
  <si>
    <t>WI22041898</t>
  </si>
  <si>
    <t>MI220491296</t>
  </si>
  <si>
    <t>WI22041905</t>
  </si>
  <si>
    <t>MI220491331</t>
  </si>
  <si>
    <t>WI2204192</t>
  </si>
  <si>
    <t>WI22041920</t>
  </si>
  <si>
    <t>1100007253</t>
  </si>
  <si>
    <t>MI220491646</t>
  </si>
  <si>
    <t>WI22041921</t>
  </si>
  <si>
    <t>WI22041922</t>
  </si>
  <si>
    <t>WI22041923</t>
  </si>
  <si>
    <t>MI220491761</t>
  </si>
  <si>
    <t>WI22041924</t>
  </si>
  <si>
    <t>1100008755</t>
  </si>
  <si>
    <t>MI220491793</t>
  </si>
  <si>
    <t>WI22041926</t>
  </si>
  <si>
    <t>1100005961</t>
  </si>
  <si>
    <t>MI220491925</t>
  </si>
  <si>
    <t>WI22041928</t>
  </si>
  <si>
    <t>1100007115</t>
  </si>
  <si>
    <t>MI220492720</t>
  </si>
  <si>
    <t>WI22041929</t>
  </si>
  <si>
    <t>1100009093</t>
  </si>
  <si>
    <t>MI220492734</t>
  </si>
  <si>
    <t>WI22041930</t>
  </si>
  <si>
    <t>WI22041932</t>
  </si>
  <si>
    <t>WI22041933</t>
  </si>
  <si>
    <t>MI220493070</t>
  </si>
  <si>
    <t>WI22041934</t>
  </si>
  <si>
    <t>MI220493085</t>
  </si>
  <si>
    <t>WI22041936</t>
  </si>
  <si>
    <t>MI220493101</t>
  </si>
  <si>
    <t>WI22041941</t>
  </si>
  <si>
    <t>1100008770</t>
  </si>
  <si>
    <t>MI220493221</t>
  </si>
  <si>
    <t>WI22041942</t>
  </si>
  <si>
    <t>MI220493279</t>
  </si>
  <si>
    <t>WI22041945</t>
  </si>
  <si>
    <t>1100007765</t>
  </si>
  <si>
    <t>MI220493296</t>
  </si>
  <si>
    <t>WI22041946</t>
  </si>
  <si>
    <t>1100006550</t>
  </si>
  <si>
    <t>MI220493338</t>
  </si>
  <si>
    <t>WI22041947</t>
  </si>
  <si>
    <t>1100008545</t>
  </si>
  <si>
    <t>MI220493521</t>
  </si>
  <si>
    <t>WI22041955</t>
  </si>
  <si>
    <t>MI220493980</t>
  </si>
  <si>
    <t>WI22041960</t>
  </si>
  <si>
    <t>WI22041973</t>
  </si>
  <si>
    <t>1100004899</t>
  </si>
  <si>
    <t>MI220494212</t>
  </si>
  <si>
    <t>WI22041988</t>
  </si>
  <si>
    <t>WI22041989</t>
  </si>
  <si>
    <t>MI220494855</t>
  </si>
  <si>
    <t>WI2204199</t>
  </si>
  <si>
    <t>MI22049721</t>
  </si>
  <si>
    <t>WI22041990</t>
  </si>
  <si>
    <t>MI220494880</t>
  </si>
  <si>
    <t>WI22041991</t>
  </si>
  <si>
    <t>WI22041992</t>
  </si>
  <si>
    <t>1100002238</t>
  </si>
  <si>
    <t>MI220495190</t>
  </si>
  <si>
    <t>WI22041993</t>
  </si>
  <si>
    <t>1100003391</t>
  </si>
  <si>
    <t>MI220495361</t>
  </si>
  <si>
    <t>WI22041994</t>
  </si>
  <si>
    <t>1100000762</t>
  </si>
  <si>
    <t>MI220495379</t>
  </si>
  <si>
    <t>WI22041995</t>
  </si>
  <si>
    <t>1100003862</t>
  </si>
  <si>
    <t>MI220495607</t>
  </si>
  <si>
    <t>WI22041999</t>
  </si>
  <si>
    <t>WI220420</t>
  </si>
  <si>
    <t>1100007594</t>
  </si>
  <si>
    <t>MI2204899</t>
  </si>
  <si>
    <t>WI2204200</t>
  </si>
  <si>
    <t>WI22042000</t>
  </si>
  <si>
    <t>WI22042006</t>
  </si>
  <si>
    <t>MI220496339</t>
  </si>
  <si>
    <t>WI22042009</t>
  </si>
  <si>
    <t>1100002799</t>
  </si>
  <si>
    <t>MI220496601</t>
  </si>
  <si>
    <t>WI22042010</t>
  </si>
  <si>
    <t>MI220496672</t>
  </si>
  <si>
    <t>WI22042011</t>
  </si>
  <si>
    <t>WI22042012</t>
  </si>
  <si>
    <t>1100007064</t>
  </si>
  <si>
    <t>MI220496900</t>
  </si>
  <si>
    <t>WI2204202</t>
  </si>
  <si>
    <t>1100005132</t>
  </si>
  <si>
    <t>MI220410639</t>
  </si>
  <si>
    <t>WI22042026</t>
  </si>
  <si>
    <t>1100007733</t>
  </si>
  <si>
    <t>MI220497165</t>
  </si>
  <si>
    <t>WI2204203</t>
  </si>
  <si>
    <t>1100006657</t>
  </si>
  <si>
    <t>MI220410780</t>
  </si>
  <si>
    <t>Prajakta Jagannath Mane</t>
  </si>
  <si>
    <t>WI22042030</t>
  </si>
  <si>
    <t>MI220497225</t>
  </si>
  <si>
    <t>WI22042031</t>
  </si>
  <si>
    <t>MI220497340</t>
  </si>
  <si>
    <t>WI22042032</t>
  </si>
  <si>
    <t>MI220497374</t>
  </si>
  <si>
    <t>WI22042033</t>
  </si>
  <si>
    <t>1100007916</t>
  </si>
  <si>
    <t>MI220497496</t>
  </si>
  <si>
    <t>WI22042035</t>
  </si>
  <si>
    <t>MI220497554</t>
  </si>
  <si>
    <t>WI22042036</t>
  </si>
  <si>
    <t>1100007667</t>
  </si>
  <si>
    <t>MI220497683</t>
  </si>
  <si>
    <t>WI22042053</t>
  </si>
  <si>
    <t>1100008103</t>
  </si>
  <si>
    <t>MI220497893</t>
  </si>
  <si>
    <t>WI22042054</t>
  </si>
  <si>
    <t>MI220497974</t>
  </si>
  <si>
    <t>WI22042055</t>
  </si>
  <si>
    <t>WI22042057</t>
  </si>
  <si>
    <t>1100004947</t>
  </si>
  <si>
    <t>MI220498207</t>
  </si>
  <si>
    <t>WI22042058</t>
  </si>
  <si>
    <t>MI220498222</t>
  </si>
  <si>
    <t>WI22042059</t>
  </si>
  <si>
    <t>MI220498238</t>
  </si>
  <si>
    <t>WI22042063</t>
  </si>
  <si>
    <t>1100004037</t>
  </si>
  <si>
    <t>MI220498468</t>
  </si>
  <si>
    <t>WI22042064</t>
  </si>
  <si>
    <t>MI220498486</t>
  </si>
  <si>
    <t>WI22042065</t>
  </si>
  <si>
    <t>1100003304</t>
  </si>
  <si>
    <t>MI220498550</t>
  </si>
  <si>
    <t>WI22042066</t>
  </si>
  <si>
    <t>MI220498672</t>
  </si>
  <si>
    <t>WI22042070</t>
  </si>
  <si>
    <t>MI220498945</t>
  </si>
  <si>
    <t>WI22042071</t>
  </si>
  <si>
    <t>MI220498954</t>
  </si>
  <si>
    <t>WI22042077</t>
  </si>
  <si>
    <t>MI220499265</t>
  </si>
  <si>
    <t>WI22042078</t>
  </si>
  <si>
    <t>1100007621</t>
  </si>
  <si>
    <t>MI220499251</t>
  </si>
  <si>
    <t>WI22042083</t>
  </si>
  <si>
    <t>MI220499461</t>
  </si>
  <si>
    <t>WI22042087</t>
  </si>
  <si>
    <t>1100003248</t>
  </si>
  <si>
    <t>MI2204100035</t>
  </si>
  <si>
    <t>WI22042088</t>
  </si>
  <si>
    <t>WI22042089</t>
  </si>
  <si>
    <t>1100007651</t>
  </si>
  <si>
    <t>MI2204100183</t>
  </si>
  <si>
    <t>WI2204209</t>
  </si>
  <si>
    <t>1100001636</t>
  </si>
  <si>
    <t>MI220410861</t>
  </si>
  <si>
    <t>WI22042090</t>
  </si>
  <si>
    <t>1100008345</t>
  </si>
  <si>
    <t>MI2204100378</t>
  </si>
  <si>
    <t>WI22042093</t>
  </si>
  <si>
    <t>1100007736</t>
  </si>
  <si>
    <t>MI2204100949</t>
  </si>
  <si>
    <t>WI220421</t>
  </si>
  <si>
    <t>1100005030</t>
  </si>
  <si>
    <t>MI22041066</t>
  </si>
  <si>
    <t>WI22042102</t>
  </si>
  <si>
    <t>MI2204101213</t>
  </si>
  <si>
    <t>WI22042104</t>
  </si>
  <si>
    <t>MI2204101224</t>
  </si>
  <si>
    <t>WI22042105</t>
  </si>
  <si>
    <t>MI2204101230</t>
  </si>
  <si>
    <t>WI22042106</t>
  </si>
  <si>
    <t>MI2204101245</t>
  </si>
  <si>
    <t>WI22042120</t>
  </si>
  <si>
    <t>1100007867</t>
  </si>
  <si>
    <t>MI2204101451</t>
  </si>
  <si>
    <t>WI22042126</t>
  </si>
  <si>
    <t>WI22042144</t>
  </si>
  <si>
    <t>MI2204101944</t>
  </si>
  <si>
    <t>WI22042145</t>
  </si>
  <si>
    <t>MI2204102017</t>
  </si>
  <si>
    <t>WI22042152</t>
  </si>
  <si>
    <t>1100006422</t>
  </si>
  <si>
    <t>MI2204102354</t>
  </si>
  <si>
    <t>WI22042153</t>
  </si>
  <si>
    <t>1100006402</t>
  </si>
  <si>
    <t>MI2204102441</t>
  </si>
  <si>
    <t>WI22042154</t>
  </si>
  <si>
    <t>MI2204102622</t>
  </si>
  <si>
    <t>WI22042155</t>
  </si>
  <si>
    <t>MI2204102629</t>
  </si>
  <si>
    <t>WI22042156</t>
  </si>
  <si>
    <t>MI2204102782</t>
  </si>
  <si>
    <t>WI22042159</t>
  </si>
  <si>
    <t>1100008799</t>
  </si>
  <si>
    <t>MI2204102830</t>
  </si>
  <si>
    <t>WI22042162</t>
  </si>
  <si>
    <t>1100007963</t>
  </si>
  <si>
    <t>MI2204102964</t>
  </si>
  <si>
    <t>WI22042163</t>
  </si>
  <si>
    <t>1100007556</t>
  </si>
  <si>
    <t>MI2204103033</t>
  </si>
  <si>
    <t>WI22042183</t>
  </si>
  <si>
    <t>MI2204103264</t>
  </si>
  <si>
    <t>WI22042184</t>
  </si>
  <si>
    <t>1100007552</t>
  </si>
  <si>
    <t>MI2204103460</t>
  </si>
  <si>
    <t>WI22042192</t>
  </si>
  <si>
    <t>1100006923</t>
  </si>
  <si>
    <t>MI2204103705</t>
  </si>
  <si>
    <t>WI22042196</t>
  </si>
  <si>
    <t>1100001041</t>
  </si>
  <si>
    <t>MI2204104197</t>
  </si>
  <si>
    <t>WI22042197</t>
  </si>
  <si>
    <t>1100005042</t>
  </si>
  <si>
    <t>MI2204104230</t>
  </si>
  <si>
    <t>WI22042198</t>
  </si>
  <si>
    <t>1100008272</t>
  </si>
  <si>
    <t>MI2204104696</t>
  </si>
  <si>
    <t>WI22042199</t>
  </si>
  <si>
    <t>1100004101</t>
  </si>
  <si>
    <t>MI2204104761</t>
  </si>
  <si>
    <t>WI220422</t>
  </si>
  <si>
    <t>MI22041112</t>
  </si>
  <si>
    <t>WI22042200</t>
  </si>
  <si>
    <t>1100006259</t>
  </si>
  <si>
    <t>MI2204104858</t>
  </si>
  <si>
    <t>WI22042201</t>
  </si>
  <si>
    <t>MI2204104928</t>
  </si>
  <si>
    <t>WI22042202</t>
  </si>
  <si>
    <t>1100006829</t>
  </si>
  <si>
    <t>MI2204104967</t>
  </si>
  <si>
    <t>WI22042203</t>
  </si>
  <si>
    <t>WI22042204</t>
  </si>
  <si>
    <t>1100005573</t>
  </si>
  <si>
    <t>MI2204105290</t>
  </si>
  <si>
    <t>WI22042222</t>
  </si>
  <si>
    <t>MI2204105763</t>
  </si>
  <si>
    <t>WI22042231</t>
  </si>
  <si>
    <t>1100006413</t>
  </si>
  <si>
    <t>MI2204106339</t>
  </si>
  <si>
    <t>WI22042232</t>
  </si>
  <si>
    <t>1100008245</t>
  </si>
  <si>
    <t>MI2204106368</t>
  </si>
  <si>
    <t>WI22042267</t>
  </si>
  <si>
    <t>1100001449</t>
  </si>
  <si>
    <t>MI2204106629</t>
  </si>
  <si>
    <t>WI22042271</t>
  </si>
  <si>
    <t>MI2204106835</t>
  </si>
  <si>
    <t>WI22042272</t>
  </si>
  <si>
    <t>1100003035</t>
  </si>
  <si>
    <t>MI2204106862</t>
  </si>
  <si>
    <t>WI22042273</t>
  </si>
  <si>
    <t>MI2204106877</t>
  </si>
  <si>
    <t>WI22042280</t>
  </si>
  <si>
    <t>1100005970</t>
  </si>
  <si>
    <t>MI2204107040</t>
  </si>
  <si>
    <t>WI22042289</t>
  </si>
  <si>
    <t>1100008201</t>
  </si>
  <si>
    <t>MI2204107153</t>
  </si>
  <si>
    <t>WI22042293</t>
  </si>
  <si>
    <t>1100007056</t>
  </si>
  <si>
    <t>MI2204107332</t>
  </si>
  <si>
    <t>WI220423</t>
  </si>
  <si>
    <t>MI22041141</t>
  </si>
  <si>
    <t>WI22042301</t>
  </si>
  <si>
    <t>1100003070</t>
  </si>
  <si>
    <t>MI2204107754</t>
  </si>
  <si>
    <t>WI22042302</t>
  </si>
  <si>
    <t>1100006941</t>
  </si>
  <si>
    <t>MI2204107964</t>
  </si>
  <si>
    <t>WI22042303</t>
  </si>
  <si>
    <t>1100007503</t>
  </si>
  <si>
    <t>MI2204108042</t>
  </si>
  <si>
    <t>WI22042304</t>
  </si>
  <si>
    <t>MI2204108134</t>
  </si>
  <si>
    <t>WI22042305</t>
  </si>
  <si>
    <t>WI22042306</t>
  </si>
  <si>
    <t>1100005582</t>
  </si>
  <si>
    <t>MI2204108291</t>
  </si>
  <si>
    <t>WI22042307</t>
  </si>
  <si>
    <t>WI22042308</t>
  </si>
  <si>
    <t>WI22042309</t>
  </si>
  <si>
    <t>WI22042310</t>
  </si>
  <si>
    <t>1100002138</t>
  </si>
  <si>
    <t>MI2204108798</t>
  </si>
  <si>
    <t>WI22042317</t>
  </si>
  <si>
    <t>1100006163</t>
  </si>
  <si>
    <t>MI2204109023</t>
  </si>
  <si>
    <t>WI22042318</t>
  </si>
  <si>
    <t>MI2204109133</t>
  </si>
  <si>
    <t>WI22042319</t>
  </si>
  <si>
    <t>1100003259</t>
  </si>
  <si>
    <t>MI2204109201</t>
  </si>
  <si>
    <t>WI22042321</t>
  </si>
  <si>
    <t>1100002547</t>
  </si>
  <si>
    <t>MI2204109175</t>
  </si>
  <si>
    <t>WI22042322</t>
  </si>
  <si>
    <t>MI2204109267</t>
  </si>
  <si>
    <t>WI22042323</t>
  </si>
  <si>
    <t>1100007396</t>
  </si>
  <si>
    <t>MI2204109280</t>
  </si>
  <si>
    <t>WI22042324</t>
  </si>
  <si>
    <t>MI2204109281</t>
  </si>
  <si>
    <t>WI22042325</t>
  </si>
  <si>
    <t>MI2204109299</t>
  </si>
  <si>
    <t>WI22042328</t>
  </si>
  <si>
    <t>WI2204233</t>
  </si>
  <si>
    <t>MI220411124</t>
  </si>
  <si>
    <t>WI22042331</t>
  </si>
  <si>
    <t>1100004631</t>
  </si>
  <si>
    <t>MI2204109449</t>
  </si>
  <si>
    <t>WI22042336</t>
  </si>
  <si>
    <t>1100008018</t>
  </si>
  <si>
    <t>MI2204109818</t>
  </si>
  <si>
    <t>WI2204234</t>
  </si>
  <si>
    <t>1100002404</t>
  </si>
  <si>
    <t>MI220411344</t>
  </si>
  <si>
    <t>WI22042345</t>
  </si>
  <si>
    <t>MI2204110084</t>
  </si>
  <si>
    <t>WI22042346</t>
  </si>
  <si>
    <t>MI2204110121</t>
  </si>
  <si>
    <t>WI22042347</t>
  </si>
  <si>
    <t>MI2204110150</t>
  </si>
  <si>
    <t>WI22042348</t>
  </si>
  <si>
    <t>1100007507</t>
  </si>
  <si>
    <t>MI2204110176</t>
  </si>
  <si>
    <t>WI22042349</t>
  </si>
  <si>
    <t>1100006984</t>
  </si>
  <si>
    <t>MI2204110159</t>
  </si>
  <si>
    <t>WI2204235</t>
  </si>
  <si>
    <t>WI22042350</t>
  </si>
  <si>
    <t>1100006231</t>
  </si>
  <si>
    <t>MI2204110244</t>
  </si>
  <si>
    <t>WI22042353</t>
  </si>
  <si>
    <t>1100008170</t>
  </si>
  <si>
    <t>MI2204110421</t>
  </si>
  <si>
    <t>WI22042355</t>
  </si>
  <si>
    <t>MI2204110498</t>
  </si>
  <si>
    <t>WI22042357</t>
  </si>
  <si>
    <t>1100008913</t>
  </si>
  <si>
    <t>MI2204110608</t>
  </si>
  <si>
    <t>WI22042359</t>
  </si>
  <si>
    <t>1100008759</t>
  </si>
  <si>
    <t>MI2204110809</t>
  </si>
  <si>
    <t>WI22042360</t>
  </si>
  <si>
    <t>MI2204110942</t>
  </si>
  <si>
    <t>WI22042361</t>
  </si>
  <si>
    <t>MI2204111047</t>
  </si>
  <si>
    <t>WI22042363</t>
  </si>
  <si>
    <t>MI2204111161</t>
  </si>
  <si>
    <t>WI22042365</t>
  </si>
  <si>
    <t>1100000938</t>
  </si>
  <si>
    <t>MI2204111347</t>
  </si>
  <si>
    <t>WI22042366</t>
  </si>
  <si>
    <t>1100009256</t>
  </si>
  <si>
    <t>MI2204111424</t>
  </si>
  <si>
    <t>WI22042368</t>
  </si>
  <si>
    <t>MI2204111574</t>
  </si>
  <si>
    <t>WI22042374</t>
  </si>
  <si>
    <t>WI22042375</t>
  </si>
  <si>
    <t>WI22042376</t>
  </si>
  <si>
    <t>WI22042377</t>
  </si>
  <si>
    <t>1100008021</t>
  </si>
  <si>
    <t>MI2204111813</t>
  </si>
  <si>
    <t>WI22042378</t>
  </si>
  <si>
    <t>WI22042379</t>
  </si>
  <si>
    <t>WI2204238</t>
  </si>
  <si>
    <t>MI220411721</t>
  </si>
  <si>
    <t>WI22042387</t>
  </si>
  <si>
    <t>1100009108</t>
  </si>
  <si>
    <t>MI2204112156</t>
  </si>
  <si>
    <t>WI22042388</t>
  </si>
  <si>
    <t>MI2204112219</t>
  </si>
  <si>
    <t>WI22042389</t>
  </si>
  <si>
    <t>MI2204112240</t>
  </si>
  <si>
    <t>WI2204239</t>
  </si>
  <si>
    <t>WI22042390</t>
  </si>
  <si>
    <t>MI2204112369</t>
  </si>
  <si>
    <t>WI22042391</t>
  </si>
  <si>
    <t>1100007624</t>
  </si>
  <si>
    <t>MI2204112405</t>
  </si>
  <si>
    <t>WI22042392</t>
  </si>
  <si>
    <t>1100008022</t>
  </si>
  <si>
    <t>MI2204112509</t>
  </si>
  <si>
    <t>WI22042396</t>
  </si>
  <si>
    <t>WI22042397</t>
  </si>
  <si>
    <t>WI22042399</t>
  </si>
  <si>
    <t>MI2204112668</t>
  </si>
  <si>
    <t>WI2204240</t>
  </si>
  <si>
    <t>MI220411855</t>
  </si>
  <si>
    <t>WI22042400</t>
  </si>
  <si>
    <t>WI22042401</t>
  </si>
  <si>
    <t>MI2204112701</t>
  </si>
  <si>
    <t>WI22042402</t>
  </si>
  <si>
    <t>MI2204112726</t>
  </si>
  <si>
    <t>WI22042403</t>
  </si>
  <si>
    <t>WI22042404</t>
  </si>
  <si>
    <t>MI2204112778</t>
  </si>
  <si>
    <t>WI22042405</t>
  </si>
  <si>
    <t>1100008687</t>
  </si>
  <si>
    <t>MI2204112819</t>
  </si>
  <si>
    <t>WI22042407</t>
  </si>
  <si>
    <t>MI2204112870</t>
  </si>
  <si>
    <t>WI22042408</t>
  </si>
  <si>
    <t>WI22042409</t>
  </si>
  <si>
    <t>WI2204241</t>
  </si>
  <si>
    <t>1100004869</t>
  </si>
  <si>
    <t>MI220412467</t>
  </si>
  <si>
    <t>WI2204242</t>
  </si>
  <si>
    <t>1100003982</t>
  </si>
  <si>
    <t>MI220412490</t>
  </si>
  <si>
    <t>WI22042427</t>
  </si>
  <si>
    <t>MI2204114293</t>
  </si>
  <si>
    <t>WI22042428</t>
  </si>
  <si>
    <t>MI2204114338</t>
  </si>
  <si>
    <t>WI22042429</t>
  </si>
  <si>
    <t>MI2204114343</t>
  </si>
  <si>
    <t>WI2204243</t>
  </si>
  <si>
    <t>WI2204244</t>
  </si>
  <si>
    <t>1100005981</t>
  </si>
  <si>
    <t>MI220412836</t>
  </si>
  <si>
    <t>WI22042447</t>
  </si>
  <si>
    <t>1100009315</t>
  </si>
  <si>
    <t>MI2204114710</t>
  </si>
  <si>
    <t>WI22042448</t>
  </si>
  <si>
    <t>1100006902</t>
  </si>
  <si>
    <t>MI2204114729</t>
  </si>
  <si>
    <t>WI22042449</t>
  </si>
  <si>
    <t>1100005507</t>
  </si>
  <si>
    <t>MI2204114712</t>
  </si>
  <si>
    <t>WI2204245</t>
  </si>
  <si>
    <t>MI220412826</t>
  </si>
  <si>
    <t>WI22042450</t>
  </si>
  <si>
    <t>1100004670</t>
  </si>
  <si>
    <t>MI2204114756</t>
  </si>
  <si>
    <t>WI22042451</t>
  </si>
  <si>
    <t>MI2204115067</t>
  </si>
  <si>
    <t>WI22042452</t>
  </si>
  <si>
    <t>1100008771</t>
  </si>
  <si>
    <t>MI2204115099</t>
  </si>
  <si>
    <t>WI22042453</t>
  </si>
  <si>
    <t>1100001399</t>
  </si>
  <si>
    <t>MI2204115097</t>
  </si>
  <si>
    <t>WI22042454</t>
  </si>
  <si>
    <t>MI2204115440</t>
  </si>
  <si>
    <t>WI22042455</t>
  </si>
  <si>
    <t>WI22042456</t>
  </si>
  <si>
    <t>WI22042458</t>
  </si>
  <si>
    <t>MI2204116026</t>
  </si>
  <si>
    <t>WI2204246</t>
  </si>
  <si>
    <t>1100005904</t>
  </si>
  <si>
    <t>MI220413244</t>
  </si>
  <si>
    <t>WI22042460</t>
  </si>
  <si>
    <t>MI2204116199</t>
  </si>
  <si>
    <t>WI22042461</t>
  </si>
  <si>
    <t>1100008836</t>
  </si>
  <si>
    <t>MI2204116205</t>
  </si>
  <si>
    <t>WI22042462</t>
  </si>
  <si>
    <t>MI2204116287</t>
  </si>
  <si>
    <t>WI22042463</t>
  </si>
  <si>
    <t>MI2204116311</t>
  </si>
  <si>
    <t>WI22042464</t>
  </si>
  <si>
    <t>MI2204116322</t>
  </si>
  <si>
    <t>WI22042465</t>
  </si>
  <si>
    <t>MI2204116336</t>
  </si>
  <si>
    <t>WI22042466</t>
  </si>
  <si>
    <t>MI2204116681</t>
  </si>
  <si>
    <t>WI22042468</t>
  </si>
  <si>
    <t>MI2204117201</t>
  </si>
  <si>
    <t>WI22042469</t>
  </si>
  <si>
    <t>MI2204117223</t>
  </si>
  <si>
    <t>WI2204247</t>
  </si>
  <si>
    <t>1100007269</t>
  </si>
  <si>
    <t>MI220413242</t>
  </si>
  <si>
    <t>WI22042470</t>
  </si>
  <si>
    <t>1100004060</t>
  </si>
  <si>
    <t>MI2204117340</t>
  </si>
  <si>
    <t>WI22042472</t>
  </si>
  <si>
    <t>Nilesh Thakur</t>
  </si>
  <si>
    <t>WI22042473</t>
  </si>
  <si>
    <t>1100009075</t>
  </si>
  <si>
    <t>MI2204117425</t>
  </si>
  <si>
    <t>WI22042474</t>
  </si>
  <si>
    <t>WI22042475</t>
  </si>
  <si>
    <t>1100005544</t>
  </si>
  <si>
    <t>MI2204117592</t>
  </si>
  <si>
    <t>WI22042476</t>
  </si>
  <si>
    <t>WI22042477</t>
  </si>
  <si>
    <t>WI22042479</t>
  </si>
  <si>
    <t>WI2204248</t>
  </si>
  <si>
    <t>1100006631</t>
  </si>
  <si>
    <t>MI220413599</t>
  </si>
  <si>
    <t>WI22042480</t>
  </si>
  <si>
    <t>WI22042481</t>
  </si>
  <si>
    <t>WI22042492</t>
  </si>
  <si>
    <t>WI22042504</t>
  </si>
  <si>
    <t>MI2204117955</t>
  </si>
  <si>
    <t>WI22042508</t>
  </si>
  <si>
    <t>1100008977</t>
  </si>
  <si>
    <t>MI2204118162</t>
  </si>
  <si>
    <t>WI22042509</t>
  </si>
  <si>
    <t>1100003826</t>
  </si>
  <si>
    <t>MI2204118177</t>
  </si>
  <si>
    <t>WI22042513</t>
  </si>
  <si>
    <t>1100009337</t>
  </si>
  <si>
    <t>MI2204118379</t>
  </si>
  <si>
    <t>WI22042527</t>
  </si>
  <si>
    <t>MI2204118603</t>
  </si>
  <si>
    <t>WI22042529</t>
  </si>
  <si>
    <t>WI22042533</t>
  </si>
  <si>
    <t>1100005350</t>
  </si>
  <si>
    <t>MI2204118747</t>
  </si>
  <si>
    <t>WI22042534</t>
  </si>
  <si>
    <t>WI22042536</t>
  </si>
  <si>
    <t>MI2204118868</t>
  </si>
  <si>
    <t>WI22042544</t>
  </si>
  <si>
    <t>1100006935</t>
  </si>
  <si>
    <t>MI2204118947</t>
  </si>
  <si>
    <t>WI22042545</t>
  </si>
  <si>
    <t>MI2204119080</t>
  </si>
  <si>
    <t>WI22042547</t>
  </si>
  <si>
    <t>MI2204119160</t>
  </si>
  <si>
    <t>WI22042548</t>
  </si>
  <si>
    <t>1100009604</t>
  </si>
  <si>
    <t>MI2204119504</t>
  </si>
  <si>
    <t>WI22042549</t>
  </si>
  <si>
    <t>MI2204119542</t>
  </si>
  <si>
    <t>WI22042550</t>
  </si>
  <si>
    <t>1100008993</t>
  </si>
  <si>
    <t>MI2204119758</t>
  </si>
  <si>
    <t>WI2204257</t>
  </si>
  <si>
    <t>MI220413769</t>
  </si>
  <si>
    <t>WI2204258</t>
  </si>
  <si>
    <t>1100002422</t>
  </si>
  <si>
    <t>MI220413848</t>
  </si>
  <si>
    <t>WI22042585</t>
  </si>
  <si>
    <t>1100006167</t>
  </si>
  <si>
    <t>MI2204120553</t>
  </si>
  <si>
    <t>WI22042589</t>
  </si>
  <si>
    <t>WI2204259</t>
  </si>
  <si>
    <t>MI220413901</t>
  </si>
  <si>
    <t>WI22042590</t>
  </si>
  <si>
    <t>WI22042592</t>
  </si>
  <si>
    <t>WI22042593</t>
  </si>
  <si>
    <t>WI22042597</t>
  </si>
  <si>
    <t>1100008409</t>
  </si>
  <si>
    <t>MI2204121654</t>
  </si>
  <si>
    <t>WI2204260</t>
  </si>
  <si>
    <t>1100002828</t>
  </si>
  <si>
    <t>MI220413893</t>
  </si>
  <si>
    <t>WI22042600</t>
  </si>
  <si>
    <t>1100006535</t>
  </si>
  <si>
    <t>MI2204121825</t>
  </si>
  <si>
    <t>WI22042603</t>
  </si>
  <si>
    <t>1100009041</t>
  </si>
  <si>
    <t>MI2204122007</t>
  </si>
  <si>
    <t>WI22042604</t>
  </si>
  <si>
    <t>1100009657</t>
  </si>
  <si>
    <t>MI2204122044</t>
  </si>
  <si>
    <t>WI22042608</t>
  </si>
  <si>
    <t>WI22042609</t>
  </si>
  <si>
    <t>WI2204261</t>
  </si>
  <si>
    <t>MI220413905</t>
  </si>
  <si>
    <t>WI22042614</t>
  </si>
  <si>
    <t>WI22042616</t>
  </si>
  <si>
    <t>1100005320</t>
  </si>
  <si>
    <t>MI2204122465</t>
  </si>
  <si>
    <t>WI2204262</t>
  </si>
  <si>
    <t>1100006132</t>
  </si>
  <si>
    <t>MI220414000</t>
  </si>
  <si>
    <t>WI2204263</t>
  </si>
  <si>
    <t>WI2204264</t>
  </si>
  <si>
    <t>1100007309</t>
  </si>
  <si>
    <t>MI220414401</t>
  </si>
  <si>
    <t>WI2204268</t>
  </si>
  <si>
    <t>WI2204269</t>
  </si>
  <si>
    <t>WI220427</t>
  </si>
  <si>
    <t>1100007331</t>
  </si>
  <si>
    <t>MI22041206</t>
  </si>
  <si>
    <t>WI2204270</t>
  </si>
  <si>
    <t>MI220414953</t>
  </si>
  <si>
    <t>WI2204271</t>
  </si>
  <si>
    <t>MI220414966</t>
  </si>
  <si>
    <t>WI2204273</t>
  </si>
  <si>
    <t>1100005711</t>
  </si>
  <si>
    <t>MI220415139</t>
  </si>
  <si>
    <t>WI2204274</t>
  </si>
  <si>
    <t>MI220415124</t>
  </si>
  <si>
    <t>WI2204294</t>
  </si>
  <si>
    <t>1100005395</t>
  </si>
  <si>
    <t>MI220415559</t>
  </si>
  <si>
    <t>WI2204295</t>
  </si>
  <si>
    <t>1100006251</t>
  </si>
  <si>
    <t>MI220415608</t>
  </si>
  <si>
    <t>WI2204296</t>
  </si>
  <si>
    <t>WI2204297</t>
  </si>
  <si>
    <t>1100003902</t>
  </si>
  <si>
    <t>MI220415732</t>
  </si>
  <si>
    <t>WI2204298</t>
  </si>
  <si>
    <t>MI220415799</t>
  </si>
  <si>
    <t>WI2204299</t>
  </si>
  <si>
    <t>1100006936</t>
  </si>
  <si>
    <t>MI220416129</t>
  </si>
  <si>
    <t>WI2204307</t>
  </si>
  <si>
    <t>MI220416251</t>
  </si>
  <si>
    <t>WI2204309</t>
  </si>
  <si>
    <t>MI220416539</t>
  </si>
  <si>
    <t>WI2204310</t>
  </si>
  <si>
    <t>WI2204311</t>
  </si>
  <si>
    <t>1100007303</t>
  </si>
  <si>
    <t>MI220416972</t>
  </si>
  <si>
    <t>WI2204312</t>
  </si>
  <si>
    <t>1100007585</t>
  </si>
  <si>
    <t>MI220417036</t>
  </si>
  <si>
    <t>WI2204316</t>
  </si>
  <si>
    <t>WI2204317</t>
  </si>
  <si>
    <t>1100006831</t>
  </si>
  <si>
    <t>MI220417916</t>
  </si>
  <si>
    <t>WI2204318</t>
  </si>
  <si>
    <t>WI2204321</t>
  </si>
  <si>
    <t>MI220418204</t>
  </si>
  <si>
    <t>WI2204323</t>
  </si>
  <si>
    <t>1100004612</t>
  </si>
  <si>
    <t>MI220418295</t>
  </si>
  <si>
    <t>WI2204327</t>
  </si>
  <si>
    <t>MI220418377</t>
  </si>
  <si>
    <t>WI2204328</t>
  </si>
  <si>
    <t>MI220418366</t>
  </si>
  <si>
    <t>WI2204329</t>
  </si>
  <si>
    <t>MI220418488</t>
  </si>
  <si>
    <t>WI2204330</t>
  </si>
  <si>
    <t>WI2204331</t>
  </si>
  <si>
    <t>1100001420</t>
  </si>
  <si>
    <t>MI220418548</t>
  </si>
  <si>
    <t>WI2204332</t>
  </si>
  <si>
    <t>WI2204333</t>
  </si>
  <si>
    <t>MI220418874</t>
  </si>
  <si>
    <t>WI2204334</t>
  </si>
  <si>
    <t>MI220418918</t>
  </si>
  <si>
    <t>WI2204335</t>
  </si>
  <si>
    <t>WI2204336</t>
  </si>
  <si>
    <t>MI220419092</t>
  </si>
  <si>
    <t>WI2204337</t>
  </si>
  <si>
    <t>MI220419089</t>
  </si>
  <si>
    <t>WI2204338</t>
  </si>
  <si>
    <t>MI220419251</t>
  </si>
  <si>
    <t>WI2204340</t>
  </si>
  <si>
    <t>1100007040</t>
  </si>
  <si>
    <t>MI220419377</t>
  </si>
  <si>
    <t>WI2204344</t>
  </si>
  <si>
    <t>1100004571</t>
  </si>
  <si>
    <t>MI220419508</t>
  </si>
  <si>
    <t>WI2204346</t>
  </si>
  <si>
    <t>MI220419516</t>
  </si>
  <si>
    <t>WI2204359</t>
  </si>
  <si>
    <t>MI220419912</t>
  </si>
  <si>
    <t>WI220436</t>
  </si>
  <si>
    <t>1100005068</t>
  </si>
  <si>
    <t>MI22041237</t>
  </si>
  <si>
    <t>WI2204364</t>
  </si>
  <si>
    <t>MI220420029</t>
  </si>
  <si>
    <t>WI2204366</t>
  </si>
  <si>
    <t>MI220420683</t>
  </si>
  <si>
    <t>WI2204371</t>
  </si>
  <si>
    <t>MI220420999</t>
  </si>
  <si>
    <t>Swapnil Ambesange</t>
  </si>
  <si>
    <t>WI2204375</t>
  </si>
  <si>
    <t>1100002941</t>
  </si>
  <si>
    <t>MI220421302</t>
  </si>
  <si>
    <t>WI2204376</t>
  </si>
  <si>
    <t>MI220421342</t>
  </si>
  <si>
    <t>WI2204377</t>
  </si>
  <si>
    <t>MI220421362</t>
  </si>
  <si>
    <t>WI2204378</t>
  </si>
  <si>
    <t>MI220421429</t>
  </si>
  <si>
    <t>WI2204379</t>
  </si>
  <si>
    <t>MI220421434</t>
  </si>
  <si>
    <t>WI220438</t>
  </si>
  <si>
    <t>WI2204380</t>
  </si>
  <si>
    <t>MI220421442</t>
  </si>
  <si>
    <t>WI2204381</t>
  </si>
  <si>
    <t>MI220421518</t>
  </si>
  <si>
    <t>WI2204382</t>
  </si>
  <si>
    <t>MI220421533</t>
  </si>
  <si>
    <t>WI2204383</t>
  </si>
  <si>
    <t>MI220421594</t>
  </si>
  <si>
    <t>WI2204387</t>
  </si>
  <si>
    <t>WI2204390</t>
  </si>
  <si>
    <t>MI220421654</t>
  </si>
  <si>
    <t>WI2204391</t>
  </si>
  <si>
    <t>1100007560</t>
  </si>
  <si>
    <t>MI220421759</t>
  </si>
  <si>
    <t>WI2204397</t>
  </si>
  <si>
    <t>MI220422016</t>
  </si>
  <si>
    <t>WI2204399</t>
  </si>
  <si>
    <t>1100002408</t>
  </si>
  <si>
    <t>MI220422268</t>
  </si>
  <si>
    <t>WI2204401</t>
  </si>
  <si>
    <t>1100008005</t>
  </si>
  <si>
    <t>MI220422410</t>
  </si>
  <si>
    <t>WI2204403</t>
  </si>
  <si>
    <t>WI2204405</t>
  </si>
  <si>
    <t>MI220422946</t>
  </si>
  <si>
    <t>WI2204408</t>
  </si>
  <si>
    <t>1100006065</t>
  </si>
  <si>
    <t>MI220422976</t>
  </si>
  <si>
    <t>WI2204409</t>
  </si>
  <si>
    <t>1100004482</t>
  </si>
  <si>
    <t>MI220423038</t>
  </si>
  <si>
    <t>WI2204410</t>
  </si>
  <si>
    <t>WI2204411</t>
  </si>
  <si>
    <t>WI2204413</t>
  </si>
  <si>
    <t>1100007850</t>
  </si>
  <si>
    <t>MI220423408</t>
  </si>
  <si>
    <t>WI2204414</t>
  </si>
  <si>
    <t>WI2204415</t>
  </si>
  <si>
    <t>WI2204416</t>
  </si>
  <si>
    <t>WI2204418</t>
  </si>
  <si>
    <t>WI2204419</t>
  </si>
  <si>
    <t>WI220442</t>
  </si>
  <si>
    <t>MI22041423</t>
  </si>
  <si>
    <t>WI2204420</t>
  </si>
  <si>
    <t>WI2204421</t>
  </si>
  <si>
    <t>MI220423789</t>
  </si>
  <si>
    <t>WI2204422</t>
  </si>
  <si>
    <t>WI2204423</t>
  </si>
  <si>
    <t>1100003529</t>
  </si>
  <si>
    <t>MI220423984</t>
  </si>
  <si>
    <t>WI2204425</t>
  </si>
  <si>
    <t>MI220423997</t>
  </si>
  <si>
    <t>WI2204426</t>
  </si>
  <si>
    <t>WI220443</t>
  </si>
  <si>
    <t>WI2204432</t>
  </si>
  <si>
    <t>MI220424313</t>
  </si>
  <si>
    <t>WI2204433</t>
  </si>
  <si>
    <t>MI220424616</t>
  </si>
  <si>
    <t>WI2204436</t>
  </si>
  <si>
    <t>WI2204438</t>
  </si>
  <si>
    <t>WI2204439</t>
  </si>
  <si>
    <t>MI220425236</t>
  </si>
  <si>
    <t>WI2204440</t>
  </si>
  <si>
    <t>MI220425360</t>
  </si>
  <si>
    <t>WI2204441</t>
  </si>
  <si>
    <t>WI2204442</t>
  </si>
  <si>
    <t>WI2204443</t>
  </si>
  <si>
    <t>MI220425825</t>
  </si>
  <si>
    <t>WI2204444</t>
  </si>
  <si>
    <t>MI220425955</t>
  </si>
  <si>
    <t>WI2204445</t>
  </si>
  <si>
    <t>1100006512</t>
  </si>
  <si>
    <t>MI220425979</t>
  </si>
  <si>
    <t>WI2204446</t>
  </si>
  <si>
    <t>1100006298</t>
  </si>
  <si>
    <t>MI220425995</t>
  </si>
  <si>
    <t>WI2204448</t>
  </si>
  <si>
    <t>MI220426029</t>
  </si>
  <si>
    <t>WI2204449</t>
  </si>
  <si>
    <t>MI220426082</t>
  </si>
  <si>
    <t>WI2204450</t>
  </si>
  <si>
    <t>MI220426134</t>
  </si>
  <si>
    <t>WI2204456</t>
  </si>
  <si>
    <t>MI220426196</t>
  </si>
  <si>
    <t>WI2204457</t>
  </si>
  <si>
    <t>MI220426206</t>
  </si>
  <si>
    <t>WI2204459</t>
  </si>
  <si>
    <t>1100007720</t>
  </si>
  <si>
    <t>MI220426541</t>
  </si>
  <si>
    <t>WI2204460</t>
  </si>
  <si>
    <t>WI2204461</t>
  </si>
  <si>
    <t>1100006735</t>
  </si>
  <si>
    <t>MI220426932</t>
  </si>
  <si>
    <t>WI2204462</t>
  </si>
  <si>
    <t>MI220426984</t>
  </si>
  <si>
    <t>WI2204463</t>
  </si>
  <si>
    <t>1100006849</t>
  </si>
  <si>
    <t>MI220427001</t>
  </si>
  <si>
    <t>WI2204483</t>
  </si>
  <si>
    <t>MI220427282</t>
  </si>
  <si>
    <t>WI2204484</t>
  </si>
  <si>
    <t>WI2204485</t>
  </si>
  <si>
    <t>1100003370</t>
  </si>
  <si>
    <t>MI220427337</t>
  </si>
  <si>
    <t>WI2204494</t>
  </si>
  <si>
    <t>1100004518</t>
  </si>
  <si>
    <t>MI220427646</t>
  </si>
  <si>
    <t>Sumit Jarhad</t>
  </si>
  <si>
    <t>WI2204495</t>
  </si>
  <si>
    <t>1100004152</t>
  </si>
  <si>
    <t>MI220427762</t>
  </si>
  <si>
    <t>WI2204496</t>
  </si>
  <si>
    <t>1100006859</t>
  </si>
  <si>
    <t>MI220427759</t>
  </si>
  <si>
    <t>WI2204497</t>
  </si>
  <si>
    <t>MI220427798</t>
  </si>
  <si>
    <t>WI2204498</t>
  </si>
  <si>
    <t>MI220427815</t>
  </si>
  <si>
    <t>WI2204500</t>
  </si>
  <si>
    <t>1100004962</t>
  </si>
  <si>
    <t>MI220427961</t>
  </si>
  <si>
    <t>WI2204502</t>
  </si>
  <si>
    <t>MI220428189</t>
  </si>
  <si>
    <t>WI2204503</t>
  </si>
  <si>
    <t>MI220428223</t>
  </si>
  <si>
    <t>WI2204504</t>
  </si>
  <si>
    <t>MI220428235</t>
  </si>
  <si>
    <t>WI2204507</t>
  </si>
  <si>
    <t>1100004990</t>
  </si>
  <si>
    <t>MI220428262</t>
  </si>
  <si>
    <t>WI2204508</t>
  </si>
  <si>
    <t>MI220428336</t>
  </si>
  <si>
    <t>WI2204509</t>
  </si>
  <si>
    <t>MI220428409</t>
  </si>
  <si>
    <t>WI2204510</t>
  </si>
  <si>
    <t>1100006010</t>
  </si>
  <si>
    <t>MI220428492</t>
  </si>
  <si>
    <t>WI2204511</t>
  </si>
  <si>
    <t>1100007883</t>
  </si>
  <si>
    <t>MI220428571</t>
  </si>
  <si>
    <t>WI2204512</t>
  </si>
  <si>
    <t>MI220428610</t>
  </si>
  <si>
    <t>WI2204513</t>
  </si>
  <si>
    <t>MI220428643</t>
  </si>
  <si>
    <t>WI2204514</t>
  </si>
  <si>
    <t>MI220428647</t>
  </si>
  <si>
    <t>WI2204515</t>
  </si>
  <si>
    <t>MI220428653</t>
  </si>
  <si>
    <t>WI2204528</t>
  </si>
  <si>
    <t>MI220428758</t>
  </si>
  <si>
    <t>WI2204529</t>
  </si>
  <si>
    <t>MI220428812</t>
  </si>
  <si>
    <t>WI2204532</t>
  </si>
  <si>
    <t>1100003150</t>
  </si>
  <si>
    <t>MI220428882</t>
  </si>
  <si>
    <t>WI2204534</t>
  </si>
  <si>
    <t>MI220428960</t>
  </si>
  <si>
    <t>WI2204535</t>
  </si>
  <si>
    <t>1100004944</t>
  </si>
  <si>
    <t>MI220428995</t>
  </si>
  <si>
    <t>WI2204536</t>
  </si>
  <si>
    <t>1100006634</t>
  </si>
  <si>
    <t>MI220429021</t>
  </si>
  <si>
    <t>WI2204537</t>
  </si>
  <si>
    <t>1100007281</t>
  </si>
  <si>
    <t>MI220429079</t>
  </si>
  <si>
    <t>WI2204539</t>
  </si>
  <si>
    <t>MI220429144</t>
  </si>
  <si>
    <t>WI2204546</t>
  </si>
  <si>
    <t>1100007425</t>
  </si>
  <si>
    <t>MI220429199</t>
  </si>
  <si>
    <t>WI2204547</t>
  </si>
  <si>
    <t>WI2204549</t>
  </si>
  <si>
    <t>1100005472</t>
  </si>
  <si>
    <t>MI220429391</t>
  </si>
  <si>
    <t>WI220455</t>
  </si>
  <si>
    <t>MI22042228</t>
  </si>
  <si>
    <t>WI2204550</t>
  </si>
  <si>
    <t>MI220429420</t>
  </si>
  <si>
    <t>WI2204551</t>
  </si>
  <si>
    <t>WI2204552</t>
  </si>
  <si>
    <t>MI220429541</t>
  </si>
  <si>
    <t>WI2204553</t>
  </si>
  <si>
    <t>MI220429558</t>
  </si>
  <si>
    <t>WI2204554</t>
  </si>
  <si>
    <t>WI2204555</t>
  </si>
  <si>
    <t>1100004734</t>
  </si>
  <si>
    <t>MI220429829</t>
  </si>
  <si>
    <t>WI2204556</t>
  </si>
  <si>
    <t>MI220429704</t>
  </si>
  <si>
    <t>WI2204557</t>
  </si>
  <si>
    <t>1100007293</t>
  </si>
  <si>
    <t>MI220429858</t>
  </si>
  <si>
    <t>WI2204558</t>
  </si>
  <si>
    <t>MI220429940</t>
  </si>
  <si>
    <t>WI2204559</t>
  </si>
  <si>
    <t>1100006722</t>
  </si>
  <si>
    <t>MI220430007</t>
  </si>
  <si>
    <t>WI220456</t>
  </si>
  <si>
    <t>MI22042231</t>
  </si>
  <si>
    <t>WI2204560</t>
  </si>
  <si>
    <t>MI220430089</t>
  </si>
  <si>
    <t>WI2204561</t>
  </si>
  <si>
    <t>WI2204562</t>
  </si>
  <si>
    <t>MI220430252</t>
  </si>
  <si>
    <t>WI2204563</t>
  </si>
  <si>
    <t>WI2204564</t>
  </si>
  <si>
    <t>WI2204565</t>
  </si>
  <si>
    <t>WI2204567</t>
  </si>
  <si>
    <t>1100003730</t>
  </si>
  <si>
    <t>MI220430555</t>
  </si>
  <si>
    <t>WI220457</t>
  </si>
  <si>
    <t>MI22042255</t>
  </si>
  <si>
    <t>WI2204573</t>
  </si>
  <si>
    <t>MI220430774</t>
  </si>
  <si>
    <t>WI2204577</t>
  </si>
  <si>
    <t>MI220430870</t>
  </si>
  <si>
    <t>WI2204578</t>
  </si>
  <si>
    <t>MI220431024</t>
  </si>
  <si>
    <t>WI2204579</t>
  </si>
  <si>
    <t>WI220458</t>
  </si>
  <si>
    <t>1100001609</t>
  </si>
  <si>
    <t>MI22042266</t>
  </si>
  <si>
    <t>WI2204580</t>
  </si>
  <si>
    <t>Suraj Toradmal</t>
  </si>
  <si>
    <t>WI2204581</t>
  </si>
  <si>
    <t>WI2204585</t>
  </si>
  <si>
    <t>MI220431422</t>
  </si>
  <si>
    <t>WI2204586</t>
  </si>
  <si>
    <t>WI2204587</t>
  </si>
  <si>
    <t>WI2204588</t>
  </si>
  <si>
    <t>WI2204589</t>
  </si>
  <si>
    <t>1100005301</t>
  </si>
  <si>
    <t>MI220432010</t>
  </si>
  <si>
    <t>WI220459</t>
  </si>
  <si>
    <t>MI22042330</t>
  </si>
  <si>
    <t>WI2204590</t>
  </si>
  <si>
    <t>1100005013</t>
  </si>
  <si>
    <t>MI220432035</t>
  </si>
  <si>
    <t>WI2204591</t>
  </si>
  <si>
    <t>1100006471</t>
  </si>
  <si>
    <t>MI220432129</t>
  </si>
  <si>
    <t>WI2204592</t>
  </si>
  <si>
    <t>MI220432186</t>
  </si>
  <si>
    <t>WI2204593</t>
  </si>
  <si>
    <t>1100005325</t>
  </si>
  <si>
    <t>MI220432221</t>
  </si>
  <si>
    <t>WI2204594</t>
  </si>
  <si>
    <t>WI220460</t>
  </si>
  <si>
    <t>MI22042422</t>
  </si>
  <si>
    <t>WI2204608</t>
  </si>
  <si>
    <t>1100002665</t>
  </si>
  <si>
    <t>MI220432607</t>
  </si>
  <si>
    <t>WI2204609</t>
  </si>
  <si>
    <t>WI220461</t>
  </si>
  <si>
    <t>WI2204611</t>
  </si>
  <si>
    <t>WI2204612</t>
  </si>
  <si>
    <t>WI2204613</t>
  </si>
  <si>
    <t>WI2204614</t>
  </si>
  <si>
    <t>MI220433864</t>
  </si>
  <si>
    <t>WI2204615</t>
  </si>
  <si>
    <t>MI220433937</t>
  </si>
  <si>
    <t>WI2204616</t>
  </si>
  <si>
    <t>1100005950</t>
  </si>
  <si>
    <t>MI220433944</t>
  </si>
  <si>
    <t>WI2204623</t>
  </si>
  <si>
    <t>1100006448</t>
  </si>
  <si>
    <t>MI220434212</t>
  </si>
  <si>
    <t>WI2204624</t>
  </si>
  <si>
    <t>MI220434240</t>
  </si>
  <si>
    <t>WI2204633</t>
  </si>
  <si>
    <t>MI220434908</t>
  </si>
  <si>
    <t>WI2204634</t>
  </si>
  <si>
    <t>MI220435049</t>
  </si>
  <si>
    <t>WI2204635</t>
  </si>
  <si>
    <t>MI220435052</t>
  </si>
  <si>
    <t>WI2204636</t>
  </si>
  <si>
    <t>MI220435056</t>
  </si>
  <si>
    <t>WI220464</t>
  </si>
  <si>
    <t>WI2204649</t>
  </si>
  <si>
    <t>MI220435338</t>
  </si>
  <si>
    <t>WI2204656</t>
  </si>
  <si>
    <t>MI220435381</t>
  </si>
  <si>
    <t>WI2204657</t>
  </si>
  <si>
    <t>MI220435502</t>
  </si>
  <si>
    <t>WI2204658</t>
  </si>
  <si>
    <t>MI220435526</t>
  </si>
  <si>
    <t>WI2204659</t>
  </si>
  <si>
    <t>WI220466</t>
  </si>
  <si>
    <t>WI2204661</t>
  </si>
  <si>
    <t>MI220435742</t>
  </si>
  <si>
    <t>WI2204662</t>
  </si>
  <si>
    <t>WI220467</t>
  </si>
  <si>
    <t>WI2204677</t>
  </si>
  <si>
    <t>1100005694</t>
  </si>
  <si>
    <t>MI220435992</t>
  </si>
  <si>
    <t>WI2204685</t>
  </si>
  <si>
    <t>MI220436160</t>
  </si>
  <si>
    <t>WI220469</t>
  </si>
  <si>
    <t>MI22043149</t>
  </si>
  <si>
    <t>WI220470</t>
  </si>
  <si>
    <t>WI2204702</t>
  </si>
  <si>
    <t>MI220436195</t>
  </si>
  <si>
    <t>WI2204705</t>
  </si>
  <si>
    <t>1100002933</t>
  </si>
  <si>
    <t>MI220436200</t>
  </si>
  <si>
    <t>WI2204709</t>
  </si>
  <si>
    <t>MI220436229</t>
  </si>
  <si>
    <t>WI220471</t>
  </si>
  <si>
    <t>WI2204710</t>
  </si>
  <si>
    <t>MI220436240</t>
  </si>
  <si>
    <t>WI2204713</t>
  </si>
  <si>
    <t>MI220436425</t>
  </si>
  <si>
    <t>WI2204714</t>
  </si>
  <si>
    <t>WI2204715</t>
  </si>
  <si>
    <t>MI220436505</t>
  </si>
  <si>
    <t>WI2204716</t>
  </si>
  <si>
    <t>WI2204717</t>
  </si>
  <si>
    <t>1100002217</t>
  </si>
  <si>
    <t>MI220436587</t>
  </si>
  <si>
    <t>WI2204718</t>
  </si>
  <si>
    <t>1100008098</t>
  </si>
  <si>
    <t>MI220436662</t>
  </si>
  <si>
    <t>WI2204719</t>
  </si>
  <si>
    <t>MI220436704</t>
  </si>
  <si>
    <t>WI220472</t>
  </si>
  <si>
    <t>WI2204722</t>
  </si>
  <si>
    <t>1100004104</t>
  </si>
  <si>
    <t>MI220436756</t>
  </si>
  <si>
    <t>WI2204723</t>
  </si>
  <si>
    <t>MI220436927</t>
  </si>
  <si>
    <t>WI2204724</t>
  </si>
  <si>
    <t>MI220436976</t>
  </si>
  <si>
    <t>WI2204725</t>
  </si>
  <si>
    <t>MI220437055</t>
  </si>
  <si>
    <t>WI2204726</t>
  </si>
  <si>
    <t>MI220437140</t>
  </si>
  <si>
    <t>WI2204727</t>
  </si>
  <si>
    <t>MI220437238</t>
  </si>
  <si>
    <t>WI2204728</t>
  </si>
  <si>
    <t>MI220437288</t>
  </si>
  <si>
    <t>WI2204729</t>
  </si>
  <si>
    <t>MI220437454</t>
  </si>
  <si>
    <t>WI2204730</t>
  </si>
  <si>
    <t>MI220437491</t>
  </si>
  <si>
    <t>WI2204737</t>
  </si>
  <si>
    <t>MI220437786</t>
  </si>
  <si>
    <t>WI2204739</t>
  </si>
  <si>
    <t>MI220437945</t>
  </si>
  <si>
    <t>WI2204742</t>
  </si>
  <si>
    <t>WI2204743</t>
  </si>
  <si>
    <t>MI220438345</t>
  </si>
  <si>
    <t>WI2204744</t>
  </si>
  <si>
    <t>MI220438484</t>
  </si>
  <si>
    <t>WI2204745</t>
  </si>
  <si>
    <t>WI2204746</t>
  </si>
  <si>
    <t>WI2204749</t>
  </si>
  <si>
    <t>MI220438772</t>
  </si>
  <si>
    <t>WI220475</t>
  </si>
  <si>
    <t>WI2204753</t>
  </si>
  <si>
    <t>1100007740</t>
  </si>
  <si>
    <t>MI220438944</t>
  </si>
  <si>
    <t>WI2204754</t>
  </si>
  <si>
    <t>WI2204755</t>
  </si>
  <si>
    <t>MI220439118</t>
  </si>
  <si>
    <t>WI2204757</t>
  </si>
  <si>
    <t>WI2204758</t>
  </si>
  <si>
    <t>MI220439192</t>
  </si>
  <si>
    <t>WI2204759</t>
  </si>
  <si>
    <t>MI220439250</t>
  </si>
  <si>
    <t>WI220476</t>
  </si>
  <si>
    <t>WI2204760</t>
  </si>
  <si>
    <t>MI220439305</t>
  </si>
  <si>
    <t>WI2204775</t>
  </si>
  <si>
    <t>WI2204778</t>
  </si>
  <si>
    <t>MI220439761</t>
  </si>
  <si>
    <t>WI2204779</t>
  </si>
  <si>
    <t>MI220439877</t>
  </si>
  <si>
    <t>WI2204780</t>
  </si>
  <si>
    <t>WI2204781</t>
  </si>
  <si>
    <t>1100007743</t>
  </si>
  <si>
    <t>MI220440097</t>
  </si>
  <si>
    <t>WI2204782</t>
  </si>
  <si>
    <t>MI220440273</t>
  </si>
  <si>
    <t>WI2204783</t>
  </si>
  <si>
    <t>MI220440408</t>
  </si>
  <si>
    <t>WI2204784</t>
  </si>
  <si>
    <t>1100006232</t>
  </si>
  <si>
    <t>MI220440425</t>
  </si>
  <si>
    <t>WI2204786</t>
  </si>
  <si>
    <t>1100007760</t>
  </si>
  <si>
    <t>MI220440610</t>
  </si>
  <si>
    <t>WI2204787</t>
  </si>
  <si>
    <t>MI220440776</t>
  </si>
  <si>
    <t>WI2204788</t>
  </si>
  <si>
    <t>1100004420</t>
  </si>
  <si>
    <t>MI220440889</t>
  </si>
  <si>
    <t>WI2204789</t>
  </si>
  <si>
    <t>MI220440975</t>
  </si>
  <si>
    <t>WI220479</t>
  </si>
  <si>
    <t>1100005945</t>
  </si>
  <si>
    <t>MI22043887</t>
  </si>
  <si>
    <t>WI2204797</t>
  </si>
  <si>
    <t>WI2204798</t>
  </si>
  <si>
    <t>WI2204799</t>
  </si>
  <si>
    <t>MI220441588</t>
  </si>
  <si>
    <t>WI22048</t>
  </si>
  <si>
    <t>MI2203165439</t>
  </si>
  <si>
    <t>WI220480</t>
  </si>
  <si>
    <t>1100003786</t>
  </si>
  <si>
    <t>MI22044202</t>
  </si>
  <si>
    <t>WI2204800</t>
  </si>
  <si>
    <t>MI220441631</t>
  </si>
  <si>
    <t>WI2204801</t>
  </si>
  <si>
    <t>MI220441759</t>
  </si>
  <si>
    <t>WI2204802</t>
  </si>
  <si>
    <t>WI2204803</t>
  </si>
  <si>
    <t>1100007757</t>
  </si>
  <si>
    <t>MI220441940</t>
  </si>
  <si>
    <t>WI2204804</t>
  </si>
  <si>
    <t>MI220441950</t>
  </si>
  <si>
    <t>WI2204805</t>
  </si>
  <si>
    <t>MI220441973</t>
  </si>
  <si>
    <t>WI2204806</t>
  </si>
  <si>
    <t>MI220442174</t>
  </si>
  <si>
    <t>WI2204807</t>
  </si>
  <si>
    <t>MI220442183</t>
  </si>
  <si>
    <t>WI2204808</t>
  </si>
  <si>
    <t>WI2204809</t>
  </si>
  <si>
    <t>1100007345</t>
  </si>
  <si>
    <t>MI220442410</t>
  </si>
  <si>
    <t>WI220481</t>
  </si>
  <si>
    <t>MI22044410</t>
  </si>
  <si>
    <t>WI2204813</t>
  </si>
  <si>
    <t>1100006865</t>
  </si>
  <si>
    <t>MI220442507</t>
  </si>
  <si>
    <t>WI2204814</t>
  </si>
  <si>
    <t>WI2204815</t>
  </si>
  <si>
    <t>1100007881</t>
  </si>
  <si>
    <t>MI220442706</t>
  </si>
  <si>
    <t>WI2204816</t>
  </si>
  <si>
    <t>WI2204817</t>
  </si>
  <si>
    <t>MI220442720</t>
  </si>
  <si>
    <t>WI2204819</t>
  </si>
  <si>
    <t>1100006515</t>
  </si>
  <si>
    <t>MI220442966</t>
  </si>
  <si>
    <t>WI220482</t>
  </si>
  <si>
    <t>WI2204820</t>
  </si>
  <si>
    <t>1100007254</t>
  </si>
  <si>
    <t>MI220442997</t>
  </si>
  <si>
    <t>WI2204821</t>
  </si>
  <si>
    <t>WI2204822</t>
  </si>
  <si>
    <t>MI220443214</t>
  </si>
  <si>
    <t>WI2204823</t>
  </si>
  <si>
    <t>MI220443224</t>
  </si>
  <si>
    <t>WI2204825</t>
  </si>
  <si>
    <t>WI2204826</t>
  </si>
  <si>
    <t>WI2204827</t>
  </si>
  <si>
    <t>1100005621</t>
  </si>
  <si>
    <t>MI220444002</t>
  </si>
  <si>
    <t>WI2204828</t>
  </si>
  <si>
    <t>MI220444007</t>
  </si>
  <si>
    <t>WI2204829</t>
  </si>
  <si>
    <t>MI220444071</t>
  </si>
  <si>
    <t>WI220483</t>
  </si>
  <si>
    <t>WI220484</t>
  </si>
  <si>
    <t>MI22044482</t>
  </si>
  <si>
    <t>WI2204844</t>
  </si>
  <si>
    <t>MI220444753</t>
  </si>
  <si>
    <t>WI220485</t>
  </si>
  <si>
    <t>WI2204856</t>
  </si>
  <si>
    <t>MI220445026</t>
  </si>
  <si>
    <t>WI220486</t>
  </si>
  <si>
    <t>1100007373</t>
  </si>
  <si>
    <t>MI22044899</t>
  </si>
  <si>
    <t>WI2204862</t>
  </si>
  <si>
    <t>MI220445280</t>
  </si>
  <si>
    <t>WI2204865</t>
  </si>
  <si>
    <t>MI220445458</t>
  </si>
  <si>
    <t>WI220488</t>
  </si>
  <si>
    <t>WI2204884</t>
  </si>
  <si>
    <t>WI2204896</t>
  </si>
  <si>
    <t>1100007242</t>
  </si>
  <si>
    <t>MI220446995</t>
  </si>
  <si>
    <t>WI2204897</t>
  </si>
  <si>
    <t>MI220447026</t>
  </si>
  <si>
    <t>WI22049</t>
  </si>
  <si>
    <t>1100006105</t>
  </si>
  <si>
    <t>MI2203165667</t>
  </si>
  <si>
    <t>WI220490</t>
  </si>
  <si>
    <t>WI2204900</t>
  </si>
  <si>
    <t>MI220447530</t>
  </si>
  <si>
    <t>WI2204901</t>
  </si>
  <si>
    <t>MI220447550</t>
  </si>
  <si>
    <t>WI2204907</t>
  </si>
  <si>
    <t>MI220447786</t>
  </si>
  <si>
    <t>WI2204909</t>
  </si>
  <si>
    <t>MI220447805</t>
  </si>
  <si>
    <t>WI2204910</t>
  </si>
  <si>
    <t>MI220447796</t>
  </si>
  <si>
    <t>WI2204911</t>
  </si>
  <si>
    <t>MI220447813</t>
  </si>
  <si>
    <t>WI2204919</t>
  </si>
  <si>
    <t>MI220447850</t>
  </si>
  <si>
    <t>WI2204923</t>
  </si>
  <si>
    <t>MI220449037</t>
  </si>
  <si>
    <t>WI2204924</t>
  </si>
  <si>
    <t>MI220449057</t>
  </si>
  <si>
    <t>WI2204926</t>
  </si>
  <si>
    <t>MI220449208</t>
  </si>
  <si>
    <t>WI2204927</t>
  </si>
  <si>
    <t>MI220449213</t>
  </si>
  <si>
    <t>WI2204928</t>
  </si>
  <si>
    <t>MI220449372</t>
  </si>
  <si>
    <t>WI220493</t>
  </si>
  <si>
    <t>WI2204930</t>
  </si>
  <si>
    <t>1100007350</t>
  </si>
  <si>
    <t>MI220449510</t>
  </si>
  <si>
    <t>WI2204931</t>
  </si>
  <si>
    <t>1100008379</t>
  </si>
  <si>
    <t>MI220449613</t>
  </si>
  <si>
    <t>WI2204932</t>
  </si>
  <si>
    <t>WI2204933</t>
  </si>
  <si>
    <t>1100002411</t>
  </si>
  <si>
    <t>MI220449728</t>
  </si>
  <si>
    <t>WI2204934</t>
  </si>
  <si>
    <t>MI220449946</t>
  </si>
  <si>
    <t>WI2204937</t>
  </si>
  <si>
    <t>MI220450686</t>
  </si>
  <si>
    <t>WI2204939</t>
  </si>
  <si>
    <t>MI220450721</t>
  </si>
  <si>
    <t>WI2204940</t>
  </si>
  <si>
    <t>MI220450731</t>
  </si>
  <si>
    <t>WI2204942</t>
  </si>
  <si>
    <t>MI220450845</t>
  </si>
  <si>
    <t>WI2204943</t>
  </si>
  <si>
    <t>MI220450857</t>
  </si>
  <si>
    <t>WI2204944</t>
  </si>
  <si>
    <t>MI220450894</t>
  </si>
  <si>
    <t>WI2204945</t>
  </si>
  <si>
    <t>MI220450930</t>
  </si>
  <si>
    <t>WI2204946</t>
  </si>
  <si>
    <t>1100006574</t>
  </si>
  <si>
    <t>MI220451062</t>
  </si>
  <si>
    <t>WI2204948</t>
  </si>
  <si>
    <t>MI220451160</t>
  </si>
  <si>
    <t>WI2204949</t>
  </si>
  <si>
    <t>MI220451092</t>
  </si>
  <si>
    <t>WI220495</t>
  </si>
  <si>
    <t>MI22045714</t>
  </si>
  <si>
    <t>Akash Pawar</t>
  </si>
  <si>
    <t>WI2204950</t>
  </si>
  <si>
    <t>1100007583</t>
  </si>
  <si>
    <t>MI220451166</t>
  </si>
  <si>
    <t>WI220496</t>
  </si>
  <si>
    <t>WI2204962</t>
  </si>
  <si>
    <t>MI220451441</t>
  </si>
  <si>
    <t>WI2204964</t>
  </si>
  <si>
    <t>MI220451522</t>
  </si>
  <si>
    <t>WI2204965</t>
  </si>
  <si>
    <t>WI2204966</t>
  </si>
  <si>
    <t>MI220451601</t>
  </si>
  <si>
    <t>WI2204967</t>
  </si>
  <si>
    <t>1100008147</t>
  </si>
  <si>
    <t>MI220451644</t>
  </si>
  <si>
    <t>WI2204968</t>
  </si>
  <si>
    <t>MI220451697</t>
  </si>
  <si>
    <t>WI2204969</t>
  </si>
  <si>
    <t>WI220497</t>
  </si>
  <si>
    <t>WI2204970</t>
  </si>
  <si>
    <t>WI2204971</t>
  </si>
  <si>
    <t>WI2204972</t>
  </si>
  <si>
    <t>WI2204973</t>
  </si>
  <si>
    <t>WI2204974</t>
  </si>
  <si>
    <t>WI2204975</t>
  </si>
  <si>
    <t>WI2204976</t>
  </si>
  <si>
    <t>MI220452092</t>
  </si>
  <si>
    <t>WI2204977</t>
  </si>
  <si>
    <t>MI220452235</t>
  </si>
  <si>
    <t>WI220498</t>
  </si>
  <si>
    <t>MI22045847</t>
  </si>
  <si>
    <t>Apeksha Prathmesh Hirve</t>
  </si>
  <si>
    <t>WI2204980</t>
  </si>
  <si>
    <t>MI220452454</t>
  </si>
  <si>
    <t>WI2204982</t>
  </si>
  <si>
    <t>MI220452606</t>
  </si>
  <si>
    <t>WI2204983</t>
  </si>
  <si>
    <t>WI220499</t>
  </si>
  <si>
    <t>MI22045861</t>
  </si>
  <si>
    <t>WI2204998</t>
  </si>
  <si>
    <t>WI2204999</t>
  </si>
  <si>
    <t>1100007027</t>
  </si>
  <si>
    <t>MI220452743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</si>
</sst>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4.5" x14ac:dyDescent="0.35"/>
  <cols>
    <col min="1" max="1" width="17.54296875" customWidth="1"/>
    <col min="2" max="2" width="43.9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44672.166669733793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44651.958333333336</v>
      </c>
    </row>
    <row r="10" spans="1:2" x14ac:dyDescent="0.35">
      <c r="A10" t="s">
        <v>16</v>
      </c>
      <c r="B10" s="1">
        <v>44672.166669733793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  <row r="14" spans="1:2" x14ac:dyDescent="0.3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78"/>
  <sheetViews>
    <sheetView topLeftCell="AZ959" workbookViewId="0">
      <selection sqref="A1:BE978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3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HYPERLINK("capsilon://?command=openfolder&amp;siteaddress=envoy.emaiq-na2.net&amp;folderid=FX0736B653-4995-5ED8-49F3-D885C926C537","FX2203701")</f>
        <v>FX2203701</v>
      </c>
      <c r="F2" t="s">
        <v>19</v>
      </c>
      <c r="G2" t="s">
        <v>19</v>
      </c>
      <c r="H2" t="s">
        <v>84</v>
      </c>
      <c r="I2" t="s">
        <v>85</v>
      </c>
      <c r="J2">
        <v>179</v>
      </c>
      <c r="K2" t="s">
        <v>86</v>
      </c>
      <c r="L2" t="s">
        <v>87</v>
      </c>
      <c r="M2" t="s">
        <v>88</v>
      </c>
      <c r="N2">
        <v>2</v>
      </c>
      <c r="O2" s="1">
        <v>44652.064259259256</v>
      </c>
      <c r="P2" s="1">
        <v>44652.170277777775</v>
      </c>
      <c r="Q2">
        <v>4126</v>
      </c>
      <c r="R2">
        <v>5034</v>
      </c>
      <c r="S2" t="b">
        <v>0</v>
      </c>
      <c r="T2" t="s">
        <v>89</v>
      </c>
      <c r="U2" t="b">
        <v>1</v>
      </c>
      <c r="V2" t="s">
        <v>90</v>
      </c>
      <c r="W2" s="1">
        <v>44652.115648148145</v>
      </c>
      <c r="X2">
        <v>4147</v>
      </c>
      <c r="Y2">
        <v>185</v>
      </c>
      <c r="Z2">
        <v>0</v>
      </c>
      <c r="AA2">
        <v>185</v>
      </c>
      <c r="AB2">
        <v>0</v>
      </c>
      <c r="AC2">
        <v>144</v>
      </c>
      <c r="AD2">
        <v>-6</v>
      </c>
      <c r="AE2">
        <v>0</v>
      </c>
      <c r="AF2">
        <v>0</v>
      </c>
      <c r="AG2">
        <v>0</v>
      </c>
      <c r="AH2" t="s">
        <v>91</v>
      </c>
      <c r="AI2" s="1">
        <v>44652.170277777775</v>
      </c>
      <c r="AJ2">
        <v>767</v>
      </c>
      <c r="AK2">
        <v>8</v>
      </c>
      <c r="AL2">
        <v>0</v>
      </c>
      <c r="AM2">
        <v>8</v>
      </c>
      <c r="AN2">
        <v>0</v>
      </c>
      <c r="AO2">
        <v>7</v>
      </c>
      <c r="AP2">
        <v>-14</v>
      </c>
      <c r="AQ2">
        <v>0</v>
      </c>
      <c r="AR2">
        <v>0</v>
      </c>
      <c r="AS2">
        <v>0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35">
      <c r="A3" t="s">
        <v>92</v>
      </c>
      <c r="B3" t="s">
        <v>81</v>
      </c>
      <c r="C3" t="s">
        <v>93</v>
      </c>
      <c r="D3" t="s">
        <v>83</v>
      </c>
      <c r="E3" s="2" t="str">
        <f>HYPERLINK("capsilon://?command=openfolder&amp;siteaddress=envoy.emaiq-na2.net&amp;folderid=FXBD6C052B-FD9F-B489-B92F-FDD58D031C9D","FX2203822")</f>
        <v>FX2203822</v>
      </c>
      <c r="F3" t="s">
        <v>19</v>
      </c>
      <c r="G3" t="s">
        <v>19</v>
      </c>
      <c r="H3" t="s">
        <v>84</v>
      </c>
      <c r="I3" t="s">
        <v>94</v>
      </c>
      <c r="J3">
        <v>181</v>
      </c>
      <c r="K3" t="s">
        <v>86</v>
      </c>
      <c r="L3" t="s">
        <v>87</v>
      </c>
      <c r="M3" t="s">
        <v>88</v>
      </c>
      <c r="N3">
        <v>2</v>
      </c>
      <c r="O3" s="1">
        <v>44652.659513888888</v>
      </c>
      <c r="P3" s="1">
        <v>44655.19635416667</v>
      </c>
      <c r="Q3">
        <v>216922</v>
      </c>
      <c r="R3">
        <v>2261</v>
      </c>
      <c r="S3" t="b">
        <v>0</v>
      </c>
      <c r="T3" t="s">
        <v>89</v>
      </c>
      <c r="U3" t="b">
        <v>0</v>
      </c>
      <c r="V3" t="s">
        <v>95</v>
      </c>
      <c r="W3" s="1">
        <v>44655.182951388888</v>
      </c>
      <c r="X3">
        <v>1696</v>
      </c>
      <c r="Y3">
        <v>162</v>
      </c>
      <c r="Z3">
        <v>0</v>
      </c>
      <c r="AA3">
        <v>162</v>
      </c>
      <c r="AB3">
        <v>0</v>
      </c>
      <c r="AC3">
        <v>64</v>
      </c>
      <c r="AD3">
        <v>19</v>
      </c>
      <c r="AE3">
        <v>0</v>
      </c>
      <c r="AF3">
        <v>0</v>
      </c>
      <c r="AG3">
        <v>0</v>
      </c>
      <c r="AH3" t="s">
        <v>96</v>
      </c>
      <c r="AI3" s="1">
        <v>44655.19635416667</v>
      </c>
      <c r="AJ3">
        <v>565</v>
      </c>
      <c r="AK3">
        <v>3</v>
      </c>
      <c r="AL3">
        <v>0</v>
      </c>
      <c r="AM3">
        <v>3</v>
      </c>
      <c r="AN3">
        <v>0</v>
      </c>
      <c r="AO3">
        <v>1</v>
      </c>
      <c r="AP3">
        <v>16</v>
      </c>
      <c r="AQ3">
        <v>0</v>
      </c>
      <c r="AR3">
        <v>0</v>
      </c>
      <c r="AS3">
        <v>0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35">
      <c r="A4" t="s">
        <v>97</v>
      </c>
      <c r="B4" t="s">
        <v>81</v>
      </c>
      <c r="C4" t="s">
        <v>98</v>
      </c>
      <c r="D4" t="s">
        <v>83</v>
      </c>
      <c r="E4" s="2" t="str">
        <f>HYPERLINK("capsilon://?command=openfolder&amp;siteaddress=envoy.emaiq-na2.net&amp;folderid=FXFA0CD925-9095-03EC-5D3C-B08C5DDCA20F","FX2204163")</f>
        <v>FX2204163</v>
      </c>
      <c r="F4" t="s">
        <v>19</v>
      </c>
      <c r="G4" t="s">
        <v>19</v>
      </c>
      <c r="H4" t="s">
        <v>84</v>
      </c>
      <c r="I4" t="s">
        <v>99</v>
      </c>
      <c r="J4">
        <v>410</v>
      </c>
      <c r="K4" t="s">
        <v>86</v>
      </c>
      <c r="L4" t="s">
        <v>87</v>
      </c>
      <c r="M4" t="s">
        <v>88</v>
      </c>
      <c r="N4">
        <v>2</v>
      </c>
      <c r="O4" s="1">
        <v>44660.124826388892</v>
      </c>
      <c r="P4" s="1">
        <v>44660.217326388891</v>
      </c>
      <c r="Q4">
        <v>894</v>
      </c>
      <c r="R4">
        <v>7098</v>
      </c>
      <c r="S4" t="b">
        <v>0</v>
      </c>
      <c r="T4" t="s">
        <v>89</v>
      </c>
      <c r="U4" t="b">
        <v>1</v>
      </c>
      <c r="V4" t="s">
        <v>100</v>
      </c>
      <c r="W4" s="1">
        <v>44660.178287037037</v>
      </c>
      <c r="X4">
        <v>4007</v>
      </c>
      <c r="Y4">
        <v>369</v>
      </c>
      <c r="Z4">
        <v>0</v>
      </c>
      <c r="AA4">
        <v>369</v>
      </c>
      <c r="AB4">
        <v>0</v>
      </c>
      <c r="AC4">
        <v>225</v>
      </c>
      <c r="AD4">
        <v>41</v>
      </c>
      <c r="AE4">
        <v>0</v>
      </c>
      <c r="AF4">
        <v>0</v>
      </c>
      <c r="AG4">
        <v>0</v>
      </c>
      <c r="AH4" t="s">
        <v>101</v>
      </c>
      <c r="AI4" s="1">
        <v>44660.217326388891</v>
      </c>
      <c r="AJ4">
        <v>3080</v>
      </c>
      <c r="AK4">
        <v>4</v>
      </c>
      <c r="AL4">
        <v>0</v>
      </c>
      <c r="AM4">
        <v>4</v>
      </c>
      <c r="AN4">
        <v>0</v>
      </c>
      <c r="AO4">
        <v>4</v>
      </c>
      <c r="AP4">
        <v>37</v>
      </c>
      <c r="AQ4">
        <v>0</v>
      </c>
      <c r="AR4">
        <v>0</v>
      </c>
      <c r="AS4">
        <v>0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35">
      <c r="A5" t="s">
        <v>102</v>
      </c>
      <c r="B5" t="s">
        <v>81</v>
      </c>
      <c r="C5" t="s">
        <v>103</v>
      </c>
      <c r="D5" t="s">
        <v>83</v>
      </c>
      <c r="E5" s="2" t="str">
        <f>HYPERLINK("capsilon://?command=openfolder&amp;siteaddress=envoy.emaiq-na2.net&amp;folderid=FXA5D9B3FD-4CFC-9DBA-3018-767F7392E1B8","FX2204117")</f>
        <v>FX2204117</v>
      </c>
      <c r="F5" t="s">
        <v>19</v>
      </c>
      <c r="G5" t="s">
        <v>19</v>
      </c>
      <c r="H5" t="s">
        <v>84</v>
      </c>
      <c r="I5" t="s">
        <v>104</v>
      </c>
      <c r="J5">
        <v>738</v>
      </c>
      <c r="K5" t="s">
        <v>86</v>
      </c>
      <c r="L5" t="s">
        <v>87</v>
      </c>
      <c r="M5" t="s">
        <v>88</v>
      </c>
      <c r="N5">
        <v>2</v>
      </c>
      <c r="O5" s="1">
        <v>44660.201273148145</v>
      </c>
      <c r="P5" s="1">
        <v>44661.856481481482</v>
      </c>
      <c r="Q5">
        <v>136480</v>
      </c>
      <c r="R5">
        <v>6530</v>
      </c>
      <c r="S5" t="b">
        <v>0</v>
      </c>
      <c r="T5" t="s">
        <v>89</v>
      </c>
      <c r="U5" t="b">
        <v>1</v>
      </c>
      <c r="V5" t="s">
        <v>105</v>
      </c>
      <c r="W5" s="1">
        <v>44660.249861111108</v>
      </c>
      <c r="X5">
        <v>4186</v>
      </c>
      <c r="Y5">
        <v>605</v>
      </c>
      <c r="Z5">
        <v>0</v>
      </c>
      <c r="AA5">
        <v>605</v>
      </c>
      <c r="AB5">
        <v>42</v>
      </c>
      <c r="AC5">
        <v>289</v>
      </c>
      <c r="AD5">
        <v>133</v>
      </c>
      <c r="AE5">
        <v>0</v>
      </c>
      <c r="AF5">
        <v>0</v>
      </c>
      <c r="AG5">
        <v>0</v>
      </c>
      <c r="AH5" t="s">
        <v>106</v>
      </c>
      <c r="AI5" s="1">
        <v>44661.856481481482</v>
      </c>
      <c r="AJ5">
        <v>21</v>
      </c>
      <c r="AK5">
        <v>0</v>
      </c>
      <c r="AL5">
        <v>0</v>
      </c>
      <c r="AM5">
        <v>0</v>
      </c>
      <c r="AN5">
        <v>58</v>
      </c>
      <c r="AO5">
        <v>0</v>
      </c>
      <c r="AP5">
        <v>133</v>
      </c>
      <c r="AQ5">
        <v>0</v>
      </c>
      <c r="AR5">
        <v>0</v>
      </c>
      <c r="AS5">
        <v>0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35">
      <c r="A6" t="s">
        <v>107</v>
      </c>
      <c r="B6" t="s">
        <v>81</v>
      </c>
      <c r="C6" t="s">
        <v>108</v>
      </c>
      <c r="D6" t="s">
        <v>83</v>
      </c>
      <c r="E6" s="2" t="str">
        <f>HYPERLINK("capsilon://?command=openfolder&amp;siteaddress=envoy.emaiq-na2.net&amp;folderid=FX246AF68E-BBAF-DB97-3560-88DECDA04F06","FX2203598")</f>
        <v>FX2203598</v>
      </c>
      <c r="F6" t="s">
        <v>19</v>
      </c>
      <c r="G6" t="s">
        <v>19</v>
      </c>
      <c r="H6" t="s">
        <v>84</v>
      </c>
      <c r="I6" t="s">
        <v>109</v>
      </c>
      <c r="J6">
        <v>28</v>
      </c>
      <c r="K6" t="s">
        <v>86</v>
      </c>
      <c r="L6" t="s">
        <v>87</v>
      </c>
      <c r="M6" t="s">
        <v>88</v>
      </c>
      <c r="N6">
        <v>1</v>
      </c>
      <c r="O6" s="1">
        <v>44660.585057870368</v>
      </c>
      <c r="P6" s="1">
        <v>44661.87358796296</v>
      </c>
      <c r="Q6">
        <v>110810</v>
      </c>
      <c r="R6">
        <v>519</v>
      </c>
      <c r="S6" t="b">
        <v>0</v>
      </c>
      <c r="T6" t="s">
        <v>89</v>
      </c>
      <c r="U6" t="b">
        <v>0</v>
      </c>
      <c r="V6" t="s">
        <v>110</v>
      </c>
      <c r="W6" s="1">
        <v>44661.87358796296</v>
      </c>
      <c r="X6">
        <v>502</v>
      </c>
      <c r="Y6">
        <v>0</v>
      </c>
      <c r="Z6">
        <v>0</v>
      </c>
      <c r="AA6">
        <v>0</v>
      </c>
      <c r="AB6">
        <v>0</v>
      </c>
      <c r="AC6">
        <v>0</v>
      </c>
      <c r="AD6">
        <v>28</v>
      </c>
      <c r="AE6">
        <v>21</v>
      </c>
      <c r="AF6">
        <v>0</v>
      </c>
      <c r="AG6">
        <v>2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35">
      <c r="A7" t="s">
        <v>111</v>
      </c>
      <c r="B7" t="s">
        <v>81</v>
      </c>
      <c r="C7" t="s">
        <v>112</v>
      </c>
      <c r="D7" t="s">
        <v>83</v>
      </c>
      <c r="E7" s="2" t="str">
        <f>HYPERLINK("capsilon://?command=openfolder&amp;siteaddress=envoy.emaiq-na2.net&amp;folderid=FXEFAAB6B2-0DC8-7B4A-A30B-EBBB64F67DA2","FX2204354")</f>
        <v>FX2204354</v>
      </c>
      <c r="F7" t="s">
        <v>19</v>
      </c>
      <c r="G7" t="s">
        <v>19</v>
      </c>
      <c r="H7" t="s">
        <v>84</v>
      </c>
      <c r="I7" t="s">
        <v>113</v>
      </c>
      <c r="J7">
        <v>640</v>
      </c>
      <c r="K7" t="s">
        <v>86</v>
      </c>
      <c r="L7" t="s">
        <v>87</v>
      </c>
      <c r="M7" t="s">
        <v>88</v>
      </c>
      <c r="N7">
        <v>1</v>
      </c>
      <c r="O7" s="1">
        <v>44660.587280092594</v>
      </c>
      <c r="P7" s="1">
        <v>44661.907569444447</v>
      </c>
      <c r="Q7">
        <v>111966</v>
      </c>
      <c r="R7">
        <v>2107</v>
      </c>
      <c r="S7" t="b">
        <v>0</v>
      </c>
      <c r="T7" t="s">
        <v>89</v>
      </c>
      <c r="U7" t="b">
        <v>0</v>
      </c>
      <c r="V7" t="s">
        <v>110</v>
      </c>
      <c r="W7" s="1">
        <v>44661.907569444447</v>
      </c>
      <c r="X7">
        <v>206</v>
      </c>
      <c r="Y7">
        <v>0</v>
      </c>
      <c r="Z7">
        <v>0</v>
      </c>
      <c r="AA7">
        <v>0</v>
      </c>
      <c r="AB7">
        <v>0</v>
      </c>
      <c r="AC7">
        <v>0</v>
      </c>
      <c r="AD7">
        <v>640</v>
      </c>
      <c r="AE7">
        <v>540</v>
      </c>
      <c r="AF7">
        <v>0</v>
      </c>
      <c r="AG7">
        <v>20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  <c r="AQ7" t="s">
        <v>89</v>
      </c>
      <c r="AR7" t="s">
        <v>89</v>
      </c>
      <c r="AS7" t="s">
        <v>89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35">
      <c r="A8" t="s">
        <v>114</v>
      </c>
      <c r="B8" t="s">
        <v>81</v>
      </c>
      <c r="C8" t="s">
        <v>115</v>
      </c>
      <c r="D8" t="s">
        <v>83</v>
      </c>
      <c r="E8" s="2" t="str">
        <f>HYPERLINK("capsilon://?command=openfolder&amp;siteaddress=envoy.emaiq-na2.net&amp;folderid=FXDACA115C-2DF9-CD66-2DF4-59CA09E66D2B","FX22031089")</f>
        <v>FX22031089</v>
      </c>
      <c r="F8" t="s">
        <v>19</v>
      </c>
      <c r="G8" t="s">
        <v>19</v>
      </c>
      <c r="H8" t="s">
        <v>84</v>
      </c>
      <c r="I8" t="s">
        <v>116</v>
      </c>
      <c r="J8">
        <v>66</v>
      </c>
      <c r="K8" t="s">
        <v>86</v>
      </c>
      <c r="L8" t="s">
        <v>87</v>
      </c>
      <c r="M8" t="s">
        <v>88</v>
      </c>
      <c r="N8">
        <v>2</v>
      </c>
      <c r="O8" s="1">
        <v>44661.820254629631</v>
      </c>
      <c r="P8" s="1">
        <v>44661.894756944443</v>
      </c>
      <c r="Q8">
        <v>5901</v>
      </c>
      <c r="R8">
        <v>536</v>
      </c>
      <c r="S8" t="b">
        <v>0</v>
      </c>
      <c r="T8" t="s">
        <v>89</v>
      </c>
      <c r="U8" t="b">
        <v>0</v>
      </c>
      <c r="V8" t="s">
        <v>117</v>
      </c>
      <c r="W8" s="1">
        <v>44661.891215277778</v>
      </c>
      <c r="X8">
        <v>386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118</v>
      </c>
      <c r="AI8" s="1">
        <v>44661.894756944443</v>
      </c>
      <c r="AJ8">
        <v>95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35">
      <c r="A9" t="s">
        <v>119</v>
      </c>
      <c r="B9" t="s">
        <v>81</v>
      </c>
      <c r="C9" t="s">
        <v>108</v>
      </c>
      <c r="D9" t="s">
        <v>83</v>
      </c>
      <c r="E9" s="2" t="str">
        <f>HYPERLINK("capsilon://?command=openfolder&amp;siteaddress=envoy.emaiq-na2.net&amp;folderid=FX246AF68E-BBAF-DB97-3560-88DECDA04F06","FX2203598")</f>
        <v>FX2203598</v>
      </c>
      <c r="F9" t="s">
        <v>19</v>
      </c>
      <c r="G9" t="s">
        <v>19</v>
      </c>
      <c r="H9" t="s">
        <v>84</v>
      </c>
      <c r="I9" t="s">
        <v>109</v>
      </c>
      <c r="J9">
        <v>56</v>
      </c>
      <c r="K9" t="s">
        <v>86</v>
      </c>
      <c r="L9" t="s">
        <v>87</v>
      </c>
      <c r="M9" t="s">
        <v>88</v>
      </c>
      <c r="N9">
        <v>2</v>
      </c>
      <c r="O9" s="1">
        <v>44661.87394675926</v>
      </c>
      <c r="P9" s="1">
        <v>44661.893645833334</v>
      </c>
      <c r="Q9">
        <v>113</v>
      </c>
      <c r="R9">
        <v>1589</v>
      </c>
      <c r="S9" t="b">
        <v>0</v>
      </c>
      <c r="T9" t="s">
        <v>89</v>
      </c>
      <c r="U9" t="b">
        <v>1</v>
      </c>
      <c r="V9" t="s">
        <v>117</v>
      </c>
      <c r="W9" s="1">
        <v>44661.884826388887</v>
      </c>
      <c r="X9">
        <v>936</v>
      </c>
      <c r="Y9">
        <v>42</v>
      </c>
      <c r="Z9">
        <v>0</v>
      </c>
      <c r="AA9">
        <v>42</v>
      </c>
      <c r="AB9">
        <v>0</v>
      </c>
      <c r="AC9">
        <v>11</v>
      </c>
      <c r="AD9">
        <v>14</v>
      </c>
      <c r="AE9">
        <v>0</v>
      </c>
      <c r="AF9">
        <v>0</v>
      </c>
      <c r="AG9">
        <v>0</v>
      </c>
      <c r="AH9" t="s">
        <v>118</v>
      </c>
      <c r="AI9" s="1">
        <v>44661.893645833334</v>
      </c>
      <c r="AJ9">
        <v>653</v>
      </c>
      <c r="AK9">
        <v>1</v>
      </c>
      <c r="AL9">
        <v>0</v>
      </c>
      <c r="AM9">
        <v>1</v>
      </c>
      <c r="AN9">
        <v>0</v>
      </c>
      <c r="AO9">
        <v>1</v>
      </c>
      <c r="AP9">
        <v>13</v>
      </c>
      <c r="AQ9">
        <v>0</v>
      </c>
      <c r="AR9">
        <v>0</v>
      </c>
      <c r="AS9">
        <v>0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35">
      <c r="A10" t="s">
        <v>120</v>
      </c>
      <c r="B10" t="s">
        <v>81</v>
      </c>
      <c r="C10" t="s">
        <v>112</v>
      </c>
      <c r="D10" t="s">
        <v>83</v>
      </c>
      <c r="E10" s="2" t="str">
        <f>HYPERLINK("capsilon://?command=openfolder&amp;siteaddress=envoy.emaiq-na2.net&amp;folderid=FXEFAAB6B2-0DC8-7B4A-A30B-EBBB64F67DA2","FX2204354")</f>
        <v>FX2204354</v>
      </c>
      <c r="F10" t="s">
        <v>19</v>
      </c>
      <c r="G10" t="s">
        <v>19</v>
      </c>
      <c r="H10" t="s">
        <v>84</v>
      </c>
      <c r="I10" t="s">
        <v>113</v>
      </c>
      <c r="J10">
        <v>640</v>
      </c>
      <c r="K10" t="s">
        <v>86</v>
      </c>
      <c r="L10" t="s">
        <v>87</v>
      </c>
      <c r="M10" t="s">
        <v>88</v>
      </c>
      <c r="N10">
        <v>2</v>
      </c>
      <c r="O10" s="1">
        <v>44661.909074074072</v>
      </c>
      <c r="P10" s="1">
        <v>44662.000231481485</v>
      </c>
      <c r="Q10">
        <v>6371</v>
      </c>
      <c r="R10">
        <v>1505</v>
      </c>
      <c r="S10" t="b">
        <v>0</v>
      </c>
      <c r="T10" t="s">
        <v>89</v>
      </c>
      <c r="U10" t="b">
        <v>1</v>
      </c>
      <c r="V10" t="s">
        <v>117</v>
      </c>
      <c r="W10" s="1">
        <v>44661.947314814817</v>
      </c>
      <c r="X10">
        <v>1196</v>
      </c>
      <c r="Y10">
        <v>0</v>
      </c>
      <c r="Z10">
        <v>0</v>
      </c>
      <c r="AA10">
        <v>0</v>
      </c>
      <c r="AB10">
        <v>540</v>
      </c>
      <c r="AC10">
        <v>0</v>
      </c>
      <c r="AD10">
        <v>640</v>
      </c>
      <c r="AE10">
        <v>0</v>
      </c>
      <c r="AF10">
        <v>0</v>
      </c>
      <c r="AG10">
        <v>0</v>
      </c>
      <c r="AH10" t="s">
        <v>118</v>
      </c>
      <c r="AI10" s="1">
        <v>44662.000231481485</v>
      </c>
      <c r="AJ10">
        <v>283</v>
      </c>
      <c r="AK10">
        <v>0</v>
      </c>
      <c r="AL10">
        <v>0</v>
      </c>
      <c r="AM10">
        <v>0</v>
      </c>
      <c r="AN10">
        <v>540</v>
      </c>
      <c r="AO10">
        <v>0</v>
      </c>
      <c r="AP10">
        <v>640</v>
      </c>
      <c r="AQ10">
        <v>0</v>
      </c>
      <c r="AR10">
        <v>0</v>
      </c>
      <c r="AS10">
        <v>0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35">
      <c r="A11" t="s">
        <v>121</v>
      </c>
      <c r="B11" t="s">
        <v>81</v>
      </c>
      <c r="C11" t="s">
        <v>122</v>
      </c>
      <c r="D11" t="s">
        <v>83</v>
      </c>
      <c r="E11" s="2" t="str">
        <f>HYPERLINK("capsilon://?command=openfolder&amp;siteaddress=envoy.emaiq-na2.net&amp;folderid=FX52E91147-6940-4F21-E3B8-4FFA82757A39","FX2203322")</f>
        <v>FX2203322</v>
      </c>
      <c r="F11" t="s">
        <v>19</v>
      </c>
      <c r="G11" t="s">
        <v>19</v>
      </c>
      <c r="H11" t="s">
        <v>84</v>
      </c>
      <c r="I11" t="s">
        <v>123</v>
      </c>
      <c r="J11">
        <v>43</v>
      </c>
      <c r="K11" t="s">
        <v>86</v>
      </c>
      <c r="L11" t="s">
        <v>87</v>
      </c>
      <c r="M11" t="s">
        <v>88</v>
      </c>
      <c r="N11">
        <v>2</v>
      </c>
      <c r="O11" s="1">
        <v>44662.315648148149</v>
      </c>
      <c r="P11" s="1">
        <v>44662.333703703705</v>
      </c>
      <c r="Q11">
        <v>599</v>
      </c>
      <c r="R11">
        <v>961</v>
      </c>
      <c r="S11" t="b">
        <v>0</v>
      </c>
      <c r="T11" t="s">
        <v>89</v>
      </c>
      <c r="U11" t="b">
        <v>0</v>
      </c>
      <c r="V11" t="s">
        <v>124</v>
      </c>
      <c r="W11" s="1">
        <v>44662.327673611115</v>
      </c>
      <c r="X11">
        <v>647</v>
      </c>
      <c r="Y11">
        <v>37</v>
      </c>
      <c r="Z11">
        <v>0</v>
      </c>
      <c r="AA11">
        <v>37</v>
      </c>
      <c r="AB11">
        <v>0</v>
      </c>
      <c r="AC11">
        <v>26</v>
      </c>
      <c r="AD11">
        <v>6</v>
      </c>
      <c r="AE11">
        <v>0</v>
      </c>
      <c r="AF11">
        <v>0</v>
      </c>
      <c r="AG11">
        <v>0</v>
      </c>
      <c r="AH11" t="s">
        <v>101</v>
      </c>
      <c r="AI11" s="1">
        <v>44662.333703703705</v>
      </c>
      <c r="AJ11">
        <v>230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6</v>
      </c>
      <c r="AQ11">
        <v>0</v>
      </c>
      <c r="AR11">
        <v>0</v>
      </c>
      <c r="AS11">
        <v>0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35">
      <c r="A12" t="s">
        <v>125</v>
      </c>
      <c r="B12" t="s">
        <v>81</v>
      </c>
      <c r="C12" t="s">
        <v>122</v>
      </c>
      <c r="D12" t="s">
        <v>83</v>
      </c>
      <c r="E12" s="2" t="str">
        <f>HYPERLINK("capsilon://?command=openfolder&amp;siteaddress=envoy.emaiq-na2.net&amp;folderid=FX52E91147-6940-4F21-E3B8-4FFA82757A39","FX2203322")</f>
        <v>FX2203322</v>
      </c>
      <c r="F12" t="s">
        <v>19</v>
      </c>
      <c r="G12" t="s">
        <v>19</v>
      </c>
      <c r="H12" t="s">
        <v>84</v>
      </c>
      <c r="I12" t="s">
        <v>126</v>
      </c>
      <c r="J12">
        <v>43</v>
      </c>
      <c r="K12" t="s">
        <v>86</v>
      </c>
      <c r="L12" t="s">
        <v>87</v>
      </c>
      <c r="M12" t="s">
        <v>88</v>
      </c>
      <c r="N12">
        <v>2</v>
      </c>
      <c r="O12" s="1">
        <v>44662.325370370374</v>
      </c>
      <c r="P12" s="1">
        <v>44662.340486111112</v>
      </c>
      <c r="Q12">
        <v>519</v>
      </c>
      <c r="R12">
        <v>787</v>
      </c>
      <c r="S12" t="b">
        <v>0</v>
      </c>
      <c r="T12" t="s">
        <v>89</v>
      </c>
      <c r="U12" t="b">
        <v>0</v>
      </c>
      <c r="V12" t="s">
        <v>124</v>
      </c>
      <c r="W12" s="1">
        <v>44662.334374999999</v>
      </c>
      <c r="X12">
        <v>578</v>
      </c>
      <c r="Y12">
        <v>37</v>
      </c>
      <c r="Z12">
        <v>0</v>
      </c>
      <c r="AA12">
        <v>37</v>
      </c>
      <c r="AB12">
        <v>0</v>
      </c>
      <c r="AC12">
        <v>27</v>
      </c>
      <c r="AD12">
        <v>6</v>
      </c>
      <c r="AE12">
        <v>0</v>
      </c>
      <c r="AF12">
        <v>0</v>
      </c>
      <c r="AG12">
        <v>0</v>
      </c>
      <c r="AH12" t="s">
        <v>101</v>
      </c>
      <c r="AI12" s="1">
        <v>44662.340486111112</v>
      </c>
      <c r="AJ12">
        <v>172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</v>
      </c>
      <c r="AQ12">
        <v>0</v>
      </c>
      <c r="AR12">
        <v>0</v>
      </c>
      <c r="AS12">
        <v>0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35">
      <c r="A13" t="s">
        <v>127</v>
      </c>
      <c r="B13" t="s">
        <v>81</v>
      </c>
      <c r="C13" t="s">
        <v>128</v>
      </c>
      <c r="D13" t="s">
        <v>83</v>
      </c>
      <c r="E13" s="2" t="str">
        <f>HYPERLINK("capsilon://?command=openfolder&amp;siteaddress=envoy.emaiq-na2.net&amp;folderid=FX0BB1318C-14CF-38D2-7280-39FFAC304342","FX22031182")</f>
        <v>FX22031182</v>
      </c>
      <c r="F13" t="s">
        <v>19</v>
      </c>
      <c r="G13" t="s">
        <v>19</v>
      </c>
      <c r="H13" t="s">
        <v>84</v>
      </c>
      <c r="I13" t="s">
        <v>129</v>
      </c>
      <c r="J13">
        <v>207</v>
      </c>
      <c r="K13" t="s">
        <v>86</v>
      </c>
      <c r="L13" t="s">
        <v>87</v>
      </c>
      <c r="M13" t="s">
        <v>88</v>
      </c>
      <c r="N13">
        <v>2</v>
      </c>
      <c r="O13" s="1">
        <v>44652.662199074075</v>
      </c>
      <c r="P13" s="1">
        <v>44655.217268518521</v>
      </c>
      <c r="Q13">
        <v>216398</v>
      </c>
      <c r="R13">
        <v>4360</v>
      </c>
      <c r="S13" t="b">
        <v>0</v>
      </c>
      <c r="T13" t="s">
        <v>89</v>
      </c>
      <c r="U13" t="b">
        <v>0</v>
      </c>
      <c r="V13" t="s">
        <v>130</v>
      </c>
      <c r="W13" s="1">
        <v>44655.200185185182</v>
      </c>
      <c r="X13">
        <v>3112</v>
      </c>
      <c r="Y13">
        <v>191</v>
      </c>
      <c r="Z13">
        <v>0</v>
      </c>
      <c r="AA13">
        <v>191</v>
      </c>
      <c r="AB13">
        <v>37</v>
      </c>
      <c r="AC13">
        <v>98</v>
      </c>
      <c r="AD13">
        <v>16</v>
      </c>
      <c r="AE13">
        <v>0</v>
      </c>
      <c r="AF13">
        <v>0</v>
      </c>
      <c r="AG13">
        <v>0</v>
      </c>
      <c r="AH13" t="s">
        <v>118</v>
      </c>
      <c r="AI13" s="1">
        <v>44655.217268518521</v>
      </c>
      <c r="AJ13">
        <v>867</v>
      </c>
      <c r="AK13">
        <v>12</v>
      </c>
      <c r="AL13">
        <v>0</v>
      </c>
      <c r="AM13">
        <v>12</v>
      </c>
      <c r="AN13">
        <v>37</v>
      </c>
      <c r="AO13">
        <v>13</v>
      </c>
      <c r="AP13">
        <v>4</v>
      </c>
      <c r="AQ13">
        <v>0</v>
      </c>
      <c r="AR13">
        <v>0</v>
      </c>
      <c r="AS13">
        <v>0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35">
      <c r="A14" t="s">
        <v>131</v>
      </c>
      <c r="B14" t="s">
        <v>81</v>
      </c>
      <c r="C14" t="s">
        <v>132</v>
      </c>
      <c r="D14" t="s">
        <v>83</v>
      </c>
      <c r="E14" s="2" t="str">
        <f>HYPERLINK("capsilon://?command=openfolder&amp;siteaddress=envoy.emaiq-na2.net&amp;folderid=FX36BC85D2-A299-7762-A2AB-7BB53C74EE7A","FX2203390")</f>
        <v>FX2203390</v>
      </c>
      <c r="F14" t="s">
        <v>19</v>
      </c>
      <c r="G14" t="s">
        <v>19</v>
      </c>
      <c r="H14" t="s">
        <v>84</v>
      </c>
      <c r="I14" t="s">
        <v>133</v>
      </c>
      <c r="J14">
        <v>740</v>
      </c>
      <c r="K14" t="s">
        <v>86</v>
      </c>
      <c r="L14" t="s">
        <v>87</v>
      </c>
      <c r="M14" t="s">
        <v>88</v>
      </c>
      <c r="N14">
        <v>2</v>
      </c>
      <c r="O14" s="1">
        <v>44652.663495370369</v>
      </c>
      <c r="P14" s="1">
        <v>44655.135868055557</v>
      </c>
      <c r="Q14">
        <v>206827</v>
      </c>
      <c r="R14">
        <v>6786</v>
      </c>
      <c r="S14" t="b">
        <v>0</v>
      </c>
      <c r="T14" t="s">
        <v>89</v>
      </c>
      <c r="U14" t="b">
        <v>1</v>
      </c>
      <c r="V14" t="s">
        <v>134</v>
      </c>
      <c r="W14" s="1">
        <v>44652.791446759256</v>
      </c>
      <c r="X14">
        <v>4612</v>
      </c>
      <c r="Y14">
        <v>858</v>
      </c>
      <c r="Z14">
        <v>0</v>
      </c>
      <c r="AA14">
        <v>858</v>
      </c>
      <c r="AB14">
        <v>63</v>
      </c>
      <c r="AC14">
        <v>647</v>
      </c>
      <c r="AD14">
        <v>-118</v>
      </c>
      <c r="AE14">
        <v>0</v>
      </c>
      <c r="AF14">
        <v>0</v>
      </c>
      <c r="AG14">
        <v>0</v>
      </c>
      <c r="AH14" t="s">
        <v>118</v>
      </c>
      <c r="AI14" s="1">
        <v>44655.135868055557</v>
      </c>
      <c r="AJ14">
        <v>1144</v>
      </c>
      <c r="AK14">
        <v>2</v>
      </c>
      <c r="AL14">
        <v>0</v>
      </c>
      <c r="AM14">
        <v>2</v>
      </c>
      <c r="AN14">
        <v>51</v>
      </c>
      <c r="AO14">
        <v>1</v>
      </c>
      <c r="AP14">
        <v>-120</v>
      </c>
      <c r="AQ14">
        <v>0</v>
      </c>
      <c r="AR14">
        <v>0</v>
      </c>
      <c r="AS14">
        <v>0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35">
      <c r="A15" t="s">
        <v>135</v>
      </c>
      <c r="B15" t="s">
        <v>81</v>
      </c>
      <c r="C15" t="s">
        <v>136</v>
      </c>
      <c r="D15" t="s">
        <v>83</v>
      </c>
      <c r="E15" s="2" t="str">
        <f>HYPERLINK("capsilon://?command=openfolder&amp;siteaddress=envoy.emaiq-na2.net&amp;folderid=FXCF154EED-D3CD-4ACB-3695-6A9CE76CB894","FX22031281")</f>
        <v>FX22031281</v>
      </c>
      <c r="F15" t="s">
        <v>19</v>
      </c>
      <c r="G15" t="s">
        <v>19</v>
      </c>
      <c r="H15" t="s">
        <v>84</v>
      </c>
      <c r="I15" t="s">
        <v>137</v>
      </c>
      <c r="J15">
        <v>66</v>
      </c>
      <c r="K15" t="s">
        <v>86</v>
      </c>
      <c r="L15" t="s">
        <v>87</v>
      </c>
      <c r="M15" t="s">
        <v>88</v>
      </c>
      <c r="N15">
        <v>2</v>
      </c>
      <c r="O15" s="1">
        <v>44662.368900462963</v>
      </c>
      <c r="P15" s="1">
        <v>44662.388067129628</v>
      </c>
      <c r="Q15">
        <v>592</v>
      </c>
      <c r="R15">
        <v>1064</v>
      </c>
      <c r="S15" t="b">
        <v>0</v>
      </c>
      <c r="T15" t="s">
        <v>89</v>
      </c>
      <c r="U15" t="b">
        <v>0</v>
      </c>
      <c r="V15" t="s">
        <v>124</v>
      </c>
      <c r="W15" s="1">
        <v>44662.383275462962</v>
      </c>
      <c r="X15">
        <v>639</v>
      </c>
      <c r="Y15">
        <v>52</v>
      </c>
      <c r="Z15">
        <v>0</v>
      </c>
      <c r="AA15">
        <v>52</v>
      </c>
      <c r="AB15">
        <v>0</v>
      </c>
      <c r="AC15">
        <v>40</v>
      </c>
      <c r="AD15">
        <v>14</v>
      </c>
      <c r="AE15">
        <v>0</v>
      </c>
      <c r="AF15">
        <v>0</v>
      </c>
      <c r="AG15">
        <v>0</v>
      </c>
      <c r="AH15" t="s">
        <v>138</v>
      </c>
      <c r="AI15" s="1">
        <v>44662.388067129628</v>
      </c>
      <c r="AJ15">
        <v>403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14</v>
      </c>
      <c r="AQ15">
        <v>0</v>
      </c>
      <c r="AR15">
        <v>0</v>
      </c>
      <c r="AS15">
        <v>0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35">
      <c r="A16" t="s">
        <v>139</v>
      </c>
      <c r="B16" t="s">
        <v>81</v>
      </c>
      <c r="C16" t="s">
        <v>140</v>
      </c>
      <c r="D16" t="s">
        <v>83</v>
      </c>
      <c r="E16" s="2" t="str">
        <f>HYPERLINK("capsilon://?command=openfolder&amp;siteaddress=envoy.emaiq-na2.net&amp;folderid=FXEB7D8AE8-A6C4-6D61-69C5-FEE1C03AFE9E","FX2202506")</f>
        <v>FX2202506</v>
      </c>
      <c r="F16" t="s">
        <v>19</v>
      </c>
      <c r="G16" t="s">
        <v>19</v>
      </c>
      <c r="H16" t="s">
        <v>84</v>
      </c>
      <c r="I16" t="s">
        <v>141</v>
      </c>
      <c r="J16">
        <v>66</v>
      </c>
      <c r="K16" t="s">
        <v>86</v>
      </c>
      <c r="L16" t="s">
        <v>87</v>
      </c>
      <c r="M16" t="s">
        <v>88</v>
      </c>
      <c r="N16">
        <v>2</v>
      </c>
      <c r="O16" s="1">
        <v>44662.36990740741</v>
      </c>
      <c r="P16" s="1">
        <v>44662.376284722224</v>
      </c>
      <c r="Q16">
        <v>438</v>
      </c>
      <c r="R16">
        <v>113</v>
      </c>
      <c r="S16" t="b">
        <v>0</v>
      </c>
      <c r="T16" t="s">
        <v>89</v>
      </c>
      <c r="U16" t="b">
        <v>0</v>
      </c>
      <c r="V16" t="s">
        <v>124</v>
      </c>
      <c r="W16" s="1">
        <v>44662.375868055555</v>
      </c>
      <c r="X16">
        <v>86</v>
      </c>
      <c r="Y16">
        <v>0</v>
      </c>
      <c r="Z16">
        <v>0</v>
      </c>
      <c r="AA16">
        <v>0</v>
      </c>
      <c r="AB16">
        <v>52</v>
      </c>
      <c r="AC16">
        <v>0</v>
      </c>
      <c r="AD16">
        <v>66</v>
      </c>
      <c r="AE16">
        <v>0</v>
      </c>
      <c r="AF16">
        <v>0</v>
      </c>
      <c r="AG16">
        <v>0</v>
      </c>
      <c r="AH16" t="s">
        <v>138</v>
      </c>
      <c r="AI16" s="1">
        <v>44662.376284722224</v>
      </c>
      <c r="AJ16">
        <v>27</v>
      </c>
      <c r="AK16">
        <v>0</v>
      </c>
      <c r="AL16">
        <v>0</v>
      </c>
      <c r="AM16">
        <v>0</v>
      </c>
      <c r="AN16">
        <v>52</v>
      </c>
      <c r="AO16">
        <v>0</v>
      </c>
      <c r="AP16">
        <v>66</v>
      </c>
      <c r="AQ16">
        <v>0</v>
      </c>
      <c r="AR16">
        <v>0</v>
      </c>
      <c r="AS16">
        <v>0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35">
      <c r="A17" t="s">
        <v>142</v>
      </c>
      <c r="B17" t="s">
        <v>81</v>
      </c>
      <c r="C17" t="s">
        <v>143</v>
      </c>
      <c r="D17" t="s">
        <v>83</v>
      </c>
      <c r="E17" s="2" t="str">
        <f>HYPERLINK("capsilon://?command=openfolder&amp;siteaddress=envoy.emaiq-na2.net&amp;folderid=FX3B0B9397-AAE9-3D9D-C6E3-09C7B99C0082","FX22031169")</f>
        <v>FX22031169</v>
      </c>
      <c r="F17" t="s">
        <v>19</v>
      </c>
      <c r="G17" t="s">
        <v>19</v>
      </c>
      <c r="H17" t="s">
        <v>84</v>
      </c>
      <c r="I17" t="s">
        <v>144</v>
      </c>
      <c r="J17">
        <v>66</v>
      </c>
      <c r="K17" t="s">
        <v>86</v>
      </c>
      <c r="L17" t="s">
        <v>87</v>
      </c>
      <c r="M17" t="s">
        <v>88</v>
      </c>
      <c r="N17">
        <v>1</v>
      </c>
      <c r="O17" s="1">
        <v>44662.401331018518</v>
      </c>
      <c r="P17" s="1">
        <v>44662.410601851851</v>
      </c>
      <c r="Q17">
        <v>587</v>
      </c>
      <c r="R17">
        <v>214</v>
      </c>
      <c r="S17" t="b">
        <v>0</v>
      </c>
      <c r="T17" t="s">
        <v>89</v>
      </c>
      <c r="U17" t="b">
        <v>0</v>
      </c>
      <c r="V17" t="s">
        <v>105</v>
      </c>
      <c r="W17" s="1">
        <v>44662.410601851851</v>
      </c>
      <c r="X17">
        <v>214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66</v>
      </c>
      <c r="AE17">
        <v>52</v>
      </c>
      <c r="AF17">
        <v>0</v>
      </c>
      <c r="AG17">
        <v>2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35">
      <c r="A18" t="s">
        <v>145</v>
      </c>
      <c r="B18" t="s">
        <v>81</v>
      </c>
      <c r="C18" t="s">
        <v>146</v>
      </c>
      <c r="D18" t="s">
        <v>83</v>
      </c>
      <c r="E18" s="2" t="str">
        <f>HYPERLINK("capsilon://?command=openfolder&amp;siteaddress=envoy.emaiq-na2.net&amp;folderid=FXECABDCDD-6D19-6B80-5997-D9333C76C5F4","FX22031186")</f>
        <v>FX22031186</v>
      </c>
      <c r="F18" t="s">
        <v>19</v>
      </c>
      <c r="G18" t="s">
        <v>19</v>
      </c>
      <c r="H18" t="s">
        <v>84</v>
      </c>
      <c r="I18" t="s">
        <v>147</v>
      </c>
      <c r="J18">
        <v>32</v>
      </c>
      <c r="K18" t="s">
        <v>86</v>
      </c>
      <c r="L18" t="s">
        <v>87</v>
      </c>
      <c r="M18" t="s">
        <v>88</v>
      </c>
      <c r="N18">
        <v>2</v>
      </c>
      <c r="O18" s="1">
        <v>44662.402905092589</v>
      </c>
      <c r="P18" s="1">
        <v>44662.422858796293</v>
      </c>
      <c r="Q18">
        <v>781</v>
      </c>
      <c r="R18">
        <v>943</v>
      </c>
      <c r="S18" t="b">
        <v>0</v>
      </c>
      <c r="T18" t="s">
        <v>89</v>
      </c>
      <c r="U18" t="b">
        <v>0</v>
      </c>
      <c r="V18" t="s">
        <v>105</v>
      </c>
      <c r="W18" s="1">
        <v>44662.419120370374</v>
      </c>
      <c r="X18">
        <v>735</v>
      </c>
      <c r="Y18">
        <v>52</v>
      </c>
      <c r="Z18">
        <v>0</v>
      </c>
      <c r="AA18">
        <v>52</v>
      </c>
      <c r="AB18">
        <v>0</v>
      </c>
      <c r="AC18">
        <v>39</v>
      </c>
      <c r="AD18">
        <v>-20</v>
      </c>
      <c r="AE18">
        <v>0</v>
      </c>
      <c r="AF18">
        <v>0</v>
      </c>
      <c r="AG18">
        <v>0</v>
      </c>
      <c r="AH18" t="s">
        <v>138</v>
      </c>
      <c r="AI18" s="1">
        <v>44662.422858796293</v>
      </c>
      <c r="AJ18">
        <v>208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-20</v>
      </c>
      <c r="AQ18">
        <v>0</v>
      </c>
      <c r="AR18">
        <v>0</v>
      </c>
      <c r="AS18">
        <v>0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35">
      <c r="A19" t="s">
        <v>148</v>
      </c>
      <c r="B19" t="s">
        <v>81</v>
      </c>
      <c r="C19" t="s">
        <v>143</v>
      </c>
      <c r="D19" t="s">
        <v>83</v>
      </c>
      <c r="E19" s="2" t="str">
        <f>HYPERLINK("capsilon://?command=openfolder&amp;siteaddress=envoy.emaiq-na2.net&amp;folderid=FX3B0B9397-AAE9-3D9D-C6E3-09C7B99C0082","FX22031169")</f>
        <v>FX22031169</v>
      </c>
      <c r="F19" t="s">
        <v>19</v>
      </c>
      <c r="G19" t="s">
        <v>19</v>
      </c>
      <c r="H19" t="s">
        <v>84</v>
      </c>
      <c r="I19" t="s">
        <v>144</v>
      </c>
      <c r="J19">
        <v>86</v>
      </c>
      <c r="K19" t="s">
        <v>86</v>
      </c>
      <c r="L19" t="s">
        <v>87</v>
      </c>
      <c r="M19" t="s">
        <v>88</v>
      </c>
      <c r="N19">
        <v>2</v>
      </c>
      <c r="O19" s="1">
        <v>44662.410891203705</v>
      </c>
      <c r="P19" s="1">
        <v>44662.436226851853</v>
      </c>
      <c r="Q19">
        <v>629</v>
      </c>
      <c r="R19">
        <v>1560</v>
      </c>
      <c r="S19" t="b">
        <v>0</v>
      </c>
      <c r="T19" t="s">
        <v>89</v>
      </c>
      <c r="U19" t="b">
        <v>1</v>
      </c>
      <c r="V19" t="s">
        <v>124</v>
      </c>
      <c r="W19" s="1">
        <v>44662.430509259262</v>
      </c>
      <c r="X19">
        <v>1168</v>
      </c>
      <c r="Y19">
        <v>74</v>
      </c>
      <c r="Z19">
        <v>0</v>
      </c>
      <c r="AA19">
        <v>74</v>
      </c>
      <c r="AB19">
        <v>0</v>
      </c>
      <c r="AC19">
        <v>51</v>
      </c>
      <c r="AD19">
        <v>12</v>
      </c>
      <c r="AE19">
        <v>0</v>
      </c>
      <c r="AF19">
        <v>0</v>
      </c>
      <c r="AG19">
        <v>0</v>
      </c>
      <c r="AH19" t="s">
        <v>138</v>
      </c>
      <c r="AI19" s="1">
        <v>44662.436226851853</v>
      </c>
      <c r="AJ19">
        <v>370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11</v>
      </c>
      <c r="AQ19">
        <v>0</v>
      </c>
      <c r="AR19">
        <v>0</v>
      </c>
      <c r="AS19">
        <v>0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35">
      <c r="A20" t="s">
        <v>149</v>
      </c>
      <c r="B20" t="s">
        <v>81</v>
      </c>
      <c r="C20" t="s">
        <v>122</v>
      </c>
      <c r="D20" t="s">
        <v>83</v>
      </c>
      <c r="E20" s="2" t="str">
        <f>HYPERLINK("capsilon://?command=openfolder&amp;siteaddress=envoy.emaiq-na2.net&amp;folderid=FX52E91147-6940-4F21-E3B8-4FFA82757A39","FX2203322")</f>
        <v>FX2203322</v>
      </c>
      <c r="F20" t="s">
        <v>19</v>
      </c>
      <c r="G20" t="s">
        <v>19</v>
      </c>
      <c r="H20" t="s">
        <v>84</v>
      </c>
      <c r="I20" t="s">
        <v>150</v>
      </c>
      <c r="J20">
        <v>43</v>
      </c>
      <c r="K20" t="s">
        <v>86</v>
      </c>
      <c r="L20" t="s">
        <v>87</v>
      </c>
      <c r="M20" t="s">
        <v>88</v>
      </c>
      <c r="N20">
        <v>1</v>
      </c>
      <c r="O20" s="1">
        <v>44662.416331018518</v>
      </c>
      <c r="P20" s="1">
        <v>44662.420555555553</v>
      </c>
      <c r="Q20">
        <v>231</v>
      </c>
      <c r="R20">
        <v>134</v>
      </c>
      <c r="S20" t="b">
        <v>0</v>
      </c>
      <c r="T20" t="s">
        <v>89</v>
      </c>
      <c r="U20" t="b">
        <v>0</v>
      </c>
      <c r="V20" t="s">
        <v>105</v>
      </c>
      <c r="W20" s="1">
        <v>44662.420555555553</v>
      </c>
      <c r="X20">
        <v>123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43</v>
      </c>
      <c r="AE20">
        <v>37</v>
      </c>
      <c r="AF20">
        <v>0</v>
      </c>
      <c r="AG20">
        <v>2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35">
      <c r="A21" t="s">
        <v>151</v>
      </c>
      <c r="B21" t="s">
        <v>81</v>
      </c>
      <c r="C21" t="s">
        <v>152</v>
      </c>
      <c r="D21" t="s">
        <v>83</v>
      </c>
      <c r="E21" s="2" t="str">
        <f>HYPERLINK("capsilon://?command=openfolder&amp;siteaddress=envoy.emaiq-na2.net&amp;folderid=FXAB67A2F7-3399-948A-D2F7-5B25644E84C8","FX22031141")</f>
        <v>FX22031141</v>
      </c>
      <c r="F21" t="s">
        <v>19</v>
      </c>
      <c r="G21" t="s">
        <v>19</v>
      </c>
      <c r="H21" t="s">
        <v>84</v>
      </c>
      <c r="I21" t="s">
        <v>153</v>
      </c>
      <c r="J21">
        <v>374</v>
      </c>
      <c r="K21" t="s">
        <v>86</v>
      </c>
      <c r="L21" t="s">
        <v>87</v>
      </c>
      <c r="M21" t="s">
        <v>88</v>
      </c>
      <c r="N21">
        <v>2</v>
      </c>
      <c r="O21" s="1">
        <v>44652.665937500002</v>
      </c>
      <c r="P21" s="1">
        <v>44655.161122685182</v>
      </c>
      <c r="Q21">
        <v>213237</v>
      </c>
      <c r="R21">
        <v>2347</v>
      </c>
      <c r="S21" t="b">
        <v>0</v>
      </c>
      <c r="T21" t="s">
        <v>89</v>
      </c>
      <c r="U21" t="b">
        <v>1</v>
      </c>
      <c r="V21" t="s">
        <v>154</v>
      </c>
      <c r="W21" s="1">
        <v>44652.742951388886</v>
      </c>
      <c r="X21">
        <v>1190</v>
      </c>
      <c r="Y21">
        <v>340</v>
      </c>
      <c r="Z21">
        <v>0</v>
      </c>
      <c r="AA21">
        <v>340</v>
      </c>
      <c r="AB21">
        <v>0</v>
      </c>
      <c r="AC21">
        <v>144</v>
      </c>
      <c r="AD21">
        <v>34</v>
      </c>
      <c r="AE21">
        <v>0</v>
      </c>
      <c r="AF21">
        <v>0</v>
      </c>
      <c r="AG21">
        <v>0</v>
      </c>
      <c r="AH21" t="s">
        <v>118</v>
      </c>
      <c r="AI21" s="1">
        <v>44655.161122685182</v>
      </c>
      <c r="AJ21">
        <v>1129</v>
      </c>
      <c r="AK21">
        <v>10</v>
      </c>
      <c r="AL21">
        <v>0</v>
      </c>
      <c r="AM21">
        <v>10</v>
      </c>
      <c r="AN21">
        <v>0</v>
      </c>
      <c r="AO21">
        <v>12</v>
      </c>
      <c r="AP21">
        <v>24</v>
      </c>
      <c r="AQ21">
        <v>0</v>
      </c>
      <c r="AR21">
        <v>0</v>
      </c>
      <c r="AS21">
        <v>0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35">
      <c r="A22" t="s">
        <v>155</v>
      </c>
      <c r="B22" t="s">
        <v>81</v>
      </c>
      <c r="C22" t="s">
        <v>156</v>
      </c>
      <c r="D22" t="s">
        <v>83</v>
      </c>
      <c r="E22" s="2" t="str">
        <f>HYPERLINK("capsilon://?command=openfolder&amp;siteaddress=envoy.emaiq-na2.net&amp;folderid=FXF3CFF021-718C-391D-6B94-5E249430E2D1","FX2202726")</f>
        <v>FX2202726</v>
      </c>
      <c r="F22" t="s">
        <v>19</v>
      </c>
      <c r="G22" t="s">
        <v>19</v>
      </c>
      <c r="H22" t="s">
        <v>84</v>
      </c>
      <c r="I22" t="s">
        <v>157</v>
      </c>
      <c r="J22">
        <v>30</v>
      </c>
      <c r="K22" t="s">
        <v>86</v>
      </c>
      <c r="L22" t="s">
        <v>87</v>
      </c>
      <c r="M22" t="s">
        <v>88</v>
      </c>
      <c r="N22">
        <v>2</v>
      </c>
      <c r="O22" s="1">
        <v>44662.420694444445</v>
      </c>
      <c r="P22" s="1">
        <v>44662.429074074076</v>
      </c>
      <c r="Q22">
        <v>483</v>
      </c>
      <c r="R22">
        <v>241</v>
      </c>
      <c r="S22" t="b">
        <v>0</v>
      </c>
      <c r="T22" t="s">
        <v>89</v>
      </c>
      <c r="U22" t="b">
        <v>0</v>
      </c>
      <c r="V22" t="s">
        <v>105</v>
      </c>
      <c r="W22" s="1">
        <v>44662.426840277774</v>
      </c>
      <c r="X22">
        <v>86</v>
      </c>
      <c r="Y22">
        <v>9</v>
      </c>
      <c r="Z22">
        <v>0</v>
      </c>
      <c r="AA22">
        <v>9</v>
      </c>
      <c r="AB22">
        <v>0</v>
      </c>
      <c r="AC22">
        <v>2</v>
      </c>
      <c r="AD22">
        <v>21</v>
      </c>
      <c r="AE22">
        <v>0</v>
      </c>
      <c r="AF22">
        <v>0</v>
      </c>
      <c r="AG22">
        <v>0</v>
      </c>
      <c r="AH22" t="s">
        <v>158</v>
      </c>
      <c r="AI22" s="1">
        <v>44662.429074074076</v>
      </c>
      <c r="AJ22">
        <v>57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21</v>
      </c>
      <c r="AQ22">
        <v>0</v>
      </c>
      <c r="AR22">
        <v>0</v>
      </c>
      <c r="AS22">
        <v>0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35">
      <c r="A23" t="s">
        <v>159</v>
      </c>
      <c r="B23" t="s">
        <v>81</v>
      </c>
      <c r="C23" t="s">
        <v>122</v>
      </c>
      <c r="D23" t="s">
        <v>83</v>
      </c>
      <c r="E23" s="2" t="str">
        <f>HYPERLINK("capsilon://?command=openfolder&amp;siteaddress=envoy.emaiq-na2.net&amp;folderid=FX52E91147-6940-4F21-E3B8-4FFA82757A39","FX2203322")</f>
        <v>FX2203322</v>
      </c>
      <c r="F23" t="s">
        <v>19</v>
      </c>
      <c r="G23" t="s">
        <v>19</v>
      </c>
      <c r="H23" t="s">
        <v>84</v>
      </c>
      <c r="I23" t="s">
        <v>150</v>
      </c>
      <c r="J23">
        <v>86</v>
      </c>
      <c r="K23" t="s">
        <v>86</v>
      </c>
      <c r="L23" t="s">
        <v>87</v>
      </c>
      <c r="M23" t="s">
        <v>88</v>
      </c>
      <c r="N23">
        <v>2</v>
      </c>
      <c r="O23" s="1">
        <v>44662.420995370368</v>
      </c>
      <c r="P23" s="1">
        <v>44662.4294212963</v>
      </c>
      <c r="Q23">
        <v>107</v>
      </c>
      <c r="R23">
        <v>621</v>
      </c>
      <c r="S23" t="b">
        <v>0</v>
      </c>
      <c r="T23" t="s">
        <v>89</v>
      </c>
      <c r="U23" t="b">
        <v>1</v>
      </c>
      <c r="V23" t="s">
        <v>105</v>
      </c>
      <c r="W23" s="1">
        <v>44662.425833333335</v>
      </c>
      <c r="X23">
        <v>409</v>
      </c>
      <c r="Y23">
        <v>74</v>
      </c>
      <c r="Z23">
        <v>0</v>
      </c>
      <c r="AA23">
        <v>74</v>
      </c>
      <c r="AB23">
        <v>0</v>
      </c>
      <c r="AC23">
        <v>35</v>
      </c>
      <c r="AD23">
        <v>12</v>
      </c>
      <c r="AE23">
        <v>0</v>
      </c>
      <c r="AF23">
        <v>0</v>
      </c>
      <c r="AG23">
        <v>0</v>
      </c>
      <c r="AH23" t="s">
        <v>138</v>
      </c>
      <c r="AI23" s="1">
        <v>44662.4294212963</v>
      </c>
      <c r="AJ23">
        <v>212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12</v>
      </c>
      <c r="AQ23">
        <v>0</v>
      </c>
      <c r="AR23">
        <v>0</v>
      </c>
      <c r="AS23">
        <v>0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35">
      <c r="A24" t="s">
        <v>160</v>
      </c>
      <c r="B24" t="s">
        <v>81</v>
      </c>
      <c r="C24" t="s">
        <v>161</v>
      </c>
      <c r="D24" t="s">
        <v>83</v>
      </c>
      <c r="E24" s="2" t="str">
        <f>HYPERLINK("capsilon://?command=openfolder&amp;siteaddress=envoy.emaiq-na2.net&amp;folderid=FX13A9F56A-350F-9DCB-1675-BFCF0253906F","FX2203297")</f>
        <v>FX2203297</v>
      </c>
      <c r="F24" t="s">
        <v>19</v>
      </c>
      <c r="G24" t="s">
        <v>19</v>
      </c>
      <c r="H24" t="s">
        <v>84</v>
      </c>
      <c r="I24" t="s">
        <v>162</v>
      </c>
      <c r="J24">
        <v>66</v>
      </c>
      <c r="K24" t="s">
        <v>86</v>
      </c>
      <c r="L24" t="s">
        <v>87</v>
      </c>
      <c r="M24" t="s">
        <v>88</v>
      </c>
      <c r="N24">
        <v>2</v>
      </c>
      <c r="O24" s="1">
        <v>44662.428437499999</v>
      </c>
      <c r="P24" s="1">
        <v>44662.447465277779</v>
      </c>
      <c r="Q24">
        <v>147</v>
      </c>
      <c r="R24">
        <v>1497</v>
      </c>
      <c r="S24" t="b">
        <v>0</v>
      </c>
      <c r="T24" t="s">
        <v>89</v>
      </c>
      <c r="U24" t="b">
        <v>0</v>
      </c>
      <c r="V24" t="s">
        <v>105</v>
      </c>
      <c r="W24" s="1">
        <v>44662.43849537037</v>
      </c>
      <c r="X24">
        <v>772</v>
      </c>
      <c r="Y24">
        <v>52</v>
      </c>
      <c r="Z24">
        <v>0</v>
      </c>
      <c r="AA24">
        <v>52</v>
      </c>
      <c r="AB24">
        <v>0</v>
      </c>
      <c r="AC24">
        <v>31</v>
      </c>
      <c r="AD24">
        <v>14</v>
      </c>
      <c r="AE24">
        <v>0</v>
      </c>
      <c r="AF24">
        <v>0</v>
      </c>
      <c r="AG24">
        <v>0</v>
      </c>
      <c r="AH24" t="s">
        <v>138</v>
      </c>
      <c r="AI24" s="1">
        <v>44662.447465277779</v>
      </c>
      <c r="AJ24">
        <v>711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13</v>
      </c>
      <c r="AQ24">
        <v>0</v>
      </c>
      <c r="AR24">
        <v>0</v>
      </c>
      <c r="AS24">
        <v>0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35">
      <c r="A25" t="s">
        <v>163</v>
      </c>
      <c r="B25" t="s">
        <v>81</v>
      </c>
      <c r="C25" t="s">
        <v>164</v>
      </c>
      <c r="D25" t="s">
        <v>83</v>
      </c>
      <c r="E25" s="2" t="str">
        <f>HYPERLINK("capsilon://?command=openfolder&amp;siteaddress=envoy.emaiq-na2.net&amp;folderid=FX1795D41F-562E-DB56-A513-73AAC9E1F392","FX22031237")</f>
        <v>FX22031237</v>
      </c>
      <c r="F25" t="s">
        <v>19</v>
      </c>
      <c r="G25" t="s">
        <v>19</v>
      </c>
      <c r="H25" t="s">
        <v>84</v>
      </c>
      <c r="I25" t="s">
        <v>165</v>
      </c>
      <c r="J25">
        <v>52</v>
      </c>
      <c r="K25" t="s">
        <v>86</v>
      </c>
      <c r="L25" t="s">
        <v>87</v>
      </c>
      <c r="M25" t="s">
        <v>88</v>
      </c>
      <c r="N25">
        <v>2</v>
      </c>
      <c r="O25" s="1">
        <v>44662.428449074076</v>
      </c>
      <c r="P25" s="1">
        <v>44662.450925925928</v>
      </c>
      <c r="Q25">
        <v>1039</v>
      </c>
      <c r="R25">
        <v>903</v>
      </c>
      <c r="S25" t="b">
        <v>0</v>
      </c>
      <c r="T25" t="s">
        <v>89</v>
      </c>
      <c r="U25" t="b">
        <v>0</v>
      </c>
      <c r="V25" t="s">
        <v>124</v>
      </c>
      <c r="W25" s="1">
        <v>44662.437523148146</v>
      </c>
      <c r="X25">
        <v>605</v>
      </c>
      <c r="Y25">
        <v>56</v>
      </c>
      <c r="Z25">
        <v>0</v>
      </c>
      <c r="AA25">
        <v>56</v>
      </c>
      <c r="AB25">
        <v>0</v>
      </c>
      <c r="AC25">
        <v>26</v>
      </c>
      <c r="AD25">
        <v>-4</v>
      </c>
      <c r="AE25">
        <v>0</v>
      </c>
      <c r="AF25">
        <v>0</v>
      </c>
      <c r="AG25">
        <v>0</v>
      </c>
      <c r="AH25" t="s">
        <v>138</v>
      </c>
      <c r="AI25" s="1">
        <v>44662.450925925928</v>
      </c>
      <c r="AJ25">
        <v>298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-4</v>
      </c>
      <c r="AQ25">
        <v>0</v>
      </c>
      <c r="AR25">
        <v>0</v>
      </c>
      <c r="AS25">
        <v>0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35">
      <c r="A26" t="s">
        <v>166</v>
      </c>
      <c r="B26" t="s">
        <v>81</v>
      </c>
      <c r="C26" t="s">
        <v>167</v>
      </c>
      <c r="D26" t="s">
        <v>83</v>
      </c>
      <c r="E26" s="2" t="str">
        <f>HYPERLINK("capsilon://?command=openfolder&amp;siteaddress=envoy.emaiq-na2.net&amp;folderid=FXE11603AD-17AE-C677-DB98-F85378C2E4CE","FX2203892")</f>
        <v>FX2203892</v>
      </c>
      <c r="F26" t="s">
        <v>19</v>
      </c>
      <c r="G26" t="s">
        <v>19</v>
      </c>
      <c r="H26" t="s">
        <v>84</v>
      </c>
      <c r="I26" t="s">
        <v>168</v>
      </c>
      <c r="J26">
        <v>264</v>
      </c>
      <c r="K26" t="s">
        <v>86</v>
      </c>
      <c r="L26" t="s">
        <v>87</v>
      </c>
      <c r="M26" t="s">
        <v>88</v>
      </c>
      <c r="N26">
        <v>2</v>
      </c>
      <c r="O26" s="1">
        <v>44652.668854166666</v>
      </c>
      <c r="P26" s="1">
        <v>44655.191631944443</v>
      </c>
      <c r="Q26">
        <v>215785</v>
      </c>
      <c r="R26">
        <v>2183</v>
      </c>
      <c r="S26" t="b">
        <v>0</v>
      </c>
      <c r="T26" t="s">
        <v>89</v>
      </c>
      <c r="U26" t="b">
        <v>0</v>
      </c>
      <c r="V26" t="s">
        <v>169</v>
      </c>
      <c r="W26" s="1">
        <v>44655.18173611111</v>
      </c>
      <c r="X26">
        <v>1351</v>
      </c>
      <c r="Y26">
        <v>226</v>
      </c>
      <c r="Z26">
        <v>0</v>
      </c>
      <c r="AA26">
        <v>226</v>
      </c>
      <c r="AB26">
        <v>0</v>
      </c>
      <c r="AC26">
        <v>61</v>
      </c>
      <c r="AD26">
        <v>38</v>
      </c>
      <c r="AE26">
        <v>0</v>
      </c>
      <c r="AF26">
        <v>0</v>
      </c>
      <c r="AG26">
        <v>0</v>
      </c>
      <c r="AH26" t="s">
        <v>91</v>
      </c>
      <c r="AI26" s="1">
        <v>44655.191631944443</v>
      </c>
      <c r="AJ26">
        <v>832</v>
      </c>
      <c r="AK26">
        <v>2</v>
      </c>
      <c r="AL26">
        <v>0</v>
      </c>
      <c r="AM26">
        <v>2</v>
      </c>
      <c r="AN26">
        <v>0</v>
      </c>
      <c r="AO26">
        <v>2</v>
      </c>
      <c r="AP26">
        <v>36</v>
      </c>
      <c r="AQ26">
        <v>0</v>
      </c>
      <c r="AR26">
        <v>0</v>
      </c>
      <c r="AS26">
        <v>0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35">
      <c r="A27" t="s">
        <v>170</v>
      </c>
      <c r="B27" t="s">
        <v>81</v>
      </c>
      <c r="C27" t="s">
        <v>164</v>
      </c>
      <c r="D27" t="s">
        <v>83</v>
      </c>
      <c r="E27" s="2" t="str">
        <f>HYPERLINK("capsilon://?command=openfolder&amp;siteaddress=envoy.emaiq-na2.net&amp;folderid=FX1795D41F-562E-DB56-A513-73AAC9E1F392","FX22031237")</f>
        <v>FX22031237</v>
      </c>
      <c r="F27" t="s">
        <v>19</v>
      </c>
      <c r="G27" t="s">
        <v>19</v>
      </c>
      <c r="H27" t="s">
        <v>84</v>
      </c>
      <c r="I27" t="s">
        <v>171</v>
      </c>
      <c r="J27">
        <v>52</v>
      </c>
      <c r="K27" t="s">
        <v>86</v>
      </c>
      <c r="L27" t="s">
        <v>87</v>
      </c>
      <c r="M27" t="s">
        <v>88</v>
      </c>
      <c r="N27">
        <v>2</v>
      </c>
      <c r="O27" s="1">
        <v>44662.429131944446</v>
      </c>
      <c r="P27" s="1">
        <v>44662.456689814811</v>
      </c>
      <c r="Q27">
        <v>1439</v>
      </c>
      <c r="R27">
        <v>942</v>
      </c>
      <c r="S27" t="b">
        <v>0</v>
      </c>
      <c r="T27" t="s">
        <v>89</v>
      </c>
      <c r="U27" t="b">
        <v>0</v>
      </c>
      <c r="V27" t="s">
        <v>124</v>
      </c>
      <c r="W27" s="1">
        <v>44662.442511574074</v>
      </c>
      <c r="X27">
        <v>430</v>
      </c>
      <c r="Y27">
        <v>56</v>
      </c>
      <c r="Z27">
        <v>0</v>
      </c>
      <c r="AA27">
        <v>56</v>
      </c>
      <c r="AB27">
        <v>0</v>
      </c>
      <c r="AC27">
        <v>25</v>
      </c>
      <c r="AD27">
        <v>-4</v>
      </c>
      <c r="AE27">
        <v>0</v>
      </c>
      <c r="AF27">
        <v>0</v>
      </c>
      <c r="AG27">
        <v>0</v>
      </c>
      <c r="AH27" t="s">
        <v>138</v>
      </c>
      <c r="AI27" s="1">
        <v>44662.456689814811</v>
      </c>
      <c r="AJ27">
        <v>498</v>
      </c>
      <c r="AK27">
        <v>2</v>
      </c>
      <c r="AL27">
        <v>0</v>
      </c>
      <c r="AM27">
        <v>2</v>
      </c>
      <c r="AN27">
        <v>0</v>
      </c>
      <c r="AO27">
        <v>1</v>
      </c>
      <c r="AP27">
        <v>-6</v>
      </c>
      <c r="AQ27">
        <v>0</v>
      </c>
      <c r="AR27">
        <v>0</v>
      </c>
      <c r="AS27">
        <v>0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35">
      <c r="A28" t="s">
        <v>172</v>
      </c>
      <c r="B28" t="s">
        <v>81</v>
      </c>
      <c r="C28" t="s">
        <v>173</v>
      </c>
      <c r="D28" t="s">
        <v>83</v>
      </c>
      <c r="E28" s="2" t="str">
        <f>HYPERLINK("capsilon://?command=openfolder&amp;siteaddress=envoy.emaiq-na2.net&amp;folderid=FXDF3213E2-CEEC-E9FB-9BE2-6FD232D211F9","FX2202730")</f>
        <v>FX2202730</v>
      </c>
      <c r="F28" t="s">
        <v>19</v>
      </c>
      <c r="G28" t="s">
        <v>19</v>
      </c>
      <c r="H28" t="s">
        <v>84</v>
      </c>
      <c r="I28" t="s">
        <v>174</v>
      </c>
      <c r="J28">
        <v>32</v>
      </c>
      <c r="K28" t="s">
        <v>86</v>
      </c>
      <c r="L28" t="s">
        <v>87</v>
      </c>
      <c r="M28" t="s">
        <v>88</v>
      </c>
      <c r="N28">
        <v>2</v>
      </c>
      <c r="O28" s="1">
        <v>44662.436307870368</v>
      </c>
      <c r="P28" s="1">
        <v>44662.462407407409</v>
      </c>
      <c r="Q28">
        <v>1147</v>
      </c>
      <c r="R28">
        <v>1108</v>
      </c>
      <c r="S28" t="b">
        <v>0</v>
      </c>
      <c r="T28" t="s">
        <v>89</v>
      </c>
      <c r="U28" t="b">
        <v>0</v>
      </c>
      <c r="V28" t="s">
        <v>105</v>
      </c>
      <c r="W28" s="1">
        <v>44662.445625</v>
      </c>
      <c r="X28">
        <v>615</v>
      </c>
      <c r="Y28">
        <v>53</v>
      </c>
      <c r="Z28">
        <v>0</v>
      </c>
      <c r="AA28">
        <v>53</v>
      </c>
      <c r="AB28">
        <v>0</v>
      </c>
      <c r="AC28">
        <v>36</v>
      </c>
      <c r="AD28">
        <v>-21</v>
      </c>
      <c r="AE28">
        <v>0</v>
      </c>
      <c r="AF28">
        <v>0</v>
      </c>
      <c r="AG28">
        <v>0</v>
      </c>
      <c r="AH28" t="s">
        <v>138</v>
      </c>
      <c r="AI28" s="1">
        <v>44662.462407407409</v>
      </c>
      <c r="AJ28">
        <v>493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-22</v>
      </c>
      <c r="AQ28">
        <v>0</v>
      </c>
      <c r="AR28">
        <v>0</v>
      </c>
      <c r="AS28">
        <v>0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35">
      <c r="A29" t="s">
        <v>175</v>
      </c>
      <c r="B29" t="s">
        <v>81</v>
      </c>
      <c r="C29" t="s">
        <v>173</v>
      </c>
      <c r="D29" t="s">
        <v>83</v>
      </c>
      <c r="E29" s="2" t="str">
        <f>HYPERLINK("capsilon://?command=openfolder&amp;siteaddress=envoy.emaiq-na2.net&amp;folderid=FXDF3213E2-CEEC-E9FB-9BE2-6FD232D211F9","FX2202730")</f>
        <v>FX2202730</v>
      </c>
      <c r="F29" t="s">
        <v>19</v>
      </c>
      <c r="G29" t="s">
        <v>19</v>
      </c>
      <c r="H29" t="s">
        <v>84</v>
      </c>
      <c r="I29" t="s">
        <v>176</v>
      </c>
      <c r="J29">
        <v>32</v>
      </c>
      <c r="K29" t="s">
        <v>86</v>
      </c>
      <c r="L29" t="s">
        <v>87</v>
      </c>
      <c r="M29" t="s">
        <v>88</v>
      </c>
      <c r="N29">
        <v>2</v>
      </c>
      <c r="O29" s="1">
        <v>44662.439560185187</v>
      </c>
      <c r="P29" s="1">
        <v>44662.469675925924</v>
      </c>
      <c r="Q29">
        <v>1430</v>
      </c>
      <c r="R29">
        <v>1172</v>
      </c>
      <c r="S29" t="b">
        <v>0</v>
      </c>
      <c r="T29" t="s">
        <v>89</v>
      </c>
      <c r="U29" t="b">
        <v>0</v>
      </c>
      <c r="V29" t="s">
        <v>124</v>
      </c>
      <c r="W29" s="1">
        <v>44662.453483796293</v>
      </c>
      <c r="X29">
        <v>947</v>
      </c>
      <c r="Y29">
        <v>41</v>
      </c>
      <c r="Z29">
        <v>0</v>
      </c>
      <c r="AA29">
        <v>41</v>
      </c>
      <c r="AB29">
        <v>0</v>
      </c>
      <c r="AC29">
        <v>30</v>
      </c>
      <c r="AD29">
        <v>-9</v>
      </c>
      <c r="AE29">
        <v>0</v>
      </c>
      <c r="AF29">
        <v>0</v>
      </c>
      <c r="AG29">
        <v>0</v>
      </c>
      <c r="AH29" t="s">
        <v>138</v>
      </c>
      <c r="AI29" s="1">
        <v>44662.469675925924</v>
      </c>
      <c r="AJ29">
        <v>225</v>
      </c>
      <c r="AK29">
        <v>3</v>
      </c>
      <c r="AL29">
        <v>0</v>
      </c>
      <c r="AM29">
        <v>3</v>
      </c>
      <c r="AN29">
        <v>0</v>
      </c>
      <c r="AO29">
        <v>3</v>
      </c>
      <c r="AP29">
        <v>-12</v>
      </c>
      <c r="AQ29">
        <v>0</v>
      </c>
      <c r="AR29">
        <v>0</v>
      </c>
      <c r="AS29">
        <v>0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35">
      <c r="A30" t="s">
        <v>177</v>
      </c>
      <c r="B30" t="s">
        <v>81</v>
      </c>
      <c r="C30" t="s">
        <v>178</v>
      </c>
      <c r="D30" t="s">
        <v>83</v>
      </c>
      <c r="E30" s="2" t="str">
        <f>HYPERLINK("capsilon://?command=openfolder&amp;siteaddress=envoy.emaiq-na2.net&amp;folderid=FXF62457E7-B127-ECCE-D05F-75E7A22B50D3","FX2203709")</f>
        <v>FX2203709</v>
      </c>
      <c r="F30" t="s">
        <v>19</v>
      </c>
      <c r="G30" t="s">
        <v>19</v>
      </c>
      <c r="H30" t="s">
        <v>84</v>
      </c>
      <c r="I30" t="s">
        <v>179</v>
      </c>
      <c r="J30">
        <v>66</v>
      </c>
      <c r="K30" t="s">
        <v>86</v>
      </c>
      <c r="L30" t="s">
        <v>87</v>
      </c>
      <c r="M30" t="s">
        <v>88</v>
      </c>
      <c r="N30">
        <v>2</v>
      </c>
      <c r="O30" s="1">
        <v>44652.685578703706</v>
      </c>
      <c r="P30" s="1">
        <v>44655.195532407408</v>
      </c>
      <c r="Q30">
        <v>215711</v>
      </c>
      <c r="R30">
        <v>1149</v>
      </c>
      <c r="S30" t="b">
        <v>0</v>
      </c>
      <c r="T30" t="s">
        <v>89</v>
      </c>
      <c r="U30" t="b">
        <v>0</v>
      </c>
      <c r="V30" t="s">
        <v>180</v>
      </c>
      <c r="W30" s="1">
        <v>44655.175949074073</v>
      </c>
      <c r="X30">
        <v>813</v>
      </c>
      <c r="Y30">
        <v>52</v>
      </c>
      <c r="Z30">
        <v>0</v>
      </c>
      <c r="AA30">
        <v>52</v>
      </c>
      <c r="AB30">
        <v>0</v>
      </c>
      <c r="AC30">
        <v>29</v>
      </c>
      <c r="AD30">
        <v>14</v>
      </c>
      <c r="AE30">
        <v>0</v>
      </c>
      <c r="AF30">
        <v>0</v>
      </c>
      <c r="AG30">
        <v>0</v>
      </c>
      <c r="AH30" t="s">
        <v>91</v>
      </c>
      <c r="AI30" s="1">
        <v>44655.195532407408</v>
      </c>
      <c r="AJ30">
        <v>336</v>
      </c>
      <c r="AK30">
        <v>2</v>
      </c>
      <c r="AL30">
        <v>0</v>
      </c>
      <c r="AM30">
        <v>2</v>
      </c>
      <c r="AN30">
        <v>0</v>
      </c>
      <c r="AO30">
        <v>1</v>
      </c>
      <c r="AP30">
        <v>12</v>
      </c>
      <c r="AQ30">
        <v>0</v>
      </c>
      <c r="AR30">
        <v>0</v>
      </c>
      <c r="AS30">
        <v>0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35">
      <c r="A31" t="s">
        <v>181</v>
      </c>
      <c r="B31" t="s">
        <v>81</v>
      </c>
      <c r="C31" t="s">
        <v>182</v>
      </c>
      <c r="D31" t="s">
        <v>83</v>
      </c>
      <c r="E31" s="2" t="str">
        <f>HYPERLINK("capsilon://?command=openfolder&amp;siteaddress=envoy.emaiq-na2.net&amp;folderid=FX4CC3FB59-7E42-AF9E-37D4-F11CAF3FAB69","FX2202455")</f>
        <v>FX2202455</v>
      </c>
      <c r="F31" t="s">
        <v>19</v>
      </c>
      <c r="G31" t="s">
        <v>19</v>
      </c>
      <c r="H31" t="s">
        <v>84</v>
      </c>
      <c r="I31" t="s">
        <v>183</v>
      </c>
      <c r="J31">
        <v>43</v>
      </c>
      <c r="K31" t="s">
        <v>86</v>
      </c>
      <c r="L31" t="s">
        <v>87</v>
      </c>
      <c r="M31" t="s">
        <v>88</v>
      </c>
      <c r="N31">
        <v>1</v>
      </c>
      <c r="O31" s="1">
        <v>44662.451261574075</v>
      </c>
      <c r="P31" s="1">
        <v>44662.454618055555</v>
      </c>
      <c r="Q31">
        <v>42</v>
      </c>
      <c r="R31">
        <v>248</v>
      </c>
      <c r="S31" t="b">
        <v>0</v>
      </c>
      <c r="T31" t="s">
        <v>89</v>
      </c>
      <c r="U31" t="b">
        <v>0</v>
      </c>
      <c r="V31" t="s">
        <v>105</v>
      </c>
      <c r="W31" s="1">
        <v>44662.454618055555</v>
      </c>
      <c r="X31">
        <v>248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43</v>
      </c>
      <c r="AE31">
        <v>37</v>
      </c>
      <c r="AF31">
        <v>0</v>
      </c>
      <c r="AG31">
        <v>4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35">
      <c r="A32" t="s">
        <v>184</v>
      </c>
      <c r="B32" t="s">
        <v>81</v>
      </c>
      <c r="C32" t="s">
        <v>182</v>
      </c>
      <c r="D32" t="s">
        <v>83</v>
      </c>
      <c r="E32" s="2" t="str">
        <f>HYPERLINK("capsilon://?command=openfolder&amp;siteaddress=envoy.emaiq-na2.net&amp;folderid=FX4CC3FB59-7E42-AF9E-37D4-F11CAF3FAB69","FX2202455")</f>
        <v>FX2202455</v>
      </c>
      <c r="F32" t="s">
        <v>19</v>
      </c>
      <c r="G32" t="s">
        <v>19</v>
      </c>
      <c r="H32" t="s">
        <v>84</v>
      </c>
      <c r="I32" t="s">
        <v>183</v>
      </c>
      <c r="J32">
        <v>172</v>
      </c>
      <c r="K32" t="s">
        <v>86</v>
      </c>
      <c r="L32" t="s">
        <v>87</v>
      </c>
      <c r="M32" t="s">
        <v>88</v>
      </c>
      <c r="N32">
        <v>2</v>
      </c>
      <c r="O32" s="1">
        <v>44662.455034722225</v>
      </c>
      <c r="P32" s="1">
        <v>44662.467060185183</v>
      </c>
      <c r="Q32">
        <v>74</v>
      </c>
      <c r="R32">
        <v>965</v>
      </c>
      <c r="S32" t="b">
        <v>0</v>
      </c>
      <c r="T32" t="s">
        <v>89</v>
      </c>
      <c r="U32" t="b">
        <v>1</v>
      </c>
      <c r="V32" t="s">
        <v>105</v>
      </c>
      <c r="W32" s="1">
        <v>44662.461597222224</v>
      </c>
      <c r="X32">
        <v>564</v>
      </c>
      <c r="Y32">
        <v>74</v>
      </c>
      <c r="Z32">
        <v>0</v>
      </c>
      <c r="AA32">
        <v>74</v>
      </c>
      <c r="AB32">
        <v>74</v>
      </c>
      <c r="AC32">
        <v>34</v>
      </c>
      <c r="AD32">
        <v>98</v>
      </c>
      <c r="AE32">
        <v>0</v>
      </c>
      <c r="AF32">
        <v>0</v>
      </c>
      <c r="AG32">
        <v>0</v>
      </c>
      <c r="AH32" t="s">
        <v>138</v>
      </c>
      <c r="AI32" s="1">
        <v>44662.467060185183</v>
      </c>
      <c r="AJ32">
        <v>401</v>
      </c>
      <c r="AK32">
        <v>2</v>
      </c>
      <c r="AL32">
        <v>0</v>
      </c>
      <c r="AM32">
        <v>2</v>
      </c>
      <c r="AN32">
        <v>74</v>
      </c>
      <c r="AO32">
        <v>0</v>
      </c>
      <c r="AP32">
        <v>96</v>
      </c>
      <c r="AQ32">
        <v>0</v>
      </c>
      <c r="AR32">
        <v>0</v>
      </c>
      <c r="AS32">
        <v>0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35">
      <c r="A33" t="s">
        <v>185</v>
      </c>
      <c r="B33" t="s">
        <v>81</v>
      </c>
      <c r="C33" t="s">
        <v>186</v>
      </c>
      <c r="D33" t="s">
        <v>83</v>
      </c>
      <c r="E33" s="2" t="str">
        <f>HYPERLINK("capsilon://?command=openfolder&amp;siteaddress=envoy.emaiq-na2.net&amp;folderid=FX19EB480E-E907-8755-A345-A3334492822C","FX22031064")</f>
        <v>FX22031064</v>
      </c>
      <c r="F33" t="s">
        <v>19</v>
      </c>
      <c r="G33" t="s">
        <v>19</v>
      </c>
      <c r="H33" t="s">
        <v>84</v>
      </c>
      <c r="I33" t="s">
        <v>187</v>
      </c>
      <c r="J33">
        <v>28</v>
      </c>
      <c r="K33" t="s">
        <v>86</v>
      </c>
      <c r="L33" t="s">
        <v>87</v>
      </c>
      <c r="M33" t="s">
        <v>88</v>
      </c>
      <c r="N33">
        <v>2</v>
      </c>
      <c r="O33" s="1">
        <v>44662.463321759256</v>
      </c>
      <c r="P33" s="1">
        <v>44662.470011574071</v>
      </c>
      <c r="Q33">
        <v>403</v>
      </c>
      <c r="R33">
        <v>175</v>
      </c>
      <c r="S33" t="b">
        <v>0</v>
      </c>
      <c r="T33" t="s">
        <v>89</v>
      </c>
      <c r="U33" t="b">
        <v>0</v>
      </c>
      <c r="V33" t="s">
        <v>105</v>
      </c>
      <c r="W33" s="1">
        <v>44662.465266203704</v>
      </c>
      <c r="X33">
        <v>147</v>
      </c>
      <c r="Y33">
        <v>0</v>
      </c>
      <c r="Z33">
        <v>0</v>
      </c>
      <c r="AA33">
        <v>0</v>
      </c>
      <c r="AB33">
        <v>21</v>
      </c>
      <c r="AC33">
        <v>0</v>
      </c>
      <c r="AD33">
        <v>28</v>
      </c>
      <c r="AE33">
        <v>0</v>
      </c>
      <c r="AF33">
        <v>0</v>
      </c>
      <c r="AG33">
        <v>0</v>
      </c>
      <c r="AH33" t="s">
        <v>138</v>
      </c>
      <c r="AI33" s="1">
        <v>44662.470011574071</v>
      </c>
      <c r="AJ33">
        <v>28</v>
      </c>
      <c r="AK33">
        <v>0</v>
      </c>
      <c r="AL33">
        <v>0</v>
      </c>
      <c r="AM33">
        <v>0</v>
      </c>
      <c r="AN33">
        <v>21</v>
      </c>
      <c r="AO33">
        <v>0</v>
      </c>
      <c r="AP33">
        <v>28</v>
      </c>
      <c r="AQ33">
        <v>0</v>
      </c>
      <c r="AR33">
        <v>0</v>
      </c>
      <c r="AS33">
        <v>0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35">
      <c r="A34" t="s">
        <v>188</v>
      </c>
      <c r="B34" t="s">
        <v>81</v>
      </c>
      <c r="C34" t="s">
        <v>189</v>
      </c>
      <c r="D34" t="s">
        <v>83</v>
      </c>
      <c r="E34" s="2" t="str">
        <f>HYPERLINK("capsilon://?command=openfolder&amp;siteaddress=envoy.emaiq-na2.net&amp;folderid=FX00A8C046-5C92-D212-D3A5-99B5D589BDC6","FX22031214")</f>
        <v>FX22031214</v>
      </c>
      <c r="F34" t="s">
        <v>19</v>
      </c>
      <c r="G34" t="s">
        <v>19</v>
      </c>
      <c r="H34" t="s">
        <v>84</v>
      </c>
      <c r="I34" t="s">
        <v>190</v>
      </c>
      <c r="J34">
        <v>76</v>
      </c>
      <c r="K34" t="s">
        <v>86</v>
      </c>
      <c r="L34" t="s">
        <v>87</v>
      </c>
      <c r="M34" t="s">
        <v>88</v>
      </c>
      <c r="N34">
        <v>2</v>
      </c>
      <c r="O34" s="1">
        <v>44652.686585648145</v>
      </c>
      <c r="P34" s="1">
        <v>44655.198136574072</v>
      </c>
      <c r="Q34">
        <v>215939</v>
      </c>
      <c r="R34">
        <v>1059</v>
      </c>
      <c r="S34" t="b">
        <v>0</v>
      </c>
      <c r="T34" t="s">
        <v>89</v>
      </c>
      <c r="U34" t="b">
        <v>0</v>
      </c>
      <c r="V34" t="s">
        <v>191</v>
      </c>
      <c r="W34" s="1">
        <v>44655.181967592594</v>
      </c>
      <c r="X34">
        <v>795</v>
      </c>
      <c r="Y34">
        <v>74</v>
      </c>
      <c r="Z34">
        <v>0</v>
      </c>
      <c r="AA34">
        <v>74</v>
      </c>
      <c r="AB34">
        <v>0</v>
      </c>
      <c r="AC34">
        <v>17</v>
      </c>
      <c r="AD34">
        <v>2</v>
      </c>
      <c r="AE34">
        <v>0</v>
      </c>
      <c r="AF34">
        <v>0</v>
      </c>
      <c r="AG34">
        <v>0</v>
      </c>
      <c r="AH34" t="s">
        <v>91</v>
      </c>
      <c r="AI34" s="1">
        <v>44655.198136574072</v>
      </c>
      <c r="AJ34">
        <v>224</v>
      </c>
      <c r="AK34">
        <v>4</v>
      </c>
      <c r="AL34">
        <v>0</v>
      </c>
      <c r="AM34">
        <v>4</v>
      </c>
      <c r="AN34">
        <v>0</v>
      </c>
      <c r="AO34">
        <v>1</v>
      </c>
      <c r="AP34">
        <v>-2</v>
      </c>
      <c r="AQ34">
        <v>0</v>
      </c>
      <c r="AR34">
        <v>0</v>
      </c>
      <c r="AS34">
        <v>0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35">
      <c r="A35" t="s">
        <v>192</v>
      </c>
      <c r="B35" t="s">
        <v>81</v>
      </c>
      <c r="C35" t="s">
        <v>193</v>
      </c>
      <c r="D35" t="s">
        <v>83</v>
      </c>
      <c r="E35" s="2" t="str">
        <f>HYPERLINK("capsilon://?command=openfolder&amp;siteaddress=envoy.emaiq-na2.net&amp;folderid=FX16DCC794-E689-3480-BCE7-C1EE6CCF94C3","FX220437")</f>
        <v>FX220437</v>
      </c>
      <c r="F35" t="s">
        <v>19</v>
      </c>
      <c r="G35" t="s">
        <v>19</v>
      </c>
      <c r="H35" t="s">
        <v>84</v>
      </c>
      <c r="I35" t="s">
        <v>194</v>
      </c>
      <c r="J35">
        <v>28</v>
      </c>
      <c r="K35" t="s">
        <v>86</v>
      </c>
      <c r="L35" t="s">
        <v>87</v>
      </c>
      <c r="M35" t="s">
        <v>88</v>
      </c>
      <c r="N35">
        <v>1</v>
      </c>
      <c r="O35" s="1">
        <v>44662.491516203707</v>
      </c>
      <c r="P35" s="1">
        <v>44662.497083333335</v>
      </c>
      <c r="Q35">
        <v>58</v>
      </c>
      <c r="R35">
        <v>423</v>
      </c>
      <c r="S35" t="b">
        <v>0</v>
      </c>
      <c r="T35" t="s">
        <v>89</v>
      </c>
      <c r="U35" t="b">
        <v>0</v>
      </c>
      <c r="V35" t="s">
        <v>195</v>
      </c>
      <c r="W35" s="1">
        <v>44662.497083333335</v>
      </c>
      <c r="X35">
        <v>423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28</v>
      </c>
      <c r="AE35">
        <v>21</v>
      </c>
      <c r="AF35">
        <v>0</v>
      </c>
      <c r="AG35">
        <v>1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35">
      <c r="A36" t="s">
        <v>196</v>
      </c>
      <c r="B36" t="s">
        <v>81</v>
      </c>
      <c r="C36" t="s">
        <v>197</v>
      </c>
      <c r="D36" t="s">
        <v>83</v>
      </c>
      <c r="E36" s="2" t="str">
        <f>HYPERLINK("capsilon://?command=openfolder&amp;siteaddress=envoy.emaiq-na2.net&amp;folderid=FXC0A2895E-4DA2-48C8-B611-74B95862A54E","FX2204227")</f>
        <v>FX2204227</v>
      </c>
      <c r="F36" t="s">
        <v>19</v>
      </c>
      <c r="G36" t="s">
        <v>19</v>
      </c>
      <c r="H36" t="s">
        <v>84</v>
      </c>
      <c r="I36" t="s">
        <v>198</v>
      </c>
      <c r="J36">
        <v>28</v>
      </c>
      <c r="K36" t="s">
        <v>86</v>
      </c>
      <c r="L36" t="s">
        <v>87</v>
      </c>
      <c r="M36" t="s">
        <v>88</v>
      </c>
      <c r="N36">
        <v>2</v>
      </c>
      <c r="O36" s="1">
        <v>44662.493321759262</v>
      </c>
      <c r="P36" s="1">
        <v>44662.516331018516</v>
      </c>
      <c r="Q36">
        <v>735</v>
      </c>
      <c r="R36">
        <v>1253</v>
      </c>
      <c r="S36" t="b">
        <v>0</v>
      </c>
      <c r="T36" t="s">
        <v>89</v>
      </c>
      <c r="U36" t="b">
        <v>0</v>
      </c>
      <c r="V36" t="s">
        <v>199</v>
      </c>
      <c r="W36" s="1">
        <v>44662.496782407405</v>
      </c>
      <c r="X36">
        <v>286</v>
      </c>
      <c r="Y36">
        <v>21</v>
      </c>
      <c r="Z36">
        <v>0</v>
      </c>
      <c r="AA36">
        <v>21</v>
      </c>
      <c r="AB36">
        <v>0</v>
      </c>
      <c r="AC36">
        <v>13</v>
      </c>
      <c r="AD36">
        <v>7</v>
      </c>
      <c r="AE36">
        <v>0</v>
      </c>
      <c r="AF36">
        <v>0</v>
      </c>
      <c r="AG36">
        <v>0</v>
      </c>
      <c r="AH36" t="s">
        <v>200</v>
      </c>
      <c r="AI36" s="1">
        <v>44662.516331018516</v>
      </c>
      <c r="AJ36">
        <v>24</v>
      </c>
      <c r="AK36">
        <v>0</v>
      </c>
      <c r="AL36">
        <v>0</v>
      </c>
      <c r="AM36">
        <v>0</v>
      </c>
      <c r="AN36">
        <v>21</v>
      </c>
      <c r="AO36">
        <v>0</v>
      </c>
      <c r="AP36">
        <v>7</v>
      </c>
      <c r="AQ36">
        <v>0</v>
      </c>
      <c r="AR36">
        <v>0</v>
      </c>
      <c r="AS36">
        <v>0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35">
      <c r="A37" t="s">
        <v>201</v>
      </c>
      <c r="B37" t="s">
        <v>81</v>
      </c>
      <c r="C37" t="s">
        <v>202</v>
      </c>
      <c r="D37" t="s">
        <v>83</v>
      </c>
      <c r="E37" s="2" t="str">
        <f>HYPERLINK("capsilon://?command=openfolder&amp;siteaddress=envoy.emaiq-na2.net&amp;folderid=FXD26ADB47-3F0C-6972-ED8C-FA91A93D929A","FX220260")</f>
        <v>FX220260</v>
      </c>
      <c r="F37" t="s">
        <v>19</v>
      </c>
      <c r="G37" t="s">
        <v>19</v>
      </c>
      <c r="H37" t="s">
        <v>84</v>
      </c>
      <c r="I37" t="s">
        <v>203</v>
      </c>
      <c r="J37">
        <v>30</v>
      </c>
      <c r="K37" t="s">
        <v>86</v>
      </c>
      <c r="L37" t="s">
        <v>87</v>
      </c>
      <c r="M37" t="s">
        <v>88</v>
      </c>
      <c r="N37">
        <v>2</v>
      </c>
      <c r="O37" s="1">
        <v>44662.496620370373</v>
      </c>
      <c r="P37" s="1">
        <v>44662.500185185185</v>
      </c>
      <c r="Q37">
        <v>52</v>
      </c>
      <c r="R37">
        <v>256</v>
      </c>
      <c r="S37" t="b">
        <v>0</v>
      </c>
      <c r="T37" t="s">
        <v>89</v>
      </c>
      <c r="U37" t="b">
        <v>0</v>
      </c>
      <c r="V37" t="s">
        <v>199</v>
      </c>
      <c r="W37" s="1">
        <v>44662.498576388891</v>
      </c>
      <c r="X37">
        <v>154</v>
      </c>
      <c r="Y37">
        <v>9</v>
      </c>
      <c r="Z37">
        <v>0</v>
      </c>
      <c r="AA37">
        <v>9</v>
      </c>
      <c r="AB37">
        <v>0</v>
      </c>
      <c r="AC37">
        <v>0</v>
      </c>
      <c r="AD37">
        <v>21</v>
      </c>
      <c r="AE37">
        <v>0</v>
      </c>
      <c r="AF37">
        <v>0</v>
      </c>
      <c r="AG37">
        <v>0</v>
      </c>
      <c r="AH37" t="s">
        <v>200</v>
      </c>
      <c r="AI37" s="1">
        <v>44662.500185185185</v>
      </c>
      <c r="AJ37">
        <v>102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21</v>
      </c>
      <c r="AQ37">
        <v>0</v>
      </c>
      <c r="AR37">
        <v>0</v>
      </c>
      <c r="AS37">
        <v>0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35">
      <c r="A38" t="s">
        <v>204</v>
      </c>
      <c r="B38" t="s">
        <v>81</v>
      </c>
      <c r="C38" t="s">
        <v>193</v>
      </c>
      <c r="D38" t="s">
        <v>83</v>
      </c>
      <c r="E38" s="2" t="str">
        <f>HYPERLINK("capsilon://?command=openfolder&amp;siteaddress=envoy.emaiq-na2.net&amp;folderid=FX16DCC794-E689-3480-BCE7-C1EE6CCF94C3","FX220437")</f>
        <v>FX220437</v>
      </c>
      <c r="F38" t="s">
        <v>19</v>
      </c>
      <c r="G38" t="s">
        <v>19</v>
      </c>
      <c r="H38" t="s">
        <v>84</v>
      </c>
      <c r="I38" t="s">
        <v>194</v>
      </c>
      <c r="J38">
        <v>28</v>
      </c>
      <c r="K38" t="s">
        <v>86</v>
      </c>
      <c r="L38" t="s">
        <v>87</v>
      </c>
      <c r="M38" t="s">
        <v>88</v>
      </c>
      <c r="N38">
        <v>2</v>
      </c>
      <c r="O38" s="1">
        <v>44662.497453703705</v>
      </c>
      <c r="P38" s="1">
        <v>44662.502858796295</v>
      </c>
      <c r="Q38">
        <v>20</v>
      </c>
      <c r="R38">
        <v>447</v>
      </c>
      <c r="S38" t="b">
        <v>0</v>
      </c>
      <c r="T38" t="s">
        <v>89</v>
      </c>
      <c r="U38" t="b">
        <v>1</v>
      </c>
      <c r="V38" t="s">
        <v>195</v>
      </c>
      <c r="W38" s="1">
        <v>44662.500752314816</v>
      </c>
      <c r="X38">
        <v>276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200</v>
      </c>
      <c r="AI38" s="1">
        <v>44662.502858796295</v>
      </c>
      <c r="AJ38">
        <v>171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35">
      <c r="A39" t="s">
        <v>205</v>
      </c>
      <c r="B39" t="s">
        <v>81</v>
      </c>
      <c r="C39" t="s">
        <v>206</v>
      </c>
      <c r="D39" t="s">
        <v>83</v>
      </c>
      <c r="E39" s="2" t="str">
        <f>HYPERLINK("capsilon://?command=openfolder&amp;siteaddress=envoy.emaiq-na2.net&amp;folderid=FXBAF2BE4E-CBA1-0DF9-BE57-CF19A295AD67","FX22031352")</f>
        <v>FX22031352</v>
      </c>
      <c r="F39" t="s">
        <v>19</v>
      </c>
      <c r="G39" t="s">
        <v>19</v>
      </c>
      <c r="H39" t="s">
        <v>84</v>
      </c>
      <c r="I39" t="s">
        <v>207</v>
      </c>
      <c r="J39">
        <v>66</v>
      </c>
      <c r="K39" t="s">
        <v>86</v>
      </c>
      <c r="L39" t="s">
        <v>87</v>
      </c>
      <c r="M39" t="s">
        <v>88</v>
      </c>
      <c r="N39">
        <v>1</v>
      </c>
      <c r="O39" s="1">
        <v>44662.507152777776</v>
      </c>
      <c r="P39" s="1">
        <v>44662.514398148145</v>
      </c>
      <c r="Q39">
        <v>7</v>
      </c>
      <c r="R39">
        <v>619</v>
      </c>
      <c r="S39" t="b">
        <v>0</v>
      </c>
      <c r="T39" t="s">
        <v>89</v>
      </c>
      <c r="U39" t="b">
        <v>0</v>
      </c>
      <c r="V39" t="s">
        <v>199</v>
      </c>
      <c r="W39" s="1">
        <v>44662.514398148145</v>
      </c>
      <c r="X39">
        <v>619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66</v>
      </c>
      <c r="AE39">
        <v>52</v>
      </c>
      <c r="AF39">
        <v>0</v>
      </c>
      <c r="AG39">
        <v>5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35">
      <c r="A40" t="s">
        <v>208</v>
      </c>
      <c r="B40" t="s">
        <v>81</v>
      </c>
      <c r="C40" t="s">
        <v>209</v>
      </c>
      <c r="D40" t="s">
        <v>83</v>
      </c>
      <c r="E40" s="2" t="str">
        <f>HYPERLINK("capsilon://?command=openfolder&amp;siteaddress=envoy.emaiq-na2.net&amp;folderid=FX4AA4C1F3-BCB5-7BB8-500C-A83CDE288C0F","FX2202376")</f>
        <v>FX2202376</v>
      </c>
      <c r="F40" t="s">
        <v>19</v>
      </c>
      <c r="G40" t="s">
        <v>19</v>
      </c>
      <c r="H40" t="s">
        <v>84</v>
      </c>
      <c r="I40" t="s">
        <v>210</v>
      </c>
      <c r="J40">
        <v>30</v>
      </c>
      <c r="K40" t="s">
        <v>86</v>
      </c>
      <c r="L40" t="s">
        <v>87</v>
      </c>
      <c r="M40" t="s">
        <v>88</v>
      </c>
      <c r="N40">
        <v>2</v>
      </c>
      <c r="O40" s="1">
        <v>44662.51457175926</v>
      </c>
      <c r="P40" s="1">
        <v>44662.51767361111</v>
      </c>
      <c r="Q40">
        <v>30</v>
      </c>
      <c r="R40">
        <v>238</v>
      </c>
      <c r="S40" t="b">
        <v>0</v>
      </c>
      <c r="T40" t="s">
        <v>89</v>
      </c>
      <c r="U40" t="b">
        <v>0</v>
      </c>
      <c r="V40" t="s">
        <v>211</v>
      </c>
      <c r="W40" s="1">
        <v>44662.51667824074</v>
      </c>
      <c r="X40">
        <v>169</v>
      </c>
      <c r="Y40">
        <v>9</v>
      </c>
      <c r="Z40">
        <v>0</v>
      </c>
      <c r="AA40">
        <v>9</v>
      </c>
      <c r="AB40">
        <v>0</v>
      </c>
      <c r="AC40">
        <v>0</v>
      </c>
      <c r="AD40">
        <v>21</v>
      </c>
      <c r="AE40">
        <v>0</v>
      </c>
      <c r="AF40">
        <v>0</v>
      </c>
      <c r="AG40">
        <v>0</v>
      </c>
      <c r="AH40" t="s">
        <v>200</v>
      </c>
      <c r="AI40" s="1">
        <v>44662.51767361111</v>
      </c>
      <c r="AJ40">
        <v>69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21</v>
      </c>
      <c r="AQ40">
        <v>0</v>
      </c>
      <c r="AR40">
        <v>0</v>
      </c>
      <c r="AS40">
        <v>0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35">
      <c r="A41" t="s">
        <v>212</v>
      </c>
      <c r="B41" t="s">
        <v>81</v>
      </c>
      <c r="C41" t="s">
        <v>206</v>
      </c>
      <c r="D41" t="s">
        <v>83</v>
      </c>
      <c r="E41" s="2" t="str">
        <f>HYPERLINK("capsilon://?command=openfolder&amp;siteaddress=envoy.emaiq-na2.net&amp;folderid=FXBAF2BE4E-CBA1-0DF9-BE57-CF19A295AD67","FX22031352")</f>
        <v>FX22031352</v>
      </c>
      <c r="F41" t="s">
        <v>19</v>
      </c>
      <c r="G41" t="s">
        <v>19</v>
      </c>
      <c r="H41" t="s">
        <v>84</v>
      </c>
      <c r="I41" t="s">
        <v>207</v>
      </c>
      <c r="J41">
        <v>215</v>
      </c>
      <c r="K41" t="s">
        <v>86</v>
      </c>
      <c r="L41" t="s">
        <v>87</v>
      </c>
      <c r="M41" t="s">
        <v>88</v>
      </c>
      <c r="N41">
        <v>2</v>
      </c>
      <c r="O41" s="1">
        <v>44662.514849537038</v>
      </c>
      <c r="P41" s="1">
        <v>44662.545115740744</v>
      </c>
      <c r="Q41">
        <v>1112</v>
      </c>
      <c r="R41">
        <v>1503</v>
      </c>
      <c r="S41" t="b">
        <v>0</v>
      </c>
      <c r="T41" t="s">
        <v>89</v>
      </c>
      <c r="U41" t="b">
        <v>1</v>
      </c>
      <c r="V41" t="s">
        <v>134</v>
      </c>
      <c r="W41" s="1">
        <v>44662.527546296296</v>
      </c>
      <c r="X41">
        <v>756</v>
      </c>
      <c r="Y41">
        <v>112</v>
      </c>
      <c r="Z41">
        <v>0</v>
      </c>
      <c r="AA41">
        <v>112</v>
      </c>
      <c r="AB41">
        <v>74</v>
      </c>
      <c r="AC41">
        <v>80</v>
      </c>
      <c r="AD41">
        <v>103</v>
      </c>
      <c r="AE41">
        <v>0</v>
      </c>
      <c r="AF41">
        <v>0</v>
      </c>
      <c r="AG41">
        <v>0</v>
      </c>
      <c r="AH41" t="s">
        <v>200</v>
      </c>
      <c r="AI41" s="1">
        <v>44662.545115740744</v>
      </c>
      <c r="AJ41">
        <v>536</v>
      </c>
      <c r="AK41">
        <v>0</v>
      </c>
      <c r="AL41">
        <v>0</v>
      </c>
      <c r="AM41">
        <v>0</v>
      </c>
      <c r="AN41">
        <v>74</v>
      </c>
      <c r="AO41">
        <v>0</v>
      </c>
      <c r="AP41">
        <v>103</v>
      </c>
      <c r="AQ41">
        <v>0</v>
      </c>
      <c r="AR41">
        <v>0</v>
      </c>
      <c r="AS41">
        <v>0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35">
      <c r="A42" t="s">
        <v>213</v>
      </c>
      <c r="B42" t="s">
        <v>81</v>
      </c>
      <c r="C42" t="s">
        <v>214</v>
      </c>
      <c r="D42" t="s">
        <v>83</v>
      </c>
      <c r="E42" s="2" t="str">
        <f>HYPERLINK("capsilon://?command=openfolder&amp;siteaddress=envoy.emaiq-na2.net&amp;folderid=FXB6B7241E-CDFF-26F5-2D3E-9EF7EB4E2993","FX2203660")</f>
        <v>FX2203660</v>
      </c>
      <c r="F42" t="s">
        <v>19</v>
      </c>
      <c r="G42" t="s">
        <v>19</v>
      </c>
      <c r="H42" t="s">
        <v>84</v>
      </c>
      <c r="I42" t="s">
        <v>215</v>
      </c>
      <c r="J42">
        <v>102</v>
      </c>
      <c r="K42" t="s">
        <v>86</v>
      </c>
      <c r="L42" t="s">
        <v>87</v>
      </c>
      <c r="M42" t="s">
        <v>88</v>
      </c>
      <c r="N42">
        <v>2</v>
      </c>
      <c r="O42" s="1">
        <v>44652.071712962963</v>
      </c>
      <c r="P42" s="1">
        <v>44652.174733796295</v>
      </c>
      <c r="Q42">
        <v>4913</v>
      </c>
      <c r="R42">
        <v>3988</v>
      </c>
      <c r="S42" t="b">
        <v>0</v>
      </c>
      <c r="T42" t="s">
        <v>89</v>
      </c>
      <c r="U42" t="b">
        <v>1</v>
      </c>
      <c r="V42" t="s">
        <v>110</v>
      </c>
      <c r="W42" s="1">
        <v>44652.104699074072</v>
      </c>
      <c r="X42">
        <v>2849</v>
      </c>
      <c r="Y42">
        <v>156</v>
      </c>
      <c r="Z42">
        <v>0</v>
      </c>
      <c r="AA42">
        <v>156</v>
      </c>
      <c r="AB42">
        <v>0</v>
      </c>
      <c r="AC42">
        <v>103</v>
      </c>
      <c r="AD42">
        <v>-54</v>
      </c>
      <c r="AE42">
        <v>0</v>
      </c>
      <c r="AF42">
        <v>0</v>
      </c>
      <c r="AG42">
        <v>0</v>
      </c>
      <c r="AH42" t="s">
        <v>138</v>
      </c>
      <c r="AI42" s="1">
        <v>44652.174733796295</v>
      </c>
      <c r="AJ42">
        <v>1139</v>
      </c>
      <c r="AK42">
        <v>3</v>
      </c>
      <c r="AL42">
        <v>0</v>
      </c>
      <c r="AM42">
        <v>3</v>
      </c>
      <c r="AN42">
        <v>0</v>
      </c>
      <c r="AO42">
        <v>2</v>
      </c>
      <c r="AP42">
        <v>-57</v>
      </c>
      <c r="AQ42">
        <v>0</v>
      </c>
      <c r="AR42">
        <v>0</v>
      </c>
      <c r="AS42">
        <v>0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35">
      <c r="A43" t="s">
        <v>216</v>
      </c>
      <c r="B43" t="s">
        <v>81</v>
      </c>
      <c r="C43" t="s">
        <v>217</v>
      </c>
      <c r="D43" t="s">
        <v>83</v>
      </c>
      <c r="E43" s="2" t="str">
        <f>HYPERLINK("capsilon://?command=openfolder&amp;siteaddress=envoy.emaiq-na2.net&amp;folderid=FXBA836E47-C424-A833-982B-70DF13CA8C22","FX22031029")</f>
        <v>FX22031029</v>
      </c>
      <c r="F43" t="s">
        <v>19</v>
      </c>
      <c r="G43" t="s">
        <v>19</v>
      </c>
      <c r="H43" t="s">
        <v>84</v>
      </c>
      <c r="I43" t="s">
        <v>218</v>
      </c>
      <c r="J43">
        <v>66</v>
      </c>
      <c r="K43" t="s">
        <v>86</v>
      </c>
      <c r="L43" t="s">
        <v>87</v>
      </c>
      <c r="M43" t="s">
        <v>88</v>
      </c>
      <c r="N43">
        <v>2</v>
      </c>
      <c r="O43" s="1">
        <v>44662.621180555558</v>
      </c>
      <c r="P43" s="1">
        <v>44662.630289351851</v>
      </c>
      <c r="Q43">
        <v>483</v>
      </c>
      <c r="R43">
        <v>304</v>
      </c>
      <c r="S43" t="b">
        <v>0</v>
      </c>
      <c r="T43" t="s">
        <v>89</v>
      </c>
      <c r="U43" t="b">
        <v>0</v>
      </c>
      <c r="V43" t="s">
        <v>134</v>
      </c>
      <c r="W43" s="1">
        <v>44662.625625000001</v>
      </c>
      <c r="X43">
        <v>120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66</v>
      </c>
      <c r="AE43">
        <v>0</v>
      </c>
      <c r="AF43">
        <v>0</v>
      </c>
      <c r="AG43">
        <v>0</v>
      </c>
      <c r="AH43" t="s">
        <v>101</v>
      </c>
      <c r="AI43" s="1">
        <v>44662.630289351851</v>
      </c>
      <c r="AJ43">
        <v>114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66</v>
      </c>
      <c r="AQ43">
        <v>0</v>
      </c>
      <c r="AR43">
        <v>0</v>
      </c>
      <c r="AS43">
        <v>0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35">
      <c r="A44" t="s">
        <v>219</v>
      </c>
      <c r="B44" t="s">
        <v>81</v>
      </c>
      <c r="C44" t="s">
        <v>217</v>
      </c>
      <c r="D44" t="s">
        <v>83</v>
      </c>
      <c r="E44" s="2" t="str">
        <f>HYPERLINK("capsilon://?command=openfolder&amp;siteaddress=envoy.emaiq-na2.net&amp;folderid=FXBA836E47-C424-A833-982B-70DF13CA8C22","FX22031029")</f>
        <v>FX22031029</v>
      </c>
      <c r="F44" t="s">
        <v>19</v>
      </c>
      <c r="G44" t="s">
        <v>19</v>
      </c>
      <c r="H44" t="s">
        <v>84</v>
      </c>
      <c r="I44" t="s">
        <v>220</v>
      </c>
      <c r="J44">
        <v>21</v>
      </c>
      <c r="K44" t="s">
        <v>86</v>
      </c>
      <c r="L44" t="s">
        <v>87</v>
      </c>
      <c r="M44" t="s">
        <v>88</v>
      </c>
      <c r="N44">
        <v>2</v>
      </c>
      <c r="O44" s="1">
        <v>44662.628842592596</v>
      </c>
      <c r="P44" s="1">
        <v>44662.64702546296</v>
      </c>
      <c r="Q44">
        <v>1004</v>
      </c>
      <c r="R44">
        <v>567</v>
      </c>
      <c r="S44" t="b">
        <v>0</v>
      </c>
      <c r="T44" t="s">
        <v>89</v>
      </c>
      <c r="U44" t="b">
        <v>0</v>
      </c>
      <c r="V44" t="s">
        <v>134</v>
      </c>
      <c r="W44" s="1">
        <v>44662.64</v>
      </c>
      <c r="X44">
        <v>410</v>
      </c>
      <c r="Y44">
        <v>0</v>
      </c>
      <c r="Z44">
        <v>0</v>
      </c>
      <c r="AA44">
        <v>0</v>
      </c>
      <c r="AB44">
        <v>45</v>
      </c>
      <c r="AC44">
        <v>1</v>
      </c>
      <c r="AD44">
        <v>21</v>
      </c>
      <c r="AE44">
        <v>0</v>
      </c>
      <c r="AF44">
        <v>0</v>
      </c>
      <c r="AG44">
        <v>0</v>
      </c>
      <c r="AH44" t="s">
        <v>101</v>
      </c>
      <c r="AI44" s="1">
        <v>44662.64702546296</v>
      </c>
      <c r="AJ44">
        <v>29</v>
      </c>
      <c r="AK44">
        <v>0</v>
      </c>
      <c r="AL44">
        <v>0</v>
      </c>
      <c r="AM44">
        <v>0</v>
      </c>
      <c r="AN44">
        <v>9</v>
      </c>
      <c r="AO44">
        <v>0</v>
      </c>
      <c r="AP44">
        <v>21</v>
      </c>
      <c r="AQ44">
        <v>0</v>
      </c>
      <c r="AR44">
        <v>0</v>
      </c>
      <c r="AS44">
        <v>0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35">
      <c r="A45" t="s">
        <v>221</v>
      </c>
      <c r="B45" t="s">
        <v>81</v>
      </c>
      <c r="C45" t="s">
        <v>222</v>
      </c>
      <c r="D45" t="s">
        <v>83</v>
      </c>
      <c r="E45" s="2" t="str">
        <f>HYPERLINK("capsilon://?command=openfolder&amp;siteaddress=envoy.emaiq-na2.net&amp;folderid=FXC12A5CDB-0AA8-E984-AC39-40BF8FDFEE8A","FX2203584")</f>
        <v>FX2203584</v>
      </c>
      <c r="F45" t="s">
        <v>19</v>
      </c>
      <c r="G45" t="s">
        <v>19</v>
      </c>
      <c r="H45" t="s">
        <v>84</v>
      </c>
      <c r="I45" t="s">
        <v>223</v>
      </c>
      <c r="J45">
        <v>66</v>
      </c>
      <c r="K45" t="s">
        <v>86</v>
      </c>
      <c r="L45" t="s">
        <v>87</v>
      </c>
      <c r="M45" t="s">
        <v>88</v>
      </c>
      <c r="N45">
        <v>2</v>
      </c>
      <c r="O45" s="1">
        <v>44662.652002314811</v>
      </c>
      <c r="P45" s="1">
        <v>44662.670104166667</v>
      </c>
      <c r="Q45">
        <v>1361</v>
      </c>
      <c r="R45">
        <v>203</v>
      </c>
      <c r="S45" t="b">
        <v>0</v>
      </c>
      <c r="T45" t="s">
        <v>89</v>
      </c>
      <c r="U45" t="b">
        <v>0</v>
      </c>
      <c r="V45" t="s">
        <v>199</v>
      </c>
      <c r="W45" s="1">
        <v>44662.65353009259</v>
      </c>
      <c r="X45">
        <v>110</v>
      </c>
      <c r="Y45">
        <v>0</v>
      </c>
      <c r="Z45">
        <v>0</v>
      </c>
      <c r="AA45">
        <v>0</v>
      </c>
      <c r="AB45">
        <v>52</v>
      </c>
      <c r="AC45">
        <v>0</v>
      </c>
      <c r="AD45">
        <v>66</v>
      </c>
      <c r="AE45">
        <v>0</v>
      </c>
      <c r="AF45">
        <v>0</v>
      </c>
      <c r="AG45">
        <v>0</v>
      </c>
      <c r="AH45" t="s">
        <v>101</v>
      </c>
      <c r="AI45" s="1">
        <v>44662.670104166667</v>
      </c>
      <c r="AJ45">
        <v>93</v>
      </c>
      <c r="AK45">
        <v>0</v>
      </c>
      <c r="AL45">
        <v>0</v>
      </c>
      <c r="AM45">
        <v>0</v>
      </c>
      <c r="AN45">
        <v>52</v>
      </c>
      <c r="AO45">
        <v>0</v>
      </c>
      <c r="AP45">
        <v>66</v>
      </c>
      <c r="AQ45">
        <v>0</v>
      </c>
      <c r="AR45">
        <v>0</v>
      </c>
      <c r="AS45">
        <v>0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35">
      <c r="A46" t="s">
        <v>224</v>
      </c>
      <c r="B46" t="s">
        <v>81</v>
      </c>
      <c r="C46" t="s">
        <v>222</v>
      </c>
      <c r="D46" t="s">
        <v>83</v>
      </c>
      <c r="E46" s="2" t="str">
        <f>HYPERLINK("capsilon://?command=openfolder&amp;siteaddress=envoy.emaiq-na2.net&amp;folderid=FXC12A5CDB-0AA8-E984-AC39-40BF8FDFEE8A","FX2203584")</f>
        <v>FX2203584</v>
      </c>
      <c r="F46" t="s">
        <v>19</v>
      </c>
      <c r="G46" t="s">
        <v>19</v>
      </c>
      <c r="H46" t="s">
        <v>84</v>
      </c>
      <c r="I46" t="s">
        <v>225</v>
      </c>
      <c r="J46">
        <v>66</v>
      </c>
      <c r="K46" t="s">
        <v>86</v>
      </c>
      <c r="L46" t="s">
        <v>87</v>
      </c>
      <c r="M46" t="s">
        <v>88</v>
      </c>
      <c r="N46">
        <v>2</v>
      </c>
      <c r="O46" s="1">
        <v>44662.652696759258</v>
      </c>
      <c r="P46" s="1">
        <v>44662.670497685183</v>
      </c>
      <c r="Q46">
        <v>1446</v>
      </c>
      <c r="R46">
        <v>92</v>
      </c>
      <c r="S46" t="b">
        <v>0</v>
      </c>
      <c r="T46" t="s">
        <v>89</v>
      </c>
      <c r="U46" t="b">
        <v>0</v>
      </c>
      <c r="V46" t="s">
        <v>199</v>
      </c>
      <c r="W46" s="1">
        <v>44662.654224537036</v>
      </c>
      <c r="X46">
        <v>59</v>
      </c>
      <c r="Y46">
        <v>0</v>
      </c>
      <c r="Z46">
        <v>0</v>
      </c>
      <c r="AA46">
        <v>0</v>
      </c>
      <c r="AB46">
        <v>52</v>
      </c>
      <c r="AC46">
        <v>0</v>
      </c>
      <c r="AD46">
        <v>66</v>
      </c>
      <c r="AE46">
        <v>0</v>
      </c>
      <c r="AF46">
        <v>0</v>
      </c>
      <c r="AG46">
        <v>0</v>
      </c>
      <c r="AH46" t="s">
        <v>101</v>
      </c>
      <c r="AI46" s="1">
        <v>44662.670497685183</v>
      </c>
      <c r="AJ46">
        <v>33</v>
      </c>
      <c r="AK46">
        <v>0</v>
      </c>
      <c r="AL46">
        <v>0</v>
      </c>
      <c r="AM46">
        <v>0</v>
      </c>
      <c r="AN46">
        <v>52</v>
      </c>
      <c r="AO46">
        <v>0</v>
      </c>
      <c r="AP46">
        <v>66</v>
      </c>
      <c r="AQ46">
        <v>0</v>
      </c>
      <c r="AR46">
        <v>0</v>
      </c>
      <c r="AS46">
        <v>0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35">
      <c r="A47" t="s">
        <v>226</v>
      </c>
      <c r="B47" t="s">
        <v>81</v>
      </c>
      <c r="C47" t="s">
        <v>227</v>
      </c>
      <c r="D47" t="s">
        <v>83</v>
      </c>
      <c r="E47" s="2" t="str">
        <f>HYPERLINK("capsilon://?command=openfolder&amp;siteaddress=envoy.emaiq-na2.net&amp;folderid=FXD6DDB6C5-8B7C-2C6D-9399-C514D3B7F8D6","FX2203926")</f>
        <v>FX2203926</v>
      </c>
      <c r="F47" t="s">
        <v>19</v>
      </c>
      <c r="G47" t="s">
        <v>19</v>
      </c>
      <c r="H47" t="s">
        <v>84</v>
      </c>
      <c r="I47" t="s">
        <v>228</v>
      </c>
      <c r="J47">
        <v>43</v>
      </c>
      <c r="K47" t="s">
        <v>86</v>
      </c>
      <c r="L47" t="s">
        <v>87</v>
      </c>
      <c r="M47" t="s">
        <v>88</v>
      </c>
      <c r="N47">
        <v>2</v>
      </c>
      <c r="O47" s="1">
        <v>44662.656388888892</v>
      </c>
      <c r="P47" s="1">
        <v>44662.672997685186</v>
      </c>
      <c r="Q47">
        <v>1043</v>
      </c>
      <c r="R47">
        <v>392</v>
      </c>
      <c r="S47" t="b">
        <v>0</v>
      </c>
      <c r="T47" t="s">
        <v>89</v>
      </c>
      <c r="U47" t="b">
        <v>0</v>
      </c>
      <c r="V47" t="s">
        <v>134</v>
      </c>
      <c r="W47" s="1">
        <v>44662.658784722225</v>
      </c>
      <c r="X47">
        <v>177</v>
      </c>
      <c r="Y47">
        <v>37</v>
      </c>
      <c r="Z47">
        <v>0</v>
      </c>
      <c r="AA47">
        <v>37</v>
      </c>
      <c r="AB47">
        <v>0</v>
      </c>
      <c r="AC47">
        <v>18</v>
      </c>
      <c r="AD47">
        <v>6</v>
      </c>
      <c r="AE47">
        <v>0</v>
      </c>
      <c r="AF47">
        <v>0</v>
      </c>
      <c r="AG47">
        <v>0</v>
      </c>
      <c r="AH47" t="s">
        <v>101</v>
      </c>
      <c r="AI47" s="1">
        <v>44662.672997685186</v>
      </c>
      <c r="AJ47">
        <v>215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6</v>
      </c>
      <c r="AQ47">
        <v>0</v>
      </c>
      <c r="AR47">
        <v>0</v>
      </c>
      <c r="AS47">
        <v>0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35">
      <c r="A48" t="s">
        <v>229</v>
      </c>
      <c r="B48" t="s">
        <v>81</v>
      </c>
      <c r="C48" t="s">
        <v>230</v>
      </c>
      <c r="D48" t="s">
        <v>83</v>
      </c>
      <c r="E48" s="2" t="str">
        <f>HYPERLINK("capsilon://?command=openfolder&amp;siteaddress=envoy.emaiq-na2.net&amp;folderid=FX67EECA85-113D-6C32-32A0-7E007FB232DB","FX2203529")</f>
        <v>FX2203529</v>
      </c>
      <c r="F48" t="s">
        <v>19</v>
      </c>
      <c r="G48" t="s">
        <v>19</v>
      </c>
      <c r="H48" t="s">
        <v>84</v>
      </c>
      <c r="I48" t="s">
        <v>231</v>
      </c>
      <c r="J48">
        <v>66</v>
      </c>
      <c r="K48" t="s">
        <v>86</v>
      </c>
      <c r="L48" t="s">
        <v>87</v>
      </c>
      <c r="M48" t="s">
        <v>88</v>
      </c>
      <c r="N48">
        <v>1</v>
      </c>
      <c r="O48" s="1">
        <v>44662.67428240741</v>
      </c>
      <c r="P48" s="1">
        <v>44662.691319444442</v>
      </c>
      <c r="Q48">
        <v>616</v>
      </c>
      <c r="R48">
        <v>856</v>
      </c>
      <c r="S48" t="b">
        <v>0</v>
      </c>
      <c r="T48" t="s">
        <v>89</v>
      </c>
      <c r="U48" t="b">
        <v>0</v>
      </c>
      <c r="V48" t="s">
        <v>134</v>
      </c>
      <c r="W48" s="1">
        <v>44662.691319444442</v>
      </c>
      <c r="X48">
        <v>797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66</v>
      </c>
      <c r="AE48">
        <v>52</v>
      </c>
      <c r="AF48">
        <v>0</v>
      </c>
      <c r="AG48">
        <v>1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35">
      <c r="A49" t="s">
        <v>232</v>
      </c>
      <c r="B49" t="s">
        <v>81</v>
      </c>
      <c r="C49" t="s">
        <v>230</v>
      </c>
      <c r="D49" t="s">
        <v>83</v>
      </c>
      <c r="E49" s="2" t="str">
        <f>HYPERLINK("capsilon://?command=openfolder&amp;siteaddress=envoy.emaiq-na2.net&amp;folderid=FX67EECA85-113D-6C32-32A0-7E007FB232DB","FX2203529")</f>
        <v>FX2203529</v>
      </c>
      <c r="F49" t="s">
        <v>19</v>
      </c>
      <c r="G49" t="s">
        <v>19</v>
      </c>
      <c r="H49" t="s">
        <v>84</v>
      </c>
      <c r="I49" t="s">
        <v>231</v>
      </c>
      <c r="J49">
        <v>43</v>
      </c>
      <c r="K49" t="s">
        <v>86</v>
      </c>
      <c r="L49" t="s">
        <v>87</v>
      </c>
      <c r="M49" t="s">
        <v>88</v>
      </c>
      <c r="N49">
        <v>2</v>
      </c>
      <c r="O49" s="1">
        <v>44662.691574074073</v>
      </c>
      <c r="P49" s="1">
        <v>44662.7108912037</v>
      </c>
      <c r="Q49">
        <v>1140</v>
      </c>
      <c r="R49">
        <v>529</v>
      </c>
      <c r="S49" t="b">
        <v>0</v>
      </c>
      <c r="T49" t="s">
        <v>89</v>
      </c>
      <c r="U49" t="b">
        <v>1</v>
      </c>
      <c r="V49" t="s">
        <v>134</v>
      </c>
      <c r="W49" s="1">
        <v>44662.695532407408</v>
      </c>
      <c r="X49">
        <v>311</v>
      </c>
      <c r="Y49">
        <v>37</v>
      </c>
      <c r="Z49">
        <v>0</v>
      </c>
      <c r="AA49">
        <v>37</v>
      </c>
      <c r="AB49">
        <v>0</v>
      </c>
      <c r="AC49">
        <v>16</v>
      </c>
      <c r="AD49">
        <v>6</v>
      </c>
      <c r="AE49">
        <v>0</v>
      </c>
      <c r="AF49">
        <v>0</v>
      </c>
      <c r="AG49">
        <v>0</v>
      </c>
      <c r="AH49" t="s">
        <v>101</v>
      </c>
      <c r="AI49" s="1">
        <v>44662.7108912037</v>
      </c>
      <c r="AJ49">
        <v>41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6</v>
      </c>
      <c r="AQ49">
        <v>0</v>
      </c>
      <c r="AR49">
        <v>0</v>
      </c>
      <c r="AS49">
        <v>0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35">
      <c r="A50" t="s">
        <v>233</v>
      </c>
      <c r="B50" t="s">
        <v>81</v>
      </c>
      <c r="C50" t="s">
        <v>234</v>
      </c>
      <c r="D50" t="s">
        <v>83</v>
      </c>
      <c r="E50" s="2" t="str">
        <f>HYPERLINK("capsilon://?command=openfolder&amp;siteaddress=envoy.emaiq-na2.net&amp;folderid=FX35EFF34F-03A0-F58A-33F7-202AA30F5357","FX2204248")</f>
        <v>FX2204248</v>
      </c>
      <c r="F50" t="s">
        <v>19</v>
      </c>
      <c r="G50" t="s">
        <v>19</v>
      </c>
      <c r="H50" t="s">
        <v>84</v>
      </c>
      <c r="I50" t="s">
        <v>235</v>
      </c>
      <c r="J50">
        <v>43</v>
      </c>
      <c r="K50" t="s">
        <v>86</v>
      </c>
      <c r="L50" t="s">
        <v>87</v>
      </c>
      <c r="M50" t="s">
        <v>88</v>
      </c>
      <c r="N50">
        <v>2</v>
      </c>
      <c r="O50" s="1">
        <v>44662.713680555556</v>
      </c>
      <c r="P50" s="1">
        <v>44662.757835648146</v>
      </c>
      <c r="Q50">
        <v>2547</v>
      </c>
      <c r="R50">
        <v>1268</v>
      </c>
      <c r="S50" t="b">
        <v>0</v>
      </c>
      <c r="T50" t="s">
        <v>89</v>
      </c>
      <c r="U50" t="b">
        <v>0</v>
      </c>
      <c r="V50" t="s">
        <v>195</v>
      </c>
      <c r="W50" s="1">
        <v>44662.725185185183</v>
      </c>
      <c r="X50">
        <v>985</v>
      </c>
      <c r="Y50">
        <v>38</v>
      </c>
      <c r="Z50">
        <v>0</v>
      </c>
      <c r="AA50">
        <v>38</v>
      </c>
      <c r="AB50">
        <v>0</v>
      </c>
      <c r="AC50">
        <v>12</v>
      </c>
      <c r="AD50">
        <v>5</v>
      </c>
      <c r="AE50">
        <v>0</v>
      </c>
      <c r="AF50">
        <v>0</v>
      </c>
      <c r="AG50">
        <v>0</v>
      </c>
      <c r="AH50" t="s">
        <v>101</v>
      </c>
      <c r="AI50" s="1">
        <v>44662.757835648146</v>
      </c>
      <c r="AJ50">
        <v>283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5</v>
      </c>
      <c r="AQ50">
        <v>0</v>
      </c>
      <c r="AR50">
        <v>0</v>
      </c>
      <c r="AS50">
        <v>0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35">
      <c r="A51" t="s">
        <v>236</v>
      </c>
      <c r="B51" t="s">
        <v>81</v>
      </c>
      <c r="C51" t="s">
        <v>237</v>
      </c>
      <c r="D51" t="s">
        <v>83</v>
      </c>
      <c r="E51" s="2" t="str">
        <f>HYPERLINK("capsilon://?command=openfolder&amp;siteaddress=envoy.emaiq-na2.net&amp;folderid=FX9101ECE3-4864-CA48-C107-8E6085717AF6","FX2203746")</f>
        <v>FX2203746</v>
      </c>
      <c r="F51" t="s">
        <v>19</v>
      </c>
      <c r="G51" t="s">
        <v>19</v>
      </c>
      <c r="H51" t="s">
        <v>84</v>
      </c>
      <c r="I51" t="s">
        <v>238</v>
      </c>
      <c r="J51">
        <v>30</v>
      </c>
      <c r="K51" t="s">
        <v>86</v>
      </c>
      <c r="L51" t="s">
        <v>87</v>
      </c>
      <c r="M51" t="s">
        <v>88</v>
      </c>
      <c r="N51">
        <v>2</v>
      </c>
      <c r="O51" s="1">
        <v>44662.717303240737</v>
      </c>
      <c r="P51" s="1">
        <v>44662.759131944447</v>
      </c>
      <c r="Q51">
        <v>3362</v>
      </c>
      <c r="R51">
        <v>252</v>
      </c>
      <c r="S51" t="b">
        <v>0</v>
      </c>
      <c r="T51" t="s">
        <v>89</v>
      </c>
      <c r="U51" t="b">
        <v>0</v>
      </c>
      <c r="V51" t="s">
        <v>199</v>
      </c>
      <c r="W51" s="1">
        <v>44662.720567129632</v>
      </c>
      <c r="X51">
        <v>141</v>
      </c>
      <c r="Y51">
        <v>9</v>
      </c>
      <c r="Z51">
        <v>0</v>
      </c>
      <c r="AA51">
        <v>9</v>
      </c>
      <c r="AB51">
        <v>0</v>
      </c>
      <c r="AC51">
        <v>0</v>
      </c>
      <c r="AD51">
        <v>21</v>
      </c>
      <c r="AE51">
        <v>0</v>
      </c>
      <c r="AF51">
        <v>0</v>
      </c>
      <c r="AG51">
        <v>0</v>
      </c>
      <c r="AH51" t="s">
        <v>101</v>
      </c>
      <c r="AI51" s="1">
        <v>44662.759131944447</v>
      </c>
      <c r="AJ51">
        <v>111</v>
      </c>
      <c r="AK51">
        <v>0</v>
      </c>
      <c r="AL51">
        <v>0</v>
      </c>
      <c r="AM51">
        <v>0</v>
      </c>
      <c r="AN51">
        <v>0</v>
      </c>
      <c r="AO51">
        <v>2</v>
      </c>
      <c r="AP51">
        <v>21</v>
      </c>
      <c r="AQ51">
        <v>0</v>
      </c>
      <c r="AR51">
        <v>0</v>
      </c>
      <c r="AS51">
        <v>0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35">
      <c r="A52" t="s">
        <v>239</v>
      </c>
      <c r="B52" t="s">
        <v>81</v>
      </c>
      <c r="C52" t="s">
        <v>240</v>
      </c>
      <c r="D52" t="s">
        <v>83</v>
      </c>
      <c r="E52" s="2" t="str">
        <f>HYPERLINK("capsilon://?command=openfolder&amp;siteaddress=envoy.emaiq-na2.net&amp;folderid=FXEAEAB88B-C267-77CB-F16B-F3049A10F6F2","FX2203973")</f>
        <v>FX2203973</v>
      </c>
      <c r="F52" t="s">
        <v>19</v>
      </c>
      <c r="G52" t="s">
        <v>19</v>
      </c>
      <c r="H52" t="s">
        <v>84</v>
      </c>
      <c r="I52" t="s">
        <v>241</v>
      </c>
      <c r="J52">
        <v>412</v>
      </c>
      <c r="K52" t="s">
        <v>86</v>
      </c>
      <c r="L52" t="s">
        <v>87</v>
      </c>
      <c r="M52" t="s">
        <v>88</v>
      </c>
      <c r="N52">
        <v>1</v>
      </c>
      <c r="O52" s="1">
        <v>44652.702893518515</v>
      </c>
      <c r="P52" s="1">
        <v>44655.196388888886</v>
      </c>
      <c r="Q52">
        <v>213983</v>
      </c>
      <c r="R52">
        <v>1455</v>
      </c>
      <c r="S52" t="b">
        <v>0</v>
      </c>
      <c r="T52" t="s">
        <v>89</v>
      </c>
      <c r="U52" t="b">
        <v>0</v>
      </c>
      <c r="V52" t="s">
        <v>105</v>
      </c>
      <c r="W52" s="1">
        <v>44655.196388888886</v>
      </c>
      <c r="X52">
        <v>1445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412</v>
      </c>
      <c r="AE52">
        <v>351</v>
      </c>
      <c r="AF52">
        <v>0</v>
      </c>
      <c r="AG52">
        <v>15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35">
      <c r="A53" t="s">
        <v>242</v>
      </c>
      <c r="B53" t="s">
        <v>81</v>
      </c>
      <c r="C53" t="s">
        <v>243</v>
      </c>
      <c r="D53" t="s">
        <v>83</v>
      </c>
      <c r="E53" s="2" t="str">
        <f>HYPERLINK("capsilon://?command=openfolder&amp;siteaddress=envoy.emaiq-na2.net&amp;folderid=FX8C0B32E5-BCF7-CF5E-2D5F-F99B53C6AA6E","FX2203530")</f>
        <v>FX2203530</v>
      </c>
      <c r="F53" t="s">
        <v>19</v>
      </c>
      <c r="G53" t="s">
        <v>19</v>
      </c>
      <c r="H53" t="s">
        <v>84</v>
      </c>
      <c r="I53" t="s">
        <v>244</v>
      </c>
      <c r="J53">
        <v>43</v>
      </c>
      <c r="K53" t="s">
        <v>86</v>
      </c>
      <c r="L53" t="s">
        <v>87</v>
      </c>
      <c r="M53" t="s">
        <v>88</v>
      </c>
      <c r="N53">
        <v>1</v>
      </c>
      <c r="O53" s="1">
        <v>44662.75608796296</v>
      </c>
      <c r="P53" s="1">
        <v>44662.766574074078</v>
      </c>
      <c r="Q53">
        <v>248</v>
      </c>
      <c r="R53">
        <v>658</v>
      </c>
      <c r="S53" t="b">
        <v>0</v>
      </c>
      <c r="T53" t="s">
        <v>89</v>
      </c>
      <c r="U53" t="b">
        <v>0</v>
      </c>
      <c r="V53" t="s">
        <v>195</v>
      </c>
      <c r="W53" s="1">
        <v>44662.766574074078</v>
      </c>
      <c r="X53">
        <v>562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43</v>
      </c>
      <c r="AE53">
        <v>37</v>
      </c>
      <c r="AF53">
        <v>0</v>
      </c>
      <c r="AG53">
        <v>11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35">
      <c r="A54" t="s">
        <v>245</v>
      </c>
      <c r="B54" t="s">
        <v>81</v>
      </c>
      <c r="C54" t="s">
        <v>246</v>
      </c>
      <c r="D54" t="s">
        <v>83</v>
      </c>
      <c r="E54" s="2" t="str">
        <f>HYPERLINK("capsilon://?command=openfolder&amp;siteaddress=envoy.emaiq-na2.net&amp;folderid=FX13C237A6-1277-67B2-6E08-A9A8702688E3","FX2203819")</f>
        <v>FX2203819</v>
      </c>
      <c r="F54" t="s">
        <v>19</v>
      </c>
      <c r="G54" t="s">
        <v>19</v>
      </c>
      <c r="H54" t="s">
        <v>84</v>
      </c>
      <c r="I54" t="s">
        <v>247</v>
      </c>
      <c r="J54">
        <v>43</v>
      </c>
      <c r="K54" t="s">
        <v>86</v>
      </c>
      <c r="L54" t="s">
        <v>87</v>
      </c>
      <c r="M54" t="s">
        <v>88</v>
      </c>
      <c r="N54">
        <v>2</v>
      </c>
      <c r="O54" s="1">
        <v>44662.760729166665</v>
      </c>
      <c r="P54" s="1">
        <v>44662.87840277778</v>
      </c>
      <c r="Q54">
        <v>8494</v>
      </c>
      <c r="R54">
        <v>1673</v>
      </c>
      <c r="S54" t="b">
        <v>0</v>
      </c>
      <c r="T54" t="s">
        <v>89</v>
      </c>
      <c r="U54" t="b">
        <v>0</v>
      </c>
      <c r="V54" t="s">
        <v>211</v>
      </c>
      <c r="W54" s="1">
        <v>44662.780532407407</v>
      </c>
      <c r="X54">
        <v>1369</v>
      </c>
      <c r="Y54">
        <v>45</v>
      </c>
      <c r="Z54">
        <v>0</v>
      </c>
      <c r="AA54">
        <v>45</v>
      </c>
      <c r="AB54">
        <v>0</v>
      </c>
      <c r="AC54">
        <v>29</v>
      </c>
      <c r="AD54">
        <v>-2</v>
      </c>
      <c r="AE54">
        <v>0</v>
      </c>
      <c r="AF54">
        <v>0</v>
      </c>
      <c r="AG54">
        <v>0</v>
      </c>
      <c r="AH54" t="s">
        <v>248</v>
      </c>
      <c r="AI54" s="1">
        <v>44662.87840277778</v>
      </c>
      <c r="AJ54">
        <v>266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-3</v>
      </c>
      <c r="AQ54">
        <v>0</v>
      </c>
      <c r="AR54">
        <v>0</v>
      </c>
      <c r="AS54">
        <v>0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35">
      <c r="A55" t="s">
        <v>249</v>
      </c>
      <c r="B55" t="s">
        <v>81</v>
      </c>
      <c r="C55" t="s">
        <v>243</v>
      </c>
      <c r="D55" t="s">
        <v>83</v>
      </c>
      <c r="E55" s="2" t="str">
        <f>HYPERLINK("capsilon://?command=openfolder&amp;siteaddress=envoy.emaiq-na2.net&amp;folderid=FX8C0B32E5-BCF7-CF5E-2D5F-F99B53C6AA6E","FX2203530")</f>
        <v>FX2203530</v>
      </c>
      <c r="F55" t="s">
        <v>19</v>
      </c>
      <c r="G55" t="s">
        <v>19</v>
      </c>
      <c r="H55" t="s">
        <v>84</v>
      </c>
      <c r="I55" t="s">
        <v>244</v>
      </c>
      <c r="J55">
        <v>473</v>
      </c>
      <c r="K55" t="s">
        <v>86</v>
      </c>
      <c r="L55" t="s">
        <v>87</v>
      </c>
      <c r="M55" t="s">
        <v>88</v>
      </c>
      <c r="N55">
        <v>2</v>
      </c>
      <c r="O55" s="1">
        <v>44662.767395833333</v>
      </c>
      <c r="P55" s="1">
        <v>44662.873368055552</v>
      </c>
      <c r="Q55">
        <v>5500</v>
      </c>
      <c r="R55">
        <v>3656</v>
      </c>
      <c r="S55" t="b">
        <v>0</v>
      </c>
      <c r="T55" t="s">
        <v>89</v>
      </c>
      <c r="U55" t="b">
        <v>1</v>
      </c>
      <c r="V55" t="s">
        <v>195</v>
      </c>
      <c r="W55" s="1">
        <v>44662.800347222219</v>
      </c>
      <c r="X55">
        <v>2835</v>
      </c>
      <c r="Y55">
        <v>407</v>
      </c>
      <c r="Z55">
        <v>0</v>
      </c>
      <c r="AA55">
        <v>407</v>
      </c>
      <c r="AB55">
        <v>74</v>
      </c>
      <c r="AC55">
        <v>259</v>
      </c>
      <c r="AD55">
        <v>66</v>
      </c>
      <c r="AE55">
        <v>0</v>
      </c>
      <c r="AF55">
        <v>0</v>
      </c>
      <c r="AG55">
        <v>0</v>
      </c>
      <c r="AH55" t="s">
        <v>248</v>
      </c>
      <c r="AI55" s="1">
        <v>44662.873368055552</v>
      </c>
      <c r="AJ55">
        <v>709</v>
      </c>
      <c r="AK55">
        <v>0</v>
      </c>
      <c r="AL55">
        <v>0</v>
      </c>
      <c r="AM55">
        <v>0</v>
      </c>
      <c r="AN55">
        <v>74</v>
      </c>
      <c r="AO55">
        <v>0</v>
      </c>
      <c r="AP55">
        <v>66</v>
      </c>
      <c r="AQ55">
        <v>0</v>
      </c>
      <c r="AR55">
        <v>0</v>
      </c>
      <c r="AS55">
        <v>0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35">
      <c r="A56" t="s">
        <v>250</v>
      </c>
      <c r="B56" t="s">
        <v>81</v>
      </c>
      <c r="C56" t="s">
        <v>136</v>
      </c>
      <c r="D56" t="s">
        <v>83</v>
      </c>
      <c r="E56" s="2" t="str">
        <f>HYPERLINK("capsilon://?command=openfolder&amp;siteaddress=envoy.emaiq-na2.net&amp;folderid=FXCF154EED-D3CD-4ACB-3695-6A9CE76CB894","FX22031281")</f>
        <v>FX22031281</v>
      </c>
      <c r="F56" t="s">
        <v>19</v>
      </c>
      <c r="G56" t="s">
        <v>19</v>
      </c>
      <c r="H56" t="s">
        <v>84</v>
      </c>
      <c r="I56" t="s">
        <v>251</v>
      </c>
      <c r="J56">
        <v>32</v>
      </c>
      <c r="K56" t="s">
        <v>86</v>
      </c>
      <c r="L56" t="s">
        <v>87</v>
      </c>
      <c r="M56" t="s">
        <v>88</v>
      </c>
      <c r="N56">
        <v>1</v>
      </c>
      <c r="O56" s="1">
        <v>44662.795138888891</v>
      </c>
      <c r="P56" s="1">
        <v>44662.846597222226</v>
      </c>
      <c r="Q56">
        <v>3919</v>
      </c>
      <c r="R56">
        <v>527</v>
      </c>
      <c r="S56" t="b">
        <v>0</v>
      </c>
      <c r="T56" t="s">
        <v>89</v>
      </c>
      <c r="U56" t="b">
        <v>0</v>
      </c>
      <c r="V56" t="s">
        <v>117</v>
      </c>
      <c r="W56" s="1">
        <v>44662.846597222226</v>
      </c>
      <c r="X56">
        <v>483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32</v>
      </c>
      <c r="AE56">
        <v>27</v>
      </c>
      <c r="AF56">
        <v>0</v>
      </c>
      <c r="AG56">
        <v>4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35">
      <c r="A57" t="s">
        <v>252</v>
      </c>
      <c r="B57" t="s">
        <v>81</v>
      </c>
      <c r="C57" t="s">
        <v>136</v>
      </c>
      <c r="D57" t="s">
        <v>83</v>
      </c>
      <c r="E57" s="2" t="str">
        <f>HYPERLINK("capsilon://?command=openfolder&amp;siteaddress=envoy.emaiq-na2.net&amp;folderid=FXCF154EED-D3CD-4ACB-3695-6A9CE76CB894","FX22031281")</f>
        <v>FX22031281</v>
      </c>
      <c r="F57" t="s">
        <v>19</v>
      </c>
      <c r="G57" t="s">
        <v>19</v>
      </c>
      <c r="H57" t="s">
        <v>84</v>
      </c>
      <c r="I57" t="s">
        <v>251</v>
      </c>
      <c r="J57">
        <v>128</v>
      </c>
      <c r="K57" t="s">
        <v>86</v>
      </c>
      <c r="L57" t="s">
        <v>87</v>
      </c>
      <c r="M57" t="s">
        <v>88</v>
      </c>
      <c r="N57">
        <v>2</v>
      </c>
      <c r="O57" s="1">
        <v>44662.847418981481</v>
      </c>
      <c r="P57" s="1">
        <v>44662.945231481484</v>
      </c>
      <c r="Q57">
        <v>4019</v>
      </c>
      <c r="R57">
        <v>4432</v>
      </c>
      <c r="S57" t="b">
        <v>0</v>
      </c>
      <c r="T57" t="s">
        <v>89</v>
      </c>
      <c r="U57" t="b">
        <v>1</v>
      </c>
      <c r="V57" t="s">
        <v>253</v>
      </c>
      <c r="W57" s="1">
        <v>44662.899675925924</v>
      </c>
      <c r="X57">
        <v>3726</v>
      </c>
      <c r="Y57">
        <v>235</v>
      </c>
      <c r="Z57">
        <v>0</v>
      </c>
      <c r="AA57">
        <v>235</v>
      </c>
      <c r="AB57">
        <v>0</v>
      </c>
      <c r="AC57">
        <v>199</v>
      </c>
      <c r="AD57">
        <v>-107</v>
      </c>
      <c r="AE57">
        <v>0</v>
      </c>
      <c r="AF57">
        <v>0</v>
      </c>
      <c r="AG57">
        <v>0</v>
      </c>
      <c r="AH57" t="s">
        <v>248</v>
      </c>
      <c r="AI57" s="1">
        <v>44662.945231481484</v>
      </c>
      <c r="AJ57">
        <v>688</v>
      </c>
      <c r="AK57">
        <v>10</v>
      </c>
      <c r="AL57">
        <v>0</v>
      </c>
      <c r="AM57">
        <v>10</v>
      </c>
      <c r="AN57">
        <v>0</v>
      </c>
      <c r="AO57">
        <v>10</v>
      </c>
      <c r="AP57">
        <v>-117</v>
      </c>
      <c r="AQ57">
        <v>0</v>
      </c>
      <c r="AR57">
        <v>0</v>
      </c>
      <c r="AS57">
        <v>0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35">
      <c r="A58" t="s">
        <v>254</v>
      </c>
      <c r="B58" t="s">
        <v>81</v>
      </c>
      <c r="C58" t="s">
        <v>255</v>
      </c>
      <c r="D58" t="s">
        <v>83</v>
      </c>
      <c r="E58" s="2" t="str">
        <f>HYPERLINK("capsilon://?command=openfolder&amp;siteaddress=envoy.emaiq-na2.net&amp;folderid=FX74C9742E-41FF-3D75-E6BE-212E72928559","FX2201569")</f>
        <v>FX2201569</v>
      </c>
      <c r="F58" t="s">
        <v>19</v>
      </c>
      <c r="G58" t="s">
        <v>19</v>
      </c>
      <c r="H58" t="s">
        <v>84</v>
      </c>
      <c r="I58" t="s">
        <v>256</v>
      </c>
      <c r="J58">
        <v>53</v>
      </c>
      <c r="K58" t="s">
        <v>86</v>
      </c>
      <c r="L58" t="s">
        <v>87</v>
      </c>
      <c r="M58" t="s">
        <v>88</v>
      </c>
      <c r="N58">
        <v>2</v>
      </c>
      <c r="O58" s="1">
        <v>44652.704594907409</v>
      </c>
      <c r="P58" s="1">
        <v>44655.197997685187</v>
      </c>
      <c r="Q58">
        <v>214255</v>
      </c>
      <c r="R58">
        <v>1175</v>
      </c>
      <c r="S58" t="b">
        <v>0</v>
      </c>
      <c r="T58" t="s">
        <v>89</v>
      </c>
      <c r="U58" t="b">
        <v>0</v>
      </c>
      <c r="V58" t="s">
        <v>257</v>
      </c>
      <c r="W58" s="1">
        <v>44655.192673611113</v>
      </c>
      <c r="X58">
        <v>995</v>
      </c>
      <c r="Y58">
        <v>55</v>
      </c>
      <c r="Z58">
        <v>0</v>
      </c>
      <c r="AA58">
        <v>55</v>
      </c>
      <c r="AB58">
        <v>0</v>
      </c>
      <c r="AC58">
        <v>26</v>
      </c>
      <c r="AD58">
        <v>-2</v>
      </c>
      <c r="AE58">
        <v>0</v>
      </c>
      <c r="AF58">
        <v>0</v>
      </c>
      <c r="AG58">
        <v>0</v>
      </c>
      <c r="AH58" t="s">
        <v>106</v>
      </c>
      <c r="AI58" s="1">
        <v>44655.197997685187</v>
      </c>
      <c r="AJ58">
        <v>180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-2</v>
      </c>
      <c r="AQ58">
        <v>0</v>
      </c>
      <c r="AR58">
        <v>0</v>
      </c>
      <c r="AS58">
        <v>0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35">
      <c r="A59" t="s">
        <v>258</v>
      </c>
      <c r="B59" t="s">
        <v>81</v>
      </c>
      <c r="C59" t="s">
        <v>259</v>
      </c>
      <c r="D59" t="s">
        <v>83</v>
      </c>
      <c r="E59" s="2" t="str">
        <f>HYPERLINK("capsilon://?command=openfolder&amp;siteaddress=envoy.emaiq-na2.net&amp;folderid=FX8BE13175-791D-12B0-A1A3-FA53C7AB793D","FX220452")</f>
        <v>FX220452</v>
      </c>
      <c r="F59" t="s">
        <v>19</v>
      </c>
      <c r="G59" t="s">
        <v>19</v>
      </c>
      <c r="H59" t="s">
        <v>84</v>
      </c>
      <c r="I59" t="s">
        <v>260</v>
      </c>
      <c r="J59">
        <v>66</v>
      </c>
      <c r="K59" t="s">
        <v>86</v>
      </c>
      <c r="L59" t="s">
        <v>87</v>
      </c>
      <c r="M59" t="s">
        <v>88</v>
      </c>
      <c r="N59">
        <v>2</v>
      </c>
      <c r="O59" s="1">
        <v>44663.333993055552</v>
      </c>
      <c r="P59" s="1">
        <v>44663.35659722222</v>
      </c>
      <c r="Q59">
        <v>992</v>
      </c>
      <c r="R59">
        <v>961</v>
      </c>
      <c r="S59" t="b">
        <v>0</v>
      </c>
      <c r="T59" t="s">
        <v>89</v>
      </c>
      <c r="U59" t="b">
        <v>0</v>
      </c>
      <c r="V59" t="s">
        <v>105</v>
      </c>
      <c r="W59" s="1">
        <v>44663.352187500001</v>
      </c>
      <c r="X59">
        <v>596</v>
      </c>
      <c r="Y59">
        <v>52</v>
      </c>
      <c r="Z59">
        <v>0</v>
      </c>
      <c r="AA59">
        <v>52</v>
      </c>
      <c r="AB59">
        <v>0</v>
      </c>
      <c r="AC59">
        <v>31</v>
      </c>
      <c r="AD59">
        <v>14</v>
      </c>
      <c r="AE59">
        <v>0</v>
      </c>
      <c r="AF59">
        <v>0</v>
      </c>
      <c r="AG59">
        <v>0</v>
      </c>
      <c r="AH59" t="s">
        <v>138</v>
      </c>
      <c r="AI59" s="1">
        <v>44663.35659722222</v>
      </c>
      <c r="AJ59">
        <v>334</v>
      </c>
      <c r="AK59">
        <v>6</v>
      </c>
      <c r="AL59">
        <v>0</v>
      </c>
      <c r="AM59">
        <v>6</v>
      </c>
      <c r="AN59">
        <v>0</v>
      </c>
      <c r="AO59">
        <v>5</v>
      </c>
      <c r="AP59">
        <v>8</v>
      </c>
      <c r="AQ59">
        <v>0</v>
      </c>
      <c r="AR59">
        <v>0</v>
      </c>
      <c r="AS59">
        <v>0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35">
      <c r="A60" t="s">
        <v>261</v>
      </c>
      <c r="B60" t="s">
        <v>81</v>
      </c>
      <c r="C60" t="s">
        <v>262</v>
      </c>
      <c r="D60" t="s">
        <v>83</v>
      </c>
      <c r="E60" s="2" t="str">
        <f>HYPERLINK("capsilon://?command=openfolder&amp;siteaddress=envoy.emaiq-na2.net&amp;folderid=FXB37B6C09-C8A9-AB78-45D7-651435A92F13","FX2203837")</f>
        <v>FX2203837</v>
      </c>
      <c r="F60" t="s">
        <v>19</v>
      </c>
      <c r="G60" t="s">
        <v>19</v>
      </c>
      <c r="H60" t="s">
        <v>84</v>
      </c>
      <c r="I60" t="s">
        <v>263</v>
      </c>
      <c r="J60">
        <v>66</v>
      </c>
      <c r="K60" t="s">
        <v>86</v>
      </c>
      <c r="L60" t="s">
        <v>87</v>
      </c>
      <c r="M60" t="s">
        <v>88</v>
      </c>
      <c r="N60">
        <v>2</v>
      </c>
      <c r="O60" s="1">
        <v>44663.340856481482</v>
      </c>
      <c r="P60" s="1">
        <v>44663.365937499999</v>
      </c>
      <c r="Q60">
        <v>1045</v>
      </c>
      <c r="R60">
        <v>1122</v>
      </c>
      <c r="S60" t="b">
        <v>0</v>
      </c>
      <c r="T60" t="s">
        <v>89</v>
      </c>
      <c r="U60" t="b">
        <v>0</v>
      </c>
      <c r="V60" t="s">
        <v>105</v>
      </c>
      <c r="W60" s="1">
        <v>44663.359675925924</v>
      </c>
      <c r="X60">
        <v>646</v>
      </c>
      <c r="Y60">
        <v>52</v>
      </c>
      <c r="Z60">
        <v>0</v>
      </c>
      <c r="AA60">
        <v>52</v>
      </c>
      <c r="AB60">
        <v>0</v>
      </c>
      <c r="AC60">
        <v>29</v>
      </c>
      <c r="AD60">
        <v>14</v>
      </c>
      <c r="AE60">
        <v>0</v>
      </c>
      <c r="AF60">
        <v>0</v>
      </c>
      <c r="AG60">
        <v>0</v>
      </c>
      <c r="AH60" t="s">
        <v>138</v>
      </c>
      <c r="AI60" s="1">
        <v>44663.365937499999</v>
      </c>
      <c r="AJ60">
        <v>465</v>
      </c>
      <c r="AK60">
        <v>4</v>
      </c>
      <c r="AL60">
        <v>0</v>
      </c>
      <c r="AM60">
        <v>4</v>
      </c>
      <c r="AN60">
        <v>0</v>
      </c>
      <c r="AO60">
        <v>3</v>
      </c>
      <c r="AP60">
        <v>10</v>
      </c>
      <c r="AQ60">
        <v>0</v>
      </c>
      <c r="AR60">
        <v>0</v>
      </c>
      <c r="AS60">
        <v>0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35">
      <c r="A61" t="s">
        <v>264</v>
      </c>
      <c r="B61" t="s">
        <v>81</v>
      </c>
      <c r="C61" t="s">
        <v>152</v>
      </c>
      <c r="D61" t="s">
        <v>83</v>
      </c>
      <c r="E61" s="2" t="str">
        <f>HYPERLINK("capsilon://?command=openfolder&amp;siteaddress=envoy.emaiq-na2.net&amp;folderid=FXAB67A2F7-3399-948A-D2F7-5B25644E84C8","FX22031141")</f>
        <v>FX22031141</v>
      </c>
      <c r="F61" t="s">
        <v>19</v>
      </c>
      <c r="G61" t="s">
        <v>19</v>
      </c>
      <c r="H61" t="s">
        <v>84</v>
      </c>
      <c r="I61" t="s">
        <v>265</v>
      </c>
      <c r="J61">
        <v>38</v>
      </c>
      <c r="K61" t="s">
        <v>86</v>
      </c>
      <c r="L61" t="s">
        <v>87</v>
      </c>
      <c r="M61" t="s">
        <v>88</v>
      </c>
      <c r="N61">
        <v>2</v>
      </c>
      <c r="O61" s="1">
        <v>44652.733263888891</v>
      </c>
      <c r="P61" s="1">
        <v>44655.160370370373</v>
      </c>
      <c r="Q61">
        <v>208363</v>
      </c>
      <c r="R61">
        <v>1339</v>
      </c>
      <c r="S61" t="b">
        <v>0</v>
      </c>
      <c r="T61" t="s">
        <v>89</v>
      </c>
      <c r="U61" t="b">
        <v>1</v>
      </c>
      <c r="V61" t="s">
        <v>266</v>
      </c>
      <c r="W61" s="1">
        <v>44652.742164351854</v>
      </c>
      <c r="X61">
        <v>651</v>
      </c>
      <c r="Y61">
        <v>37</v>
      </c>
      <c r="Z61">
        <v>0</v>
      </c>
      <c r="AA61">
        <v>37</v>
      </c>
      <c r="AB61">
        <v>0</v>
      </c>
      <c r="AC61">
        <v>23</v>
      </c>
      <c r="AD61">
        <v>1</v>
      </c>
      <c r="AE61">
        <v>0</v>
      </c>
      <c r="AF61">
        <v>0</v>
      </c>
      <c r="AG61">
        <v>0</v>
      </c>
      <c r="AH61" t="s">
        <v>91</v>
      </c>
      <c r="AI61" s="1">
        <v>44655.160370370373</v>
      </c>
      <c r="AJ61">
        <v>684</v>
      </c>
      <c r="AK61">
        <v>3</v>
      </c>
      <c r="AL61">
        <v>0</v>
      </c>
      <c r="AM61">
        <v>3</v>
      </c>
      <c r="AN61">
        <v>0</v>
      </c>
      <c r="AO61">
        <v>3</v>
      </c>
      <c r="AP61">
        <v>-2</v>
      </c>
      <c r="AQ61">
        <v>0</v>
      </c>
      <c r="AR61">
        <v>0</v>
      </c>
      <c r="AS61">
        <v>0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35">
      <c r="A62" t="s">
        <v>267</v>
      </c>
      <c r="B62" t="s">
        <v>81</v>
      </c>
      <c r="C62" t="s">
        <v>268</v>
      </c>
      <c r="D62" t="s">
        <v>83</v>
      </c>
      <c r="E62" s="2" t="str">
        <f>HYPERLINK("capsilon://?command=openfolder&amp;siteaddress=envoy.emaiq-na2.net&amp;folderid=FXEF732675-3274-2A26-D0BA-468570D7DC56","FX2202497")</f>
        <v>FX2202497</v>
      </c>
      <c r="F62" t="s">
        <v>19</v>
      </c>
      <c r="G62" t="s">
        <v>19</v>
      </c>
      <c r="H62" t="s">
        <v>84</v>
      </c>
      <c r="I62" t="s">
        <v>269</v>
      </c>
      <c r="J62">
        <v>152</v>
      </c>
      <c r="K62" t="s">
        <v>86</v>
      </c>
      <c r="L62" t="s">
        <v>87</v>
      </c>
      <c r="M62" t="s">
        <v>88</v>
      </c>
      <c r="N62">
        <v>2</v>
      </c>
      <c r="O62" s="1">
        <v>44652.789895833332</v>
      </c>
      <c r="P62" s="1">
        <v>44655.226134259261</v>
      </c>
      <c r="Q62">
        <v>207215</v>
      </c>
      <c r="R62">
        <v>3276</v>
      </c>
      <c r="S62" t="b">
        <v>0</v>
      </c>
      <c r="T62" t="s">
        <v>89</v>
      </c>
      <c r="U62" t="b">
        <v>0</v>
      </c>
      <c r="V62" t="s">
        <v>191</v>
      </c>
      <c r="W62" s="1">
        <v>44655.213622685187</v>
      </c>
      <c r="X62">
        <v>2734</v>
      </c>
      <c r="Y62">
        <v>168</v>
      </c>
      <c r="Z62">
        <v>0</v>
      </c>
      <c r="AA62">
        <v>168</v>
      </c>
      <c r="AB62">
        <v>0</v>
      </c>
      <c r="AC62">
        <v>79</v>
      </c>
      <c r="AD62">
        <v>-16</v>
      </c>
      <c r="AE62">
        <v>0</v>
      </c>
      <c r="AF62">
        <v>0</v>
      </c>
      <c r="AG62">
        <v>0</v>
      </c>
      <c r="AH62" t="s">
        <v>96</v>
      </c>
      <c r="AI62" s="1">
        <v>44655.226134259261</v>
      </c>
      <c r="AJ62">
        <v>463</v>
      </c>
      <c r="AK62">
        <v>1</v>
      </c>
      <c r="AL62">
        <v>0</v>
      </c>
      <c r="AM62">
        <v>1</v>
      </c>
      <c r="AN62">
        <v>0</v>
      </c>
      <c r="AO62">
        <v>0</v>
      </c>
      <c r="AP62">
        <v>-17</v>
      </c>
      <c r="AQ62">
        <v>0</v>
      </c>
      <c r="AR62">
        <v>0</v>
      </c>
      <c r="AS62">
        <v>0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35">
      <c r="A63" t="s">
        <v>270</v>
      </c>
      <c r="B63" t="s">
        <v>81</v>
      </c>
      <c r="C63" t="s">
        <v>271</v>
      </c>
      <c r="D63" t="s">
        <v>83</v>
      </c>
      <c r="E63" s="2" t="str">
        <f>HYPERLINK("capsilon://?command=openfolder&amp;siteaddress=envoy.emaiq-na2.net&amp;folderid=FXFB758FD5-28F1-40F7-F0C9-3CCB766E7A44","FX22031073")</f>
        <v>FX22031073</v>
      </c>
      <c r="F63" t="s">
        <v>19</v>
      </c>
      <c r="G63" t="s">
        <v>19</v>
      </c>
      <c r="H63" t="s">
        <v>84</v>
      </c>
      <c r="I63" t="s">
        <v>272</v>
      </c>
      <c r="J63">
        <v>467</v>
      </c>
      <c r="K63" t="s">
        <v>86</v>
      </c>
      <c r="L63" t="s">
        <v>87</v>
      </c>
      <c r="M63" t="s">
        <v>88</v>
      </c>
      <c r="N63">
        <v>2</v>
      </c>
      <c r="O63" s="1">
        <v>44652.08</v>
      </c>
      <c r="P63" s="1">
        <v>44652.196145833332</v>
      </c>
      <c r="Q63">
        <v>3410</v>
      </c>
      <c r="R63">
        <v>6625</v>
      </c>
      <c r="S63" t="b">
        <v>0</v>
      </c>
      <c r="T63" t="s">
        <v>89</v>
      </c>
      <c r="U63" t="b">
        <v>1</v>
      </c>
      <c r="V63" t="s">
        <v>110</v>
      </c>
      <c r="W63" s="1">
        <v>44652.147106481483</v>
      </c>
      <c r="X63">
        <v>3663</v>
      </c>
      <c r="Y63">
        <v>470</v>
      </c>
      <c r="Z63">
        <v>0</v>
      </c>
      <c r="AA63">
        <v>470</v>
      </c>
      <c r="AB63">
        <v>0</v>
      </c>
      <c r="AC63">
        <v>152</v>
      </c>
      <c r="AD63">
        <v>-3</v>
      </c>
      <c r="AE63">
        <v>0</v>
      </c>
      <c r="AF63">
        <v>0</v>
      </c>
      <c r="AG63">
        <v>0</v>
      </c>
      <c r="AH63" t="s">
        <v>273</v>
      </c>
      <c r="AI63" s="1">
        <v>44652.196145833332</v>
      </c>
      <c r="AJ63">
        <v>1366</v>
      </c>
      <c r="AK63">
        <v>7</v>
      </c>
      <c r="AL63">
        <v>0</v>
      </c>
      <c r="AM63">
        <v>7</v>
      </c>
      <c r="AN63">
        <v>0</v>
      </c>
      <c r="AO63">
        <v>7</v>
      </c>
      <c r="AP63">
        <v>-10</v>
      </c>
      <c r="AQ63">
        <v>0</v>
      </c>
      <c r="AR63">
        <v>0</v>
      </c>
      <c r="AS63">
        <v>0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35">
      <c r="A64" t="s">
        <v>274</v>
      </c>
      <c r="B64" t="s">
        <v>81</v>
      </c>
      <c r="C64" t="s">
        <v>275</v>
      </c>
      <c r="D64" t="s">
        <v>83</v>
      </c>
      <c r="E64" s="2" t="str">
        <f>HYPERLINK("capsilon://?command=openfolder&amp;siteaddress=envoy.emaiq-na2.net&amp;folderid=FXF5274680-14E7-F63C-BE66-F653C388EA44","FX220247")</f>
        <v>FX220247</v>
      </c>
      <c r="F64" t="s">
        <v>19</v>
      </c>
      <c r="G64" t="s">
        <v>19</v>
      </c>
      <c r="H64" t="s">
        <v>84</v>
      </c>
      <c r="I64" t="s">
        <v>276</v>
      </c>
      <c r="J64">
        <v>66</v>
      </c>
      <c r="K64" t="s">
        <v>86</v>
      </c>
      <c r="L64" t="s">
        <v>87</v>
      </c>
      <c r="M64" t="s">
        <v>88</v>
      </c>
      <c r="N64">
        <v>1</v>
      </c>
      <c r="O64" s="1">
        <v>44663.354351851849</v>
      </c>
      <c r="P64" s="1">
        <v>44663.356909722221</v>
      </c>
      <c r="Q64">
        <v>195</v>
      </c>
      <c r="R64">
        <v>26</v>
      </c>
      <c r="S64" t="b">
        <v>0</v>
      </c>
      <c r="T64" t="s">
        <v>89</v>
      </c>
      <c r="U64" t="b">
        <v>0</v>
      </c>
      <c r="V64" t="s">
        <v>138</v>
      </c>
      <c r="W64" s="1">
        <v>44663.356909722221</v>
      </c>
      <c r="X64">
        <v>26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66</v>
      </c>
      <c r="AE64">
        <v>0</v>
      </c>
      <c r="AF64">
        <v>0</v>
      </c>
      <c r="AG64">
        <v>0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35">
      <c r="A65" t="s">
        <v>277</v>
      </c>
      <c r="B65" t="s">
        <v>81</v>
      </c>
      <c r="C65" t="s">
        <v>275</v>
      </c>
      <c r="D65" t="s">
        <v>83</v>
      </c>
      <c r="E65" s="2" t="str">
        <f>HYPERLINK("capsilon://?command=openfolder&amp;siteaddress=envoy.emaiq-na2.net&amp;folderid=FXF5274680-14E7-F63C-BE66-F653C388EA44","FX220247")</f>
        <v>FX220247</v>
      </c>
      <c r="F65" t="s">
        <v>19</v>
      </c>
      <c r="G65" t="s">
        <v>19</v>
      </c>
      <c r="H65" t="s">
        <v>84</v>
      </c>
      <c r="I65" t="s">
        <v>278</v>
      </c>
      <c r="J65">
        <v>66</v>
      </c>
      <c r="K65" t="s">
        <v>86</v>
      </c>
      <c r="L65" t="s">
        <v>87</v>
      </c>
      <c r="M65" t="s">
        <v>88</v>
      </c>
      <c r="N65">
        <v>2</v>
      </c>
      <c r="O65" s="1">
        <v>44663.355405092596</v>
      </c>
      <c r="P65" s="1">
        <v>44663.382673611108</v>
      </c>
      <c r="Q65">
        <v>808</v>
      </c>
      <c r="R65">
        <v>1548</v>
      </c>
      <c r="S65" t="b">
        <v>0</v>
      </c>
      <c r="T65" t="s">
        <v>89</v>
      </c>
      <c r="U65" t="b">
        <v>0</v>
      </c>
      <c r="V65" t="s">
        <v>105</v>
      </c>
      <c r="W65" s="1">
        <v>44663.369976851849</v>
      </c>
      <c r="X65">
        <v>889</v>
      </c>
      <c r="Y65">
        <v>52</v>
      </c>
      <c r="Z65">
        <v>0</v>
      </c>
      <c r="AA65">
        <v>52</v>
      </c>
      <c r="AB65">
        <v>0</v>
      </c>
      <c r="AC65">
        <v>38</v>
      </c>
      <c r="AD65">
        <v>14</v>
      </c>
      <c r="AE65">
        <v>0</v>
      </c>
      <c r="AF65">
        <v>0</v>
      </c>
      <c r="AG65">
        <v>0</v>
      </c>
      <c r="AH65" t="s">
        <v>138</v>
      </c>
      <c r="AI65" s="1">
        <v>44663.382673611108</v>
      </c>
      <c r="AJ65">
        <v>617</v>
      </c>
      <c r="AK65">
        <v>3</v>
      </c>
      <c r="AL65">
        <v>0</v>
      </c>
      <c r="AM65">
        <v>3</v>
      </c>
      <c r="AN65">
        <v>0</v>
      </c>
      <c r="AO65">
        <v>2</v>
      </c>
      <c r="AP65">
        <v>11</v>
      </c>
      <c r="AQ65">
        <v>0</v>
      </c>
      <c r="AR65">
        <v>0</v>
      </c>
      <c r="AS65">
        <v>0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35">
      <c r="A66" t="s">
        <v>279</v>
      </c>
      <c r="B66" t="s">
        <v>81</v>
      </c>
      <c r="C66" t="s">
        <v>275</v>
      </c>
      <c r="D66" t="s">
        <v>83</v>
      </c>
      <c r="E66" s="2" t="str">
        <f>HYPERLINK("capsilon://?command=openfolder&amp;siteaddress=envoy.emaiq-na2.net&amp;folderid=FXF5274680-14E7-F63C-BE66-F653C388EA44","FX220247")</f>
        <v>FX220247</v>
      </c>
      <c r="F66" t="s">
        <v>19</v>
      </c>
      <c r="G66" t="s">
        <v>19</v>
      </c>
      <c r="H66" t="s">
        <v>84</v>
      </c>
      <c r="I66" t="s">
        <v>280</v>
      </c>
      <c r="J66">
        <v>66</v>
      </c>
      <c r="K66" t="s">
        <v>86</v>
      </c>
      <c r="L66" t="s">
        <v>87</v>
      </c>
      <c r="M66" t="s">
        <v>88</v>
      </c>
      <c r="N66">
        <v>2</v>
      </c>
      <c r="O66" s="1">
        <v>44663.357037037036</v>
      </c>
      <c r="P66" s="1">
        <v>44663.384548611109</v>
      </c>
      <c r="Q66">
        <v>1482</v>
      </c>
      <c r="R66">
        <v>895</v>
      </c>
      <c r="S66" t="b">
        <v>0</v>
      </c>
      <c r="T66" t="s">
        <v>89</v>
      </c>
      <c r="U66" t="b">
        <v>0</v>
      </c>
      <c r="V66" t="s">
        <v>124</v>
      </c>
      <c r="W66" s="1">
        <v>44663.374432870369</v>
      </c>
      <c r="X66">
        <v>719</v>
      </c>
      <c r="Y66">
        <v>52</v>
      </c>
      <c r="Z66">
        <v>0</v>
      </c>
      <c r="AA66">
        <v>52</v>
      </c>
      <c r="AB66">
        <v>0</v>
      </c>
      <c r="AC66">
        <v>38</v>
      </c>
      <c r="AD66">
        <v>14</v>
      </c>
      <c r="AE66">
        <v>0</v>
      </c>
      <c r="AF66">
        <v>0</v>
      </c>
      <c r="AG66">
        <v>0</v>
      </c>
      <c r="AH66" t="s">
        <v>138</v>
      </c>
      <c r="AI66" s="1">
        <v>44663.384548611109</v>
      </c>
      <c r="AJ66">
        <v>161</v>
      </c>
      <c r="AK66">
        <v>2</v>
      </c>
      <c r="AL66">
        <v>0</v>
      </c>
      <c r="AM66">
        <v>2</v>
      </c>
      <c r="AN66">
        <v>0</v>
      </c>
      <c r="AO66">
        <v>1</v>
      </c>
      <c r="AP66">
        <v>12</v>
      </c>
      <c r="AQ66">
        <v>0</v>
      </c>
      <c r="AR66">
        <v>0</v>
      </c>
      <c r="AS66">
        <v>0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35">
      <c r="A67" t="s">
        <v>281</v>
      </c>
      <c r="B67" t="s">
        <v>81</v>
      </c>
      <c r="C67" t="s">
        <v>275</v>
      </c>
      <c r="D67" t="s">
        <v>83</v>
      </c>
      <c r="E67" s="2" t="str">
        <f>HYPERLINK("capsilon://?command=openfolder&amp;siteaddress=envoy.emaiq-na2.net&amp;folderid=FXF5274680-14E7-F63C-BE66-F653C388EA44","FX220247")</f>
        <v>FX220247</v>
      </c>
      <c r="F67" t="s">
        <v>19</v>
      </c>
      <c r="G67" t="s">
        <v>19</v>
      </c>
      <c r="H67" t="s">
        <v>84</v>
      </c>
      <c r="I67" t="s">
        <v>282</v>
      </c>
      <c r="J67">
        <v>66</v>
      </c>
      <c r="K67" t="s">
        <v>86</v>
      </c>
      <c r="L67" t="s">
        <v>87</v>
      </c>
      <c r="M67" t="s">
        <v>88</v>
      </c>
      <c r="N67">
        <v>2</v>
      </c>
      <c r="O67" s="1">
        <v>44663.358032407406</v>
      </c>
      <c r="P67" s="1">
        <v>44663.384837962964</v>
      </c>
      <c r="Q67">
        <v>2183</v>
      </c>
      <c r="R67">
        <v>133</v>
      </c>
      <c r="S67" t="b">
        <v>0</v>
      </c>
      <c r="T67" t="s">
        <v>89</v>
      </c>
      <c r="U67" t="b">
        <v>0</v>
      </c>
      <c r="V67" t="s">
        <v>105</v>
      </c>
      <c r="W67" s="1">
        <v>44663.371238425927</v>
      </c>
      <c r="X67">
        <v>108</v>
      </c>
      <c r="Y67">
        <v>0</v>
      </c>
      <c r="Z67">
        <v>0</v>
      </c>
      <c r="AA67">
        <v>0</v>
      </c>
      <c r="AB67">
        <v>52</v>
      </c>
      <c r="AC67">
        <v>0</v>
      </c>
      <c r="AD67">
        <v>66</v>
      </c>
      <c r="AE67">
        <v>0</v>
      </c>
      <c r="AF67">
        <v>0</v>
      </c>
      <c r="AG67">
        <v>0</v>
      </c>
      <c r="AH67" t="s">
        <v>138</v>
      </c>
      <c r="AI67" s="1">
        <v>44663.384837962964</v>
      </c>
      <c r="AJ67">
        <v>25</v>
      </c>
      <c r="AK67">
        <v>0</v>
      </c>
      <c r="AL67">
        <v>0</v>
      </c>
      <c r="AM67">
        <v>0</v>
      </c>
      <c r="AN67">
        <v>52</v>
      </c>
      <c r="AO67">
        <v>0</v>
      </c>
      <c r="AP67">
        <v>66</v>
      </c>
      <c r="AQ67">
        <v>0</v>
      </c>
      <c r="AR67">
        <v>0</v>
      </c>
      <c r="AS67">
        <v>0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35">
      <c r="A68" t="s">
        <v>283</v>
      </c>
      <c r="B68" t="s">
        <v>81</v>
      </c>
      <c r="C68" t="s">
        <v>284</v>
      </c>
      <c r="D68" t="s">
        <v>83</v>
      </c>
      <c r="E68" s="2" t="str">
        <f>HYPERLINK("capsilon://?command=openfolder&amp;siteaddress=envoy.emaiq-na2.net&amp;folderid=FX122DAC80-9015-944E-9B15-DA5D3A7A9995","FX2202464")</f>
        <v>FX2202464</v>
      </c>
      <c r="F68" t="s">
        <v>19</v>
      </c>
      <c r="G68" t="s">
        <v>19</v>
      </c>
      <c r="H68" t="s">
        <v>84</v>
      </c>
      <c r="I68" t="s">
        <v>285</v>
      </c>
      <c r="J68">
        <v>30</v>
      </c>
      <c r="K68" t="s">
        <v>86</v>
      </c>
      <c r="L68" t="s">
        <v>87</v>
      </c>
      <c r="M68" t="s">
        <v>88</v>
      </c>
      <c r="N68">
        <v>2</v>
      </c>
      <c r="O68" s="1">
        <v>44663.358518518522</v>
      </c>
      <c r="P68" s="1">
        <v>44663.38548611111</v>
      </c>
      <c r="Q68">
        <v>2135</v>
      </c>
      <c r="R68">
        <v>195</v>
      </c>
      <c r="S68" t="b">
        <v>0</v>
      </c>
      <c r="T68" t="s">
        <v>89</v>
      </c>
      <c r="U68" t="b">
        <v>0</v>
      </c>
      <c r="V68" t="s">
        <v>105</v>
      </c>
      <c r="W68" s="1">
        <v>44663.372870370367</v>
      </c>
      <c r="X68">
        <v>140</v>
      </c>
      <c r="Y68">
        <v>9</v>
      </c>
      <c r="Z68">
        <v>0</v>
      </c>
      <c r="AA68">
        <v>9</v>
      </c>
      <c r="AB68">
        <v>0</v>
      </c>
      <c r="AC68">
        <v>2</v>
      </c>
      <c r="AD68">
        <v>21</v>
      </c>
      <c r="AE68">
        <v>0</v>
      </c>
      <c r="AF68">
        <v>0</v>
      </c>
      <c r="AG68">
        <v>0</v>
      </c>
      <c r="AH68" t="s">
        <v>138</v>
      </c>
      <c r="AI68" s="1">
        <v>44663.38548611111</v>
      </c>
      <c r="AJ68">
        <v>55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21</v>
      </c>
      <c r="AQ68">
        <v>0</v>
      </c>
      <c r="AR68">
        <v>0</v>
      </c>
      <c r="AS68">
        <v>0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35">
      <c r="A69" t="s">
        <v>286</v>
      </c>
      <c r="B69" t="s">
        <v>81</v>
      </c>
      <c r="C69" t="s">
        <v>287</v>
      </c>
      <c r="D69" t="s">
        <v>83</v>
      </c>
      <c r="E69" s="2" t="str">
        <f>HYPERLINK("capsilon://?command=openfolder&amp;siteaddress=envoy.emaiq-na2.net&amp;folderid=FX27BEE818-37CB-012A-E878-C8AB9E7F3016","FX2204230")</f>
        <v>FX2204230</v>
      </c>
      <c r="F69" t="s">
        <v>19</v>
      </c>
      <c r="G69" t="s">
        <v>19</v>
      </c>
      <c r="H69" t="s">
        <v>84</v>
      </c>
      <c r="I69" t="s">
        <v>288</v>
      </c>
      <c r="J69">
        <v>43</v>
      </c>
      <c r="K69" t="s">
        <v>86</v>
      </c>
      <c r="L69" t="s">
        <v>87</v>
      </c>
      <c r="M69" t="s">
        <v>88</v>
      </c>
      <c r="N69">
        <v>2</v>
      </c>
      <c r="O69" s="1">
        <v>44663.359340277777</v>
      </c>
      <c r="P69" s="1">
        <v>44663.387962962966</v>
      </c>
      <c r="Q69">
        <v>2080</v>
      </c>
      <c r="R69">
        <v>393</v>
      </c>
      <c r="S69" t="b">
        <v>0</v>
      </c>
      <c r="T69" t="s">
        <v>89</v>
      </c>
      <c r="U69" t="b">
        <v>0</v>
      </c>
      <c r="V69" t="s">
        <v>105</v>
      </c>
      <c r="W69" s="1">
        <v>44663.374965277777</v>
      </c>
      <c r="X69">
        <v>180</v>
      </c>
      <c r="Y69">
        <v>37</v>
      </c>
      <c r="Z69">
        <v>0</v>
      </c>
      <c r="AA69">
        <v>37</v>
      </c>
      <c r="AB69">
        <v>0</v>
      </c>
      <c r="AC69">
        <v>25</v>
      </c>
      <c r="AD69">
        <v>6</v>
      </c>
      <c r="AE69">
        <v>0</v>
      </c>
      <c r="AF69">
        <v>0</v>
      </c>
      <c r="AG69">
        <v>0</v>
      </c>
      <c r="AH69" t="s">
        <v>138</v>
      </c>
      <c r="AI69" s="1">
        <v>44663.387962962966</v>
      </c>
      <c r="AJ69">
        <v>213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6</v>
      </c>
      <c r="AQ69">
        <v>0</v>
      </c>
      <c r="AR69">
        <v>0</v>
      </c>
      <c r="AS69">
        <v>0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35">
      <c r="A70" t="s">
        <v>289</v>
      </c>
      <c r="B70" t="s">
        <v>81</v>
      </c>
      <c r="C70" t="s">
        <v>284</v>
      </c>
      <c r="D70" t="s">
        <v>83</v>
      </c>
      <c r="E70" s="2" t="str">
        <f>HYPERLINK("capsilon://?command=openfolder&amp;siteaddress=envoy.emaiq-na2.net&amp;folderid=FX122DAC80-9015-944E-9B15-DA5D3A7A9995","FX2202464")</f>
        <v>FX2202464</v>
      </c>
      <c r="F70" t="s">
        <v>19</v>
      </c>
      <c r="G70" t="s">
        <v>19</v>
      </c>
      <c r="H70" t="s">
        <v>84</v>
      </c>
      <c r="I70" t="s">
        <v>290</v>
      </c>
      <c r="J70">
        <v>28</v>
      </c>
      <c r="K70" t="s">
        <v>86</v>
      </c>
      <c r="L70" t="s">
        <v>87</v>
      </c>
      <c r="M70" t="s">
        <v>88</v>
      </c>
      <c r="N70">
        <v>2</v>
      </c>
      <c r="O70" s="1">
        <v>44663.361331018517</v>
      </c>
      <c r="P70" s="1">
        <v>44663.389768518522</v>
      </c>
      <c r="Q70">
        <v>2020</v>
      </c>
      <c r="R70">
        <v>437</v>
      </c>
      <c r="S70" t="b">
        <v>0</v>
      </c>
      <c r="T70" t="s">
        <v>89</v>
      </c>
      <c r="U70" t="b">
        <v>0</v>
      </c>
      <c r="V70" t="s">
        <v>124</v>
      </c>
      <c r="W70" s="1">
        <v>44663.377708333333</v>
      </c>
      <c r="X70">
        <v>282</v>
      </c>
      <c r="Y70">
        <v>21</v>
      </c>
      <c r="Z70">
        <v>0</v>
      </c>
      <c r="AA70">
        <v>21</v>
      </c>
      <c r="AB70">
        <v>0</v>
      </c>
      <c r="AC70">
        <v>3</v>
      </c>
      <c r="AD70">
        <v>7</v>
      </c>
      <c r="AE70">
        <v>0</v>
      </c>
      <c r="AF70">
        <v>0</v>
      </c>
      <c r="AG70">
        <v>0</v>
      </c>
      <c r="AH70" t="s">
        <v>138</v>
      </c>
      <c r="AI70" s="1">
        <v>44663.389768518522</v>
      </c>
      <c r="AJ70">
        <v>155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35">
      <c r="A71" t="s">
        <v>291</v>
      </c>
      <c r="B71" t="s">
        <v>81</v>
      </c>
      <c r="C71" t="s">
        <v>287</v>
      </c>
      <c r="D71" t="s">
        <v>83</v>
      </c>
      <c r="E71" s="2" t="str">
        <f>HYPERLINK("capsilon://?command=openfolder&amp;siteaddress=envoy.emaiq-na2.net&amp;folderid=FX27BEE818-37CB-012A-E878-C8AB9E7F3016","FX2204230")</f>
        <v>FX2204230</v>
      </c>
      <c r="F71" t="s">
        <v>19</v>
      </c>
      <c r="G71" t="s">
        <v>19</v>
      </c>
      <c r="H71" t="s">
        <v>84</v>
      </c>
      <c r="I71" t="s">
        <v>292</v>
      </c>
      <c r="J71">
        <v>43</v>
      </c>
      <c r="K71" t="s">
        <v>86</v>
      </c>
      <c r="L71" t="s">
        <v>87</v>
      </c>
      <c r="M71" t="s">
        <v>88</v>
      </c>
      <c r="N71">
        <v>2</v>
      </c>
      <c r="O71" s="1">
        <v>44663.362384259257</v>
      </c>
      <c r="P71" s="1">
        <v>44663.390949074077</v>
      </c>
      <c r="Q71">
        <v>1936</v>
      </c>
      <c r="R71">
        <v>532</v>
      </c>
      <c r="S71" t="b">
        <v>0</v>
      </c>
      <c r="T71" t="s">
        <v>89</v>
      </c>
      <c r="U71" t="b">
        <v>0</v>
      </c>
      <c r="V71" t="s">
        <v>105</v>
      </c>
      <c r="W71" s="1">
        <v>44663.379965277774</v>
      </c>
      <c r="X71">
        <v>431</v>
      </c>
      <c r="Y71">
        <v>37</v>
      </c>
      <c r="Z71">
        <v>0</v>
      </c>
      <c r="AA71">
        <v>37</v>
      </c>
      <c r="AB71">
        <v>0</v>
      </c>
      <c r="AC71">
        <v>26</v>
      </c>
      <c r="AD71">
        <v>6</v>
      </c>
      <c r="AE71">
        <v>0</v>
      </c>
      <c r="AF71">
        <v>0</v>
      </c>
      <c r="AG71">
        <v>0</v>
      </c>
      <c r="AH71" t="s">
        <v>138</v>
      </c>
      <c r="AI71" s="1">
        <v>44663.390949074077</v>
      </c>
      <c r="AJ71">
        <v>101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6</v>
      </c>
      <c r="AQ71">
        <v>0</v>
      </c>
      <c r="AR71">
        <v>0</v>
      </c>
      <c r="AS71">
        <v>0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35">
      <c r="A72" t="s">
        <v>293</v>
      </c>
      <c r="B72" t="s">
        <v>81</v>
      </c>
      <c r="C72" t="s">
        <v>294</v>
      </c>
      <c r="D72" t="s">
        <v>83</v>
      </c>
      <c r="E72" s="2" t="str">
        <f>HYPERLINK("capsilon://?command=openfolder&amp;siteaddress=envoy.emaiq-na2.net&amp;folderid=FX58CB0E2D-42C4-79EF-665D-C68DCCBFBCA6","FX22031190")</f>
        <v>FX22031190</v>
      </c>
      <c r="F72" t="s">
        <v>19</v>
      </c>
      <c r="G72" t="s">
        <v>19</v>
      </c>
      <c r="H72" t="s">
        <v>84</v>
      </c>
      <c r="I72" t="s">
        <v>295</v>
      </c>
      <c r="J72">
        <v>66</v>
      </c>
      <c r="K72" t="s">
        <v>86</v>
      </c>
      <c r="L72" t="s">
        <v>87</v>
      </c>
      <c r="M72" t="s">
        <v>88</v>
      </c>
      <c r="N72">
        <v>1</v>
      </c>
      <c r="O72" s="1">
        <v>44663.366562499999</v>
      </c>
      <c r="P72" s="1">
        <v>44663.38</v>
      </c>
      <c r="Q72">
        <v>964</v>
      </c>
      <c r="R72">
        <v>197</v>
      </c>
      <c r="S72" t="b">
        <v>0</v>
      </c>
      <c r="T72" t="s">
        <v>89</v>
      </c>
      <c r="U72" t="b">
        <v>0</v>
      </c>
      <c r="V72" t="s">
        <v>124</v>
      </c>
      <c r="W72" s="1">
        <v>44663.38</v>
      </c>
      <c r="X72">
        <v>197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66</v>
      </c>
      <c r="AE72">
        <v>52</v>
      </c>
      <c r="AF72">
        <v>0</v>
      </c>
      <c r="AG72">
        <v>1</v>
      </c>
      <c r="AH72" t="s">
        <v>89</v>
      </c>
      <c r="AI72" t="s">
        <v>89</v>
      </c>
      <c r="AJ72" t="s">
        <v>89</v>
      </c>
      <c r="AK72" t="s">
        <v>89</v>
      </c>
      <c r="AL72" t="s">
        <v>89</v>
      </c>
      <c r="AM72" t="s">
        <v>89</v>
      </c>
      <c r="AN72" t="s">
        <v>89</v>
      </c>
      <c r="AO72" t="s">
        <v>89</v>
      </c>
      <c r="AP72" t="s">
        <v>89</v>
      </c>
      <c r="AQ72" t="s">
        <v>89</v>
      </c>
      <c r="AR72" t="s">
        <v>89</v>
      </c>
      <c r="AS72" t="s">
        <v>89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x14ac:dyDescent="0.35">
      <c r="A73" t="s">
        <v>296</v>
      </c>
      <c r="B73" t="s">
        <v>81</v>
      </c>
      <c r="C73" t="s">
        <v>297</v>
      </c>
      <c r="D73" t="s">
        <v>83</v>
      </c>
      <c r="E73" s="2" t="str">
        <f>HYPERLINK("capsilon://?command=openfolder&amp;siteaddress=envoy.emaiq-na2.net&amp;folderid=FXB60C6CB1-72B7-8D65-F9B2-02A53A7DAC01","FX22031069")</f>
        <v>FX22031069</v>
      </c>
      <c r="F73" t="s">
        <v>19</v>
      </c>
      <c r="G73" t="s">
        <v>19</v>
      </c>
      <c r="H73" t="s">
        <v>84</v>
      </c>
      <c r="I73" t="s">
        <v>298</v>
      </c>
      <c r="J73">
        <v>66</v>
      </c>
      <c r="K73" t="s">
        <v>86</v>
      </c>
      <c r="L73" t="s">
        <v>87</v>
      </c>
      <c r="M73" t="s">
        <v>88</v>
      </c>
      <c r="N73">
        <v>2</v>
      </c>
      <c r="O73" s="1">
        <v>44663.372256944444</v>
      </c>
      <c r="P73" s="1">
        <v>44663.393020833333</v>
      </c>
      <c r="Q73">
        <v>1104</v>
      </c>
      <c r="R73">
        <v>690</v>
      </c>
      <c r="S73" t="b">
        <v>0</v>
      </c>
      <c r="T73" t="s">
        <v>89</v>
      </c>
      <c r="U73" t="b">
        <v>0</v>
      </c>
      <c r="V73" t="s">
        <v>105</v>
      </c>
      <c r="W73" s="1">
        <v>44663.38590277778</v>
      </c>
      <c r="X73">
        <v>512</v>
      </c>
      <c r="Y73">
        <v>52</v>
      </c>
      <c r="Z73">
        <v>0</v>
      </c>
      <c r="AA73">
        <v>52</v>
      </c>
      <c r="AB73">
        <v>0</v>
      </c>
      <c r="AC73">
        <v>28</v>
      </c>
      <c r="AD73">
        <v>14</v>
      </c>
      <c r="AE73">
        <v>0</v>
      </c>
      <c r="AF73">
        <v>0</v>
      </c>
      <c r="AG73">
        <v>0</v>
      </c>
      <c r="AH73" t="s">
        <v>138</v>
      </c>
      <c r="AI73" s="1">
        <v>44663.393020833333</v>
      </c>
      <c r="AJ73">
        <v>178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14</v>
      </c>
      <c r="AQ73">
        <v>0</v>
      </c>
      <c r="AR73">
        <v>0</v>
      </c>
      <c r="AS73">
        <v>0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  <row r="74" spans="1:57" x14ac:dyDescent="0.35">
      <c r="A74" t="s">
        <v>299</v>
      </c>
      <c r="B74" t="s">
        <v>81</v>
      </c>
      <c r="C74" t="s">
        <v>297</v>
      </c>
      <c r="D74" t="s">
        <v>83</v>
      </c>
      <c r="E74" s="2" t="str">
        <f>HYPERLINK("capsilon://?command=openfolder&amp;siteaddress=envoy.emaiq-na2.net&amp;folderid=FXB60C6CB1-72B7-8D65-F9B2-02A53A7DAC01","FX22031069")</f>
        <v>FX22031069</v>
      </c>
      <c r="F74" t="s">
        <v>19</v>
      </c>
      <c r="G74" t="s">
        <v>19</v>
      </c>
      <c r="H74" t="s">
        <v>84</v>
      </c>
      <c r="I74" t="s">
        <v>300</v>
      </c>
      <c r="J74">
        <v>66</v>
      </c>
      <c r="K74" t="s">
        <v>86</v>
      </c>
      <c r="L74" t="s">
        <v>87</v>
      </c>
      <c r="M74" t="s">
        <v>88</v>
      </c>
      <c r="N74">
        <v>2</v>
      </c>
      <c r="O74" s="1">
        <v>44663.373263888891</v>
      </c>
      <c r="P74" s="1">
        <v>44663.400046296294</v>
      </c>
      <c r="Q74">
        <v>1467</v>
      </c>
      <c r="R74">
        <v>847</v>
      </c>
      <c r="S74" t="b">
        <v>0</v>
      </c>
      <c r="T74" t="s">
        <v>89</v>
      </c>
      <c r="U74" t="b">
        <v>0</v>
      </c>
      <c r="V74" t="s">
        <v>124</v>
      </c>
      <c r="W74" s="1">
        <v>44663.385277777779</v>
      </c>
      <c r="X74">
        <v>455</v>
      </c>
      <c r="Y74">
        <v>52</v>
      </c>
      <c r="Z74">
        <v>0</v>
      </c>
      <c r="AA74">
        <v>52</v>
      </c>
      <c r="AB74">
        <v>0</v>
      </c>
      <c r="AC74">
        <v>29</v>
      </c>
      <c r="AD74">
        <v>14</v>
      </c>
      <c r="AE74">
        <v>0</v>
      </c>
      <c r="AF74">
        <v>0</v>
      </c>
      <c r="AG74">
        <v>0</v>
      </c>
      <c r="AH74" t="s">
        <v>138</v>
      </c>
      <c r="AI74" s="1">
        <v>44663.400046296294</v>
      </c>
      <c r="AJ74">
        <v>392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13</v>
      </c>
      <c r="AQ74">
        <v>0</v>
      </c>
      <c r="AR74">
        <v>0</v>
      </c>
      <c r="AS74">
        <v>0</v>
      </c>
      <c r="AT74" t="s">
        <v>89</v>
      </c>
      <c r="AU74" t="s">
        <v>89</v>
      </c>
      <c r="AV74" t="s">
        <v>89</v>
      </c>
      <c r="AW74" t="s">
        <v>89</v>
      </c>
      <c r="AX74" t="s">
        <v>89</v>
      </c>
      <c r="AY74" t="s">
        <v>89</v>
      </c>
      <c r="AZ74" t="s">
        <v>89</v>
      </c>
      <c r="BA74" t="s">
        <v>89</v>
      </c>
      <c r="BB74" t="s">
        <v>89</v>
      </c>
      <c r="BC74" t="s">
        <v>89</v>
      </c>
      <c r="BD74" t="s">
        <v>89</v>
      </c>
      <c r="BE74" t="s">
        <v>89</v>
      </c>
    </row>
    <row r="75" spans="1:57" x14ac:dyDescent="0.35">
      <c r="A75" t="s">
        <v>301</v>
      </c>
      <c r="B75" t="s">
        <v>81</v>
      </c>
      <c r="C75" t="s">
        <v>294</v>
      </c>
      <c r="D75" t="s">
        <v>83</v>
      </c>
      <c r="E75" s="2" t="str">
        <f>HYPERLINK("capsilon://?command=openfolder&amp;siteaddress=envoy.emaiq-na2.net&amp;folderid=FX58CB0E2D-42C4-79EF-665D-C68DCCBFBCA6","FX22031190")</f>
        <v>FX22031190</v>
      </c>
      <c r="F75" t="s">
        <v>19</v>
      </c>
      <c r="G75" t="s">
        <v>19</v>
      </c>
      <c r="H75" t="s">
        <v>84</v>
      </c>
      <c r="I75" t="s">
        <v>295</v>
      </c>
      <c r="J75">
        <v>43</v>
      </c>
      <c r="K75" t="s">
        <v>86</v>
      </c>
      <c r="L75" t="s">
        <v>87</v>
      </c>
      <c r="M75" t="s">
        <v>88</v>
      </c>
      <c r="N75">
        <v>2</v>
      </c>
      <c r="O75" s="1">
        <v>44663.380300925928</v>
      </c>
      <c r="P75" s="1">
        <v>44663.395497685182</v>
      </c>
      <c r="Q75">
        <v>473</v>
      </c>
      <c r="R75">
        <v>840</v>
      </c>
      <c r="S75" t="b">
        <v>0</v>
      </c>
      <c r="T75" t="s">
        <v>89</v>
      </c>
      <c r="U75" t="b">
        <v>1</v>
      </c>
      <c r="V75" t="s">
        <v>124</v>
      </c>
      <c r="W75" s="1">
        <v>44663.392546296294</v>
      </c>
      <c r="X75">
        <v>627</v>
      </c>
      <c r="Y75">
        <v>37</v>
      </c>
      <c r="Z75">
        <v>0</v>
      </c>
      <c r="AA75">
        <v>37</v>
      </c>
      <c r="AB75">
        <v>0</v>
      </c>
      <c r="AC75">
        <v>34</v>
      </c>
      <c r="AD75">
        <v>6</v>
      </c>
      <c r="AE75">
        <v>0</v>
      </c>
      <c r="AF75">
        <v>0</v>
      </c>
      <c r="AG75">
        <v>0</v>
      </c>
      <c r="AH75" t="s">
        <v>138</v>
      </c>
      <c r="AI75" s="1">
        <v>44663.395497685182</v>
      </c>
      <c r="AJ75">
        <v>213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6</v>
      </c>
      <c r="AQ75">
        <v>0</v>
      </c>
      <c r="AR75">
        <v>0</v>
      </c>
      <c r="AS75">
        <v>0</v>
      </c>
      <c r="AT75" t="s">
        <v>89</v>
      </c>
      <c r="AU75" t="s">
        <v>89</v>
      </c>
      <c r="AV75" t="s">
        <v>89</v>
      </c>
      <c r="AW75" t="s">
        <v>89</v>
      </c>
      <c r="AX75" t="s">
        <v>89</v>
      </c>
      <c r="AY75" t="s">
        <v>89</v>
      </c>
      <c r="AZ75" t="s">
        <v>89</v>
      </c>
      <c r="BA75" t="s">
        <v>89</v>
      </c>
      <c r="BB75" t="s">
        <v>89</v>
      </c>
      <c r="BC75" t="s">
        <v>89</v>
      </c>
      <c r="BD75" t="s">
        <v>89</v>
      </c>
      <c r="BE75" t="s">
        <v>89</v>
      </c>
    </row>
    <row r="76" spans="1:57" x14ac:dyDescent="0.35">
      <c r="A76" t="s">
        <v>302</v>
      </c>
      <c r="B76" t="s">
        <v>81</v>
      </c>
      <c r="C76" t="s">
        <v>303</v>
      </c>
      <c r="D76" t="s">
        <v>83</v>
      </c>
      <c r="E76" s="2" t="str">
        <f>HYPERLINK("capsilon://?command=openfolder&amp;siteaddress=envoy.emaiq-na2.net&amp;folderid=FX16C38AE8-5396-1841-6D2E-CA2E6280EF7D","FX22031129")</f>
        <v>FX22031129</v>
      </c>
      <c r="F76" t="s">
        <v>19</v>
      </c>
      <c r="G76" t="s">
        <v>19</v>
      </c>
      <c r="H76" t="s">
        <v>84</v>
      </c>
      <c r="I76" t="s">
        <v>304</v>
      </c>
      <c r="J76">
        <v>56</v>
      </c>
      <c r="K76" t="s">
        <v>86</v>
      </c>
      <c r="L76" t="s">
        <v>87</v>
      </c>
      <c r="M76" t="s">
        <v>88</v>
      </c>
      <c r="N76">
        <v>1</v>
      </c>
      <c r="O76" s="1">
        <v>44663.391041666669</v>
      </c>
      <c r="P76" s="1">
        <v>44663.396053240744</v>
      </c>
      <c r="Q76">
        <v>71</v>
      </c>
      <c r="R76">
        <v>362</v>
      </c>
      <c r="S76" t="b">
        <v>0</v>
      </c>
      <c r="T76" t="s">
        <v>89</v>
      </c>
      <c r="U76" t="b">
        <v>0</v>
      </c>
      <c r="V76" t="s">
        <v>105</v>
      </c>
      <c r="W76" s="1">
        <v>44663.396053240744</v>
      </c>
      <c r="X76">
        <v>362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56</v>
      </c>
      <c r="AE76">
        <v>42</v>
      </c>
      <c r="AF76">
        <v>0</v>
      </c>
      <c r="AG76">
        <v>3</v>
      </c>
      <c r="AH76" t="s">
        <v>89</v>
      </c>
      <c r="AI76" t="s">
        <v>89</v>
      </c>
      <c r="AJ76" t="s">
        <v>89</v>
      </c>
      <c r="AK76" t="s">
        <v>89</v>
      </c>
      <c r="AL76" t="s">
        <v>89</v>
      </c>
      <c r="AM76" t="s">
        <v>89</v>
      </c>
      <c r="AN76" t="s">
        <v>89</v>
      </c>
      <c r="AO76" t="s">
        <v>89</v>
      </c>
      <c r="AP76" t="s">
        <v>89</v>
      </c>
      <c r="AQ76" t="s">
        <v>89</v>
      </c>
      <c r="AR76" t="s">
        <v>89</v>
      </c>
      <c r="AS76" t="s">
        <v>89</v>
      </c>
      <c r="AT76" t="s">
        <v>89</v>
      </c>
      <c r="AU76" t="s">
        <v>89</v>
      </c>
      <c r="AV76" t="s">
        <v>89</v>
      </c>
      <c r="AW76" t="s">
        <v>89</v>
      </c>
      <c r="AX76" t="s">
        <v>89</v>
      </c>
      <c r="AY76" t="s">
        <v>89</v>
      </c>
      <c r="AZ76" t="s">
        <v>89</v>
      </c>
      <c r="BA76" t="s">
        <v>89</v>
      </c>
      <c r="BB76" t="s">
        <v>89</v>
      </c>
      <c r="BC76" t="s">
        <v>89</v>
      </c>
      <c r="BD76" t="s">
        <v>89</v>
      </c>
      <c r="BE76" t="s">
        <v>89</v>
      </c>
    </row>
    <row r="77" spans="1:57" x14ac:dyDescent="0.35">
      <c r="A77" t="s">
        <v>305</v>
      </c>
      <c r="B77" t="s">
        <v>81</v>
      </c>
      <c r="C77" t="s">
        <v>303</v>
      </c>
      <c r="D77" t="s">
        <v>83</v>
      </c>
      <c r="E77" s="2" t="str">
        <f>HYPERLINK("capsilon://?command=openfolder&amp;siteaddress=envoy.emaiq-na2.net&amp;folderid=FX16C38AE8-5396-1841-6D2E-CA2E6280EF7D","FX22031129")</f>
        <v>FX22031129</v>
      </c>
      <c r="F77" t="s">
        <v>19</v>
      </c>
      <c r="G77" t="s">
        <v>19</v>
      </c>
      <c r="H77" t="s">
        <v>84</v>
      </c>
      <c r="I77" t="s">
        <v>304</v>
      </c>
      <c r="J77">
        <v>84</v>
      </c>
      <c r="K77" t="s">
        <v>86</v>
      </c>
      <c r="L77" t="s">
        <v>87</v>
      </c>
      <c r="M77" t="s">
        <v>88</v>
      </c>
      <c r="N77">
        <v>2</v>
      </c>
      <c r="O77" s="1">
        <v>44663.396550925929</v>
      </c>
      <c r="P77" s="1">
        <v>44663.417974537035</v>
      </c>
      <c r="Q77">
        <v>505</v>
      </c>
      <c r="R77">
        <v>1346</v>
      </c>
      <c r="S77" t="b">
        <v>0</v>
      </c>
      <c r="T77" t="s">
        <v>89</v>
      </c>
      <c r="U77" t="b">
        <v>1</v>
      </c>
      <c r="V77" t="s">
        <v>105</v>
      </c>
      <c r="W77" s="1">
        <v>44663.406006944446</v>
      </c>
      <c r="X77">
        <v>814</v>
      </c>
      <c r="Y77">
        <v>63</v>
      </c>
      <c r="Z77">
        <v>0</v>
      </c>
      <c r="AA77">
        <v>63</v>
      </c>
      <c r="AB77">
        <v>0</v>
      </c>
      <c r="AC77">
        <v>54</v>
      </c>
      <c r="AD77">
        <v>21</v>
      </c>
      <c r="AE77">
        <v>0</v>
      </c>
      <c r="AF77">
        <v>0</v>
      </c>
      <c r="AG77">
        <v>0</v>
      </c>
      <c r="AH77" t="s">
        <v>138</v>
      </c>
      <c r="AI77" s="1">
        <v>44663.417974537035</v>
      </c>
      <c r="AJ77">
        <v>532</v>
      </c>
      <c r="AK77">
        <v>2</v>
      </c>
      <c r="AL77">
        <v>0</v>
      </c>
      <c r="AM77">
        <v>2</v>
      </c>
      <c r="AN77">
        <v>0</v>
      </c>
      <c r="AO77">
        <v>1</v>
      </c>
      <c r="AP77">
        <v>19</v>
      </c>
      <c r="AQ77">
        <v>0</v>
      </c>
      <c r="AR77">
        <v>0</v>
      </c>
      <c r="AS77">
        <v>0</v>
      </c>
      <c r="AT77" t="s">
        <v>89</v>
      </c>
      <c r="AU77" t="s">
        <v>89</v>
      </c>
      <c r="AV77" t="s">
        <v>89</v>
      </c>
      <c r="AW77" t="s">
        <v>89</v>
      </c>
      <c r="AX77" t="s">
        <v>89</v>
      </c>
      <c r="AY77" t="s">
        <v>89</v>
      </c>
      <c r="AZ77" t="s">
        <v>89</v>
      </c>
      <c r="BA77" t="s">
        <v>89</v>
      </c>
      <c r="BB77" t="s">
        <v>89</v>
      </c>
      <c r="BC77" t="s">
        <v>89</v>
      </c>
      <c r="BD77" t="s">
        <v>89</v>
      </c>
      <c r="BE77" t="s">
        <v>89</v>
      </c>
    </row>
    <row r="78" spans="1:57" x14ac:dyDescent="0.35">
      <c r="A78" t="s">
        <v>306</v>
      </c>
      <c r="B78" t="s">
        <v>81</v>
      </c>
      <c r="C78" t="s">
        <v>294</v>
      </c>
      <c r="D78" t="s">
        <v>83</v>
      </c>
      <c r="E78" s="2" t="str">
        <f>HYPERLINK("capsilon://?command=openfolder&amp;siteaddress=envoy.emaiq-na2.net&amp;folderid=FX58CB0E2D-42C4-79EF-665D-C68DCCBFBCA6","FX22031190")</f>
        <v>FX22031190</v>
      </c>
      <c r="F78" t="s">
        <v>19</v>
      </c>
      <c r="G78" t="s">
        <v>19</v>
      </c>
      <c r="H78" t="s">
        <v>84</v>
      </c>
      <c r="I78" t="s">
        <v>307</v>
      </c>
      <c r="J78">
        <v>66</v>
      </c>
      <c r="K78" t="s">
        <v>86</v>
      </c>
      <c r="L78" t="s">
        <v>87</v>
      </c>
      <c r="M78" t="s">
        <v>88</v>
      </c>
      <c r="N78">
        <v>1</v>
      </c>
      <c r="O78" s="1">
        <v>44663.402986111112</v>
      </c>
      <c r="P78" s="1">
        <v>44663.408217592594</v>
      </c>
      <c r="Q78">
        <v>174</v>
      </c>
      <c r="R78">
        <v>278</v>
      </c>
      <c r="S78" t="b">
        <v>0</v>
      </c>
      <c r="T78" t="s">
        <v>89</v>
      </c>
      <c r="U78" t="b">
        <v>0</v>
      </c>
      <c r="V78" t="s">
        <v>105</v>
      </c>
      <c r="W78" s="1">
        <v>44663.408217592594</v>
      </c>
      <c r="X78">
        <v>190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66</v>
      </c>
      <c r="AE78">
        <v>52</v>
      </c>
      <c r="AF78">
        <v>0</v>
      </c>
      <c r="AG78">
        <v>1</v>
      </c>
      <c r="AH78" t="s">
        <v>89</v>
      </c>
      <c r="AI78" t="s">
        <v>89</v>
      </c>
      <c r="AJ78" t="s">
        <v>89</v>
      </c>
      <c r="AK78" t="s">
        <v>89</v>
      </c>
      <c r="AL78" t="s">
        <v>89</v>
      </c>
      <c r="AM78" t="s">
        <v>89</v>
      </c>
      <c r="AN78" t="s">
        <v>89</v>
      </c>
      <c r="AO78" t="s">
        <v>89</v>
      </c>
      <c r="AP78" t="s">
        <v>89</v>
      </c>
      <c r="AQ78" t="s">
        <v>89</v>
      </c>
      <c r="AR78" t="s">
        <v>89</v>
      </c>
      <c r="AS78" t="s">
        <v>89</v>
      </c>
      <c r="AT78" t="s">
        <v>89</v>
      </c>
      <c r="AU78" t="s">
        <v>89</v>
      </c>
      <c r="AV78" t="s">
        <v>89</v>
      </c>
      <c r="AW78" t="s">
        <v>89</v>
      </c>
      <c r="AX78" t="s">
        <v>89</v>
      </c>
      <c r="AY78" t="s">
        <v>89</v>
      </c>
      <c r="AZ78" t="s">
        <v>89</v>
      </c>
      <c r="BA78" t="s">
        <v>89</v>
      </c>
      <c r="BB78" t="s">
        <v>89</v>
      </c>
      <c r="BC78" t="s">
        <v>89</v>
      </c>
      <c r="BD78" t="s">
        <v>89</v>
      </c>
      <c r="BE78" t="s">
        <v>89</v>
      </c>
    </row>
    <row r="79" spans="1:57" x14ac:dyDescent="0.35">
      <c r="A79" t="s">
        <v>308</v>
      </c>
      <c r="B79" t="s">
        <v>81</v>
      </c>
      <c r="C79" t="s">
        <v>122</v>
      </c>
      <c r="D79" t="s">
        <v>83</v>
      </c>
      <c r="E79" s="2" t="str">
        <f>HYPERLINK("capsilon://?command=openfolder&amp;siteaddress=envoy.emaiq-na2.net&amp;folderid=FX52E91147-6940-4F21-E3B8-4FFA82757A39","FX2203322")</f>
        <v>FX2203322</v>
      </c>
      <c r="F79" t="s">
        <v>19</v>
      </c>
      <c r="G79" t="s">
        <v>19</v>
      </c>
      <c r="H79" t="s">
        <v>84</v>
      </c>
      <c r="I79" t="s">
        <v>309</v>
      </c>
      <c r="J79">
        <v>43</v>
      </c>
      <c r="K79" t="s">
        <v>86</v>
      </c>
      <c r="L79" t="s">
        <v>87</v>
      </c>
      <c r="M79" t="s">
        <v>88</v>
      </c>
      <c r="N79">
        <v>1</v>
      </c>
      <c r="O79" s="1">
        <v>44663.404803240737</v>
      </c>
      <c r="P79" s="1">
        <v>44663.40865740741</v>
      </c>
      <c r="Q79">
        <v>196</v>
      </c>
      <c r="R79">
        <v>137</v>
      </c>
      <c r="S79" t="b">
        <v>0</v>
      </c>
      <c r="T79" t="s">
        <v>89</v>
      </c>
      <c r="U79" t="b">
        <v>0</v>
      </c>
      <c r="V79" t="s">
        <v>124</v>
      </c>
      <c r="W79" s="1">
        <v>44663.40865740741</v>
      </c>
      <c r="X79">
        <v>137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43</v>
      </c>
      <c r="AE79">
        <v>37</v>
      </c>
      <c r="AF79">
        <v>0</v>
      </c>
      <c r="AG79">
        <v>2</v>
      </c>
      <c r="AH79" t="s">
        <v>89</v>
      </c>
      <c r="AI79" t="s">
        <v>89</v>
      </c>
      <c r="AJ79" t="s">
        <v>89</v>
      </c>
      <c r="AK79" t="s">
        <v>89</v>
      </c>
      <c r="AL79" t="s">
        <v>89</v>
      </c>
      <c r="AM79" t="s">
        <v>89</v>
      </c>
      <c r="AN79" t="s">
        <v>89</v>
      </c>
      <c r="AO79" t="s">
        <v>89</v>
      </c>
      <c r="AP79" t="s">
        <v>89</v>
      </c>
      <c r="AQ79" t="s">
        <v>89</v>
      </c>
      <c r="AR79" t="s">
        <v>89</v>
      </c>
      <c r="AS79" t="s">
        <v>89</v>
      </c>
      <c r="AT79" t="s">
        <v>89</v>
      </c>
      <c r="AU79" t="s">
        <v>89</v>
      </c>
      <c r="AV79" t="s">
        <v>89</v>
      </c>
      <c r="AW79" t="s">
        <v>89</v>
      </c>
      <c r="AX79" t="s">
        <v>89</v>
      </c>
      <c r="AY79" t="s">
        <v>89</v>
      </c>
      <c r="AZ79" t="s">
        <v>89</v>
      </c>
      <c r="BA79" t="s">
        <v>89</v>
      </c>
      <c r="BB79" t="s">
        <v>89</v>
      </c>
      <c r="BC79" t="s">
        <v>89</v>
      </c>
      <c r="BD79" t="s">
        <v>89</v>
      </c>
      <c r="BE79" t="s">
        <v>89</v>
      </c>
    </row>
    <row r="80" spans="1:57" x14ac:dyDescent="0.35">
      <c r="A80" t="s">
        <v>310</v>
      </c>
      <c r="B80" t="s">
        <v>81</v>
      </c>
      <c r="C80" t="s">
        <v>243</v>
      </c>
      <c r="D80" t="s">
        <v>83</v>
      </c>
      <c r="E80" s="2" t="str">
        <f>HYPERLINK("capsilon://?command=openfolder&amp;siteaddress=envoy.emaiq-na2.net&amp;folderid=FX8C0B32E5-BCF7-CF5E-2D5F-F99B53C6AA6E","FX2203530")</f>
        <v>FX2203530</v>
      </c>
      <c r="F80" t="s">
        <v>19</v>
      </c>
      <c r="G80" t="s">
        <v>19</v>
      </c>
      <c r="H80" t="s">
        <v>84</v>
      </c>
      <c r="I80" t="s">
        <v>311</v>
      </c>
      <c r="J80">
        <v>43</v>
      </c>
      <c r="K80" t="s">
        <v>86</v>
      </c>
      <c r="L80" t="s">
        <v>87</v>
      </c>
      <c r="M80" t="s">
        <v>88</v>
      </c>
      <c r="N80">
        <v>1</v>
      </c>
      <c r="O80" s="1">
        <v>44663.408472222225</v>
      </c>
      <c r="P80" s="1">
        <v>44663.410983796297</v>
      </c>
      <c r="Q80">
        <v>17</v>
      </c>
      <c r="R80">
        <v>200</v>
      </c>
      <c r="S80" t="b">
        <v>0</v>
      </c>
      <c r="T80" t="s">
        <v>89</v>
      </c>
      <c r="U80" t="b">
        <v>0</v>
      </c>
      <c r="V80" t="s">
        <v>105</v>
      </c>
      <c r="W80" s="1">
        <v>44663.410983796297</v>
      </c>
      <c r="X80">
        <v>200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43</v>
      </c>
      <c r="AE80">
        <v>37</v>
      </c>
      <c r="AF80">
        <v>0</v>
      </c>
      <c r="AG80">
        <v>4</v>
      </c>
      <c r="AH80" t="s">
        <v>89</v>
      </c>
      <c r="AI80" t="s">
        <v>89</v>
      </c>
      <c r="AJ80" t="s">
        <v>89</v>
      </c>
      <c r="AK80" t="s">
        <v>89</v>
      </c>
      <c r="AL80" t="s">
        <v>89</v>
      </c>
      <c r="AM80" t="s">
        <v>89</v>
      </c>
      <c r="AN80" t="s">
        <v>89</v>
      </c>
      <c r="AO80" t="s">
        <v>89</v>
      </c>
      <c r="AP80" t="s">
        <v>89</v>
      </c>
      <c r="AQ80" t="s">
        <v>89</v>
      </c>
      <c r="AR80" t="s">
        <v>89</v>
      </c>
      <c r="AS80" t="s">
        <v>89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</row>
    <row r="81" spans="1:57" x14ac:dyDescent="0.35">
      <c r="A81" t="s">
        <v>312</v>
      </c>
      <c r="B81" t="s">
        <v>81</v>
      </c>
      <c r="C81" t="s">
        <v>294</v>
      </c>
      <c r="D81" t="s">
        <v>83</v>
      </c>
      <c r="E81" s="2" t="str">
        <f>HYPERLINK("capsilon://?command=openfolder&amp;siteaddress=envoy.emaiq-na2.net&amp;folderid=FX58CB0E2D-42C4-79EF-665D-C68DCCBFBCA6","FX22031190")</f>
        <v>FX22031190</v>
      </c>
      <c r="F81" t="s">
        <v>19</v>
      </c>
      <c r="G81" t="s">
        <v>19</v>
      </c>
      <c r="H81" t="s">
        <v>84</v>
      </c>
      <c r="I81" t="s">
        <v>307</v>
      </c>
      <c r="J81">
        <v>43</v>
      </c>
      <c r="K81" t="s">
        <v>86</v>
      </c>
      <c r="L81" t="s">
        <v>87</v>
      </c>
      <c r="M81" t="s">
        <v>88</v>
      </c>
      <c r="N81">
        <v>2</v>
      </c>
      <c r="O81" s="1">
        <v>44663.408599537041</v>
      </c>
      <c r="P81" s="1">
        <v>44663.420405092591</v>
      </c>
      <c r="Q81">
        <v>348</v>
      </c>
      <c r="R81">
        <v>672</v>
      </c>
      <c r="S81" t="b">
        <v>0</v>
      </c>
      <c r="T81" t="s">
        <v>89</v>
      </c>
      <c r="U81" t="b">
        <v>1</v>
      </c>
      <c r="V81" t="s">
        <v>124</v>
      </c>
      <c r="W81" s="1">
        <v>44663.4140162037</v>
      </c>
      <c r="X81">
        <v>462</v>
      </c>
      <c r="Y81">
        <v>37</v>
      </c>
      <c r="Z81">
        <v>0</v>
      </c>
      <c r="AA81">
        <v>37</v>
      </c>
      <c r="AB81">
        <v>0</v>
      </c>
      <c r="AC81">
        <v>34</v>
      </c>
      <c r="AD81">
        <v>6</v>
      </c>
      <c r="AE81">
        <v>0</v>
      </c>
      <c r="AF81">
        <v>0</v>
      </c>
      <c r="AG81">
        <v>0</v>
      </c>
      <c r="AH81" t="s">
        <v>138</v>
      </c>
      <c r="AI81" s="1">
        <v>44663.420405092591</v>
      </c>
      <c r="AJ81">
        <v>210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6</v>
      </c>
      <c r="AQ81">
        <v>0</v>
      </c>
      <c r="AR81">
        <v>0</v>
      </c>
      <c r="AS81">
        <v>0</v>
      </c>
      <c r="AT81" t="s">
        <v>89</v>
      </c>
      <c r="AU81" t="s">
        <v>89</v>
      </c>
      <c r="AV81" t="s">
        <v>89</v>
      </c>
      <c r="AW81" t="s">
        <v>89</v>
      </c>
      <c r="AX81" t="s">
        <v>89</v>
      </c>
      <c r="AY81" t="s">
        <v>89</v>
      </c>
      <c r="AZ81" t="s">
        <v>89</v>
      </c>
      <c r="BA81" t="s">
        <v>89</v>
      </c>
      <c r="BB81" t="s">
        <v>89</v>
      </c>
      <c r="BC81" t="s">
        <v>89</v>
      </c>
      <c r="BD81" t="s">
        <v>89</v>
      </c>
      <c r="BE81" t="s">
        <v>89</v>
      </c>
    </row>
    <row r="82" spans="1:57" x14ac:dyDescent="0.35">
      <c r="A82" t="s">
        <v>313</v>
      </c>
      <c r="B82" t="s">
        <v>81</v>
      </c>
      <c r="C82" t="s">
        <v>217</v>
      </c>
      <c r="D82" t="s">
        <v>83</v>
      </c>
      <c r="E82" s="2" t="str">
        <f>HYPERLINK("capsilon://?command=openfolder&amp;siteaddress=envoy.emaiq-na2.net&amp;folderid=FXBA836E47-C424-A833-982B-70DF13CA8C22","FX22031029")</f>
        <v>FX22031029</v>
      </c>
      <c r="F82" t="s">
        <v>19</v>
      </c>
      <c r="G82" t="s">
        <v>19</v>
      </c>
      <c r="H82" t="s">
        <v>84</v>
      </c>
      <c r="I82" t="s">
        <v>314</v>
      </c>
      <c r="J82">
        <v>642</v>
      </c>
      <c r="K82" t="s">
        <v>86</v>
      </c>
      <c r="L82" t="s">
        <v>87</v>
      </c>
      <c r="M82" t="s">
        <v>88</v>
      </c>
      <c r="N82">
        <v>2</v>
      </c>
      <c r="O82" s="1">
        <v>44653.240983796299</v>
      </c>
      <c r="P82" s="1">
        <v>44655.230231481481</v>
      </c>
      <c r="Q82">
        <v>157178</v>
      </c>
      <c r="R82">
        <v>14693</v>
      </c>
      <c r="S82" t="b">
        <v>0</v>
      </c>
      <c r="T82" t="s">
        <v>89</v>
      </c>
      <c r="U82" t="b">
        <v>1</v>
      </c>
      <c r="V82" t="s">
        <v>253</v>
      </c>
      <c r="W82" s="1">
        <v>44653.340717592589</v>
      </c>
      <c r="X82">
        <v>7747</v>
      </c>
      <c r="Y82">
        <v>594</v>
      </c>
      <c r="Z82">
        <v>0</v>
      </c>
      <c r="AA82">
        <v>594</v>
      </c>
      <c r="AB82">
        <v>83</v>
      </c>
      <c r="AC82">
        <v>409</v>
      </c>
      <c r="AD82">
        <v>48</v>
      </c>
      <c r="AE82">
        <v>0</v>
      </c>
      <c r="AF82">
        <v>0</v>
      </c>
      <c r="AG82">
        <v>0</v>
      </c>
      <c r="AH82" t="s">
        <v>138</v>
      </c>
      <c r="AI82" s="1">
        <v>44655.230231481481</v>
      </c>
      <c r="AJ82">
        <v>6355</v>
      </c>
      <c r="AK82">
        <v>37</v>
      </c>
      <c r="AL82">
        <v>0</v>
      </c>
      <c r="AM82">
        <v>37</v>
      </c>
      <c r="AN82">
        <v>83</v>
      </c>
      <c r="AO82">
        <v>36</v>
      </c>
      <c r="AP82">
        <v>11</v>
      </c>
      <c r="AQ82">
        <v>0</v>
      </c>
      <c r="AR82">
        <v>0</v>
      </c>
      <c r="AS82">
        <v>0</v>
      </c>
      <c r="AT82" t="s">
        <v>89</v>
      </c>
      <c r="AU82" t="s">
        <v>89</v>
      </c>
      <c r="AV82" t="s">
        <v>89</v>
      </c>
      <c r="AW82" t="s">
        <v>89</v>
      </c>
      <c r="AX82" t="s">
        <v>89</v>
      </c>
      <c r="AY82" t="s">
        <v>89</v>
      </c>
      <c r="AZ82" t="s">
        <v>89</v>
      </c>
      <c r="BA82" t="s">
        <v>89</v>
      </c>
      <c r="BB82" t="s">
        <v>89</v>
      </c>
      <c r="BC82" t="s">
        <v>89</v>
      </c>
      <c r="BD82" t="s">
        <v>89</v>
      </c>
      <c r="BE82" t="s">
        <v>89</v>
      </c>
    </row>
    <row r="83" spans="1:57" x14ac:dyDescent="0.35">
      <c r="A83" t="s">
        <v>315</v>
      </c>
      <c r="B83" t="s">
        <v>81</v>
      </c>
      <c r="C83" t="s">
        <v>122</v>
      </c>
      <c r="D83" t="s">
        <v>83</v>
      </c>
      <c r="E83" s="2" t="str">
        <f>HYPERLINK("capsilon://?command=openfolder&amp;siteaddress=envoy.emaiq-na2.net&amp;folderid=FX52E91147-6940-4F21-E3B8-4FFA82757A39","FX2203322")</f>
        <v>FX2203322</v>
      </c>
      <c r="F83" t="s">
        <v>19</v>
      </c>
      <c r="G83" t="s">
        <v>19</v>
      </c>
      <c r="H83" t="s">
        <v>84</v>
      </c>
      <c r="I83" t="s">
        <v>309</v>
      </c>
      <c r="J83">
        <v>86</v>
      </c>
      <c r="K83" t="s">
        <v>86</v>
      </c>
      <c r="L83" t="s">
        <v>87</v>
      </c>
      <c r="M83" t="s">
        <v>88</v>
      </c>
      <c r="N83">
        <v>2</v>
      </c>
      <c r="O83" s="1">
        <v>44663.408958333333</v>
      </c>
      <c r="P83" s="1">
        <v>44663.424097222225</v>
      </c>
      <c r="Q83">
        <v>543</v>
      </c>
      <c r="R83">
        <v>765</v>
      </c>
      <c r="S83" t="b">
        <v>0</v>
      </c>
      <c r="T83" t="s">
        <v>89</v>
      </c>
      <c r="U83" t="b">
        <v>1</v>
      </c>
      <c r="V83" t="s">
        <v>105</v>
      </c>
      <c r="W83" s="1">
        <v>44663.416168981479</v>
      </c>
      <c r="X83">
        <v>447</v>
      </c>
      <c r="Y83">
        <v>74</v>
      </c>
      <c r="Z83">
        <v>0</v>
      </c>
      <c r="AA83">
        <v>74</v>
      </c>
      <c r="AB83">
        <v>0</v>
      </c>
      <c r="AC83">
        <v>36</v>
      </c>
      <c r="AD83">
        <v>12</v>
      </c>
      <c r="AE83">
        <v>0</v>
      </c>
      <c r="AF83">
        <v>0</v>
      </c>
      <c r="AG83">
        <v>0</v>
      </c>
      <c r="AH83" t="s">
        <v>138</v>
      </c>
      <c r="AI83" s="1">
        <v>44663.424097222225</v>
      </c>
      <c r="AJ83">
        <v>318</v>
      </c>
      <c r="AK83">
        <v>2</v>
      </c>
      <c r="AL83">
        <v>0</v>
      </c>
      <c r="AM83">
        <v>2</v>
      </c>
      <c r="AN83">
        <v>0</v>
      </c>
      <c r="AO83">
        <v>0</v>
      </c>
      <c r="AP83">
        <v>10</v>
      </c>
      <c r="AQ83">
        <v>0</v>
      </c>
      <c r="AR83">
        <v>0</v>
      </c>
      <c r="AS83">
        <v>0</v>
      </c>
      <c r="AT83" t="s">
        <v>89</v>
      </c>
      <c r="AU83" t="s">
        <v>89</v>
      </c>
      <c r="AV83" t="s">
        <v>89</v>
      </c>
      <c r="AW83" t="s">
        <v>89</v>
      </c>
      <c r="AX83" t="s">
        <v>89</v>
      </c>
      <c r="AY83" t="s">
        <v>89</v>
      </c>
      <c r="AZ83" t="s">
        <v>89</v>
      </c>
      <c r="BA83" t="s">
        <v>89</v>
      </c>
      <c r="BB83" t="s">
        <v>89</v>
      </c>
      <c r="BC83" t="s">
        <v>89</v>
      </c>
      <c r="BD83" t="s">
        <v>89</v>
      </c>
      <c r="BE83" t="s">
        <v>89</v>
      </c>
    </row>
    <row r="84" spans="1:57" x14ac:dyDescent="0.35">
      <c r="A84" t="s">
        <v>316</v>
      </c>
      <c r="B84" t="s">
        <v>81</v>
      </c>
      <c r="C84" t="s">
        <v>243</v>
      </c>
      <c r="D84" t="s">
        <v>83</v>
      </c>
      <c r="E84" s="2" t="str">
        <f>HYPERLINK("capsilon://?command=openfolder&amp;siteaddress=envoy.emaiq-na2.net&amp;folderid=FX8C0B32E5-BCF7-CF5E-2D5F-F99B53C6AA6E","FX2203530")</f>
        <v>FX2203530</v>
      </c>
      <c r="F84" t="s">
        <v>19</v>
      </c>
      <c r="G84" t="s">
        <v>19</v>
      </c>
      <c r="H84" t="s">
        <v>84</v>
      </c>
      <c r="I84" t="s">
        <v>311</v>
      </c>
      <c r="J84">
        <v>172</v>
      </c>
      <c r="K84" t="s">
        <v>86</v>
      </c>
      <c r="L84" t="s">
        <v>87</v>
      </c>
      <c r="M84" t="s">
        <v>88</v>
      </c>
      <c r="N84">
        <v>2</v>
      </c>
      <c r="O84" s="1">
        <v>44663.41133101852</v>
      </c>
      <c r="P84" s="1">
        <v>44663.434074074074</v>
      </c>
      <c r="Q84">
        <v>565</v>
      </c>
      <c r="R84">
        <v>1400</v>
      </c>
      <c r="S84" t="b">
        <v>0</v>
      </c>
      <c r="T84" t="s">
        <v>89</v>
      </c>
      <c r="U84" t="b">
        <v>1</v>
      </c>
      <c r="V84" t="s">
        <v>124</v>
      </c>
      <c r="W84" s="1">
        <v>44663.426111111112</v>
      </c>
      <c r="X84">
        <v>1044</v>
      </c>
      <c r="Y84">
        <v>111</v>
      </c>
      <c r="Z84">
        <v>0</v>
      </c>
      <c r="AA84">
        <v>111</v>
      </c>
      <c r="AB84">
        <v>37</v>
      </c>
      <c r="AC84">
        <v>52</v>
      </c>
      <c r="AD84">
        <v>61</v>
      </c>
      <c r="AE84">
        <v>0</v>
      </c>
      <c r="AF84">
        <v>0</v>
      </c>
      <c r="AG84">
        <v>0</v>
      </c>
      <c r="AH84" t="s">
        <v>138</v>
      </c>
      <c r="AI84" s="1">
        <v>44663.434074074074</v>
      </c>
      <c r="AJ84">
        <v>356</v>
      </c>
      <c r="AK84">
        <v>3</v>
      </c>
      <c r="AL84">
        <v>0</v>
      </c>
      <c r="AM84">
        <v>3</v>
      </c>
      <c r="AN84">
        <v>37</v>
      </c>
      <c r="AO84">
        <v>0</v>
      </c>
      <c r="AP84">
        <v>58</v>
      </c>
      <c r="AQ84">
        <v>0</v>
      </c>
      <c r="AR84">
        <v>0</v>
      </c>
      <c r="AS84">
        <v>0</v>
      </c>
      <c r="AT84" t="s">
        <v>89</v>
      </c>
      <c r="AU84" t="s">
        <v>89</v>
      </c>
      <c r="AV84" t="s">
        <v>89</v>
      </c>
      <c r="AW84" t="s">
        <v>89</v>
      </c>
      <c r="AX84" t="s">
        <v>89</v>
      </c>
      <c r="AY84" t="s">
        <v>89</v>
      </c>
      <c r="AZ84" t="s">
        <v>89</v>
      </c>
      <c r="BA84" t="s">
        <v>89</v>
      </c>
      <c r="BB84" t="s">
        <v>89</v>
      </c>
      <c r="BC84" t="s">
        <v>89</v>
      </c>
      <c r="BD84" t="s">
        <v>89</v>
      </c>
      <c r="BE84" t="s">
        <v>89</v>
      </c>
    </row>
    <row r="85" spans="1:57" x14ac:dyDescent="0.35">
      <c r="A85" t="s">
        <v>317</v>
      </c>
      <c r="B85" t="s">
        <v>81</v>
      </c>
      <c r="C85" t="s">
        <v>318</v>
      </c>
      <c r="D85" t="s">
        <v>83</v>
      </c>
      <c r="E85" s="2" t="str">
        <f>HYPERLINK("capsilon://?command=openfolder&amp;siteaddress=envoy.emaiq-na2.net&amp;folderid=FXF3874477-2CA6-3D17-B870-871191EE0389","FX2203888")</f>
        <v>FX2203888</v>
      </c>
      <c r="F85" t="s">
        <v>19</v>
      </c>
      <c r="G85" t="s">
        <v>19</v>
      </c>
      <c r="H85" t="s">
        <v>84</v>
      </c>
      <c r="I85" t="s">
        <v>319</v>
      </c>
      <c r="J85">
        <v>30</v>
      </c>
      <c r="K85" t="s">
        <v>86</v>
      </c>
      <c r="L85" t="s">
        <v>87</v>
      </c>
      <c r="M85" t="s">
        <v>88</v>
      </c>
      <c r="N85">
        <v>2</v>
      </c>
      <c r="O85" s="1">
        <v>44663.417500000003</v>
      </c>
      <c r="P85" s="1">
        <v>44663.424756944441</v>
      </c>
      <c r="Q85">
        <v>428</v>
      </c>
      <c r="R85">
        <v>199</v>
      </c>
      <c r="S85" t="b">
        <v>0</v>
      </c>
      <c r="T85" t="s">
        <v>89</v>
      </c>
      <c r="U85" t="b">
        <v>0</v>
      </c>
      <c r="V85" t="s">
        <v>105</v>
      </c>
      <c r="W85" s="1">
        <v>44663.420624999999</v>
      </c>
      <c r="X85">
        <v>142</v>
      </c>
      <c r="Y85">
        <v>9</v>
      </c>
      <c r="Z85">
        <v>0</v>
      </c>
      <c r="AA85">
        <v>9</v>
      </c>
      <c r="AB85">
        <v>0</v>
      </c>
      <c r="AC85">
        <v>6</v>
      </c>
      <c r="AD85">
        <v>21</v>
      </c>
      <c r="AE85">
        <v>0</v>
      </c>
      <c r="AF85">
        <v>0</v>
      </c>
      <c r="AG85">
        <v>0</v>
      </c>
      <c r="AH85" t="s">
        <v>138</v>
      </c>
      <c r="AI85" s="1">
        <v>44663.424756944441</v>
      </c>
      <c r="AJ85">
        <v>57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</v>
      </c>
      <c r="AQ85">
        <v>0</v>
      </c>
      <c r="AR85">
        <v>0</v>
      </c>
      <c r="AS85">
        <v>0</v>
      </c>
      <c r="AT85" t="s">
        <v>89</v>
      </c>
      <c r="AU85" t="s">
        <v>89</v>
      </c>
      <c r="AV85" t="s">
        <v>89</v>
      </c>
      <c r="AW85" t="s">
        <v>89</v>
      </c>
      <c r="AX85" t="s">
        <v>89</v>
      </c>
      <c r="AY85" t="s">
        <v>89</v>
      </c>
      <c r="AZ85" t="s">
        <v>89</v>
      </c>
      <c r="BA85" t="s">
        <v>89</v>
      </c>
      <c r="BB85" t="s">
        <v>89</v>
      </c>
      <c r="BC85" t="s">
        <v>89</v>
      </c>
      <c r="BD85" t="s">
        <v>89</v>
      </c>
      <c r="BE85" t="s">
        <v>89</v>
      </c>
    </row>
    <row r="86" spans="1:57" x14ac:dyDescent="0.35">
      <c r="A86" t="s">
        <v>320</v>
      </c>
      <c r="B86" t="s">
        <v>81</v>
      </c>
      <c r="C86" t="s">
        <v>243</v>
      </c>
      <c r="D86" t="s">
        <v>83</v>
      </c>
      <c r="E86" s="2" t="str">
        <f>HYPERLINK("capsilon://?command=openfolder&amp;siteaddress=envoy.emaiq-na2.net&amp;folderid=FX8C0B32E5-BCF7-CF5E-2D5F-F99B53C6AA6E","FX2203530")</f>
        <v>FX2203530</v>
      </c>
      <c r="F86" t="s">
        <v>19</v>
      </c>
      <c r="G86" t="s">
        <v>19</v>
      </c>
      <c r="H86" t="s">
        <v>84</v>
      </c>
      <c r="I86" t="s">
        <v>321</v>
      </c>
      <c r="J86">
        <v>43</v>
      </c>
      <c r="K86" t="s">
        <v>86</v>
      </c>
      <c r="L86" t="s">
        <v>87</v>
      </c>
      <c r="M86" t="s">
        <v>88</v>
      </c>
      <c r="N86">
        <v>1</v>
      </c>
      <c r="O86" s="1">
        <v>44663.433055555557</v>
      </c>
      <c r="P86" s="1">
        <v>44663.434293981481</v>
      </c>
      <c r="Q86">
        <v>6</v>
      </c>
      <c r="R86">
        <v>101</v>
      </c>
      <c r="S86" t="b">
        <v>0</v>
      </c>
      <c r="T86" t="s">
        <v>89</v>
      </c>
      <c r="U86" t="b">
        <v>0</v>
      </c>
      <c r="V86" t="s">
        <v>105</v>
      </c>
      <c r="W86" s="1">
        <v>44663.434293981481</v>
      </c>
      <c r="X86">
        <v>101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43</v>
      </c>
      <c r="AE86">
        <v>37</v>
      </c>
      <c r="AF86">
        <v>0</v>
      </c>
      <c r="AG86">
        <v>4</v>
      </c>
      <c r="AH86" t="s">
        <v>89</v>
      </c>
      <c r="AI86" t="s">
        <v>89</v>
      </c>
      <c r="AJ86" t="s">
        <v>89</v>
      </c>
      <c r="AK86" t="s">
        <v>89</v>
      </c>
      <c r="AL86" t="s">
        <v>89</v>
      </c>
      <c r="AM86" t="s">
        <v>89</v>
      </c>
      <c r="AN86" t="s">
        <v>89</v>
      </c>
      <c r="AO86" t="s">
        <v>89</v>
      </c>
      <c r="AP86" t="s">
        <v>89</v>
      </c>
      <c r="AQ86" t="s">
        <v>89</v>
      </c>
      <c r="AR86" t="s">
        <v>89</v>
      </c>
      <c r="AS86" t="s">
        <v>89</v>
      </c>
      <c r="AT86" t="s">
        <v>89</v>
      </c>
      <c r="AU86" t="s">
        <v>89</v>
      </c>
      <c r="AV86" t="s">
        <v>89</v>
      </c>
      <c r="AW86" t="s">
        <v>89</v>
      </c>
      <c r="AX86" t="s">
        <v>89</v>
      </c>
      <c r="AY86" t="s">
        <v>89</v>
      </c>
      <c r="AZ86" t="s">
        <v>89</v>
      </c>
      <c r="BA86" t="s">
        <v>89</v>
      </c>
      <c r="BB86" t="s">
        <v>89</v>
      </c>
      <c r="BC86" t="s">
        <v>89</v>
      </c>
      <c r="BD86" t="s">
        <v>89</v>
      </c>
      <c r="BE86" t="s">
        <v>89</v>
      </c>
    </row>
    <row r="87" spans="1:57" x14ac:dyDescent="0.35">
      <c r="A87" t="s">
        <v>322</v>
      </c>
      <c r="B87" t="s">
        <v>81</v>
      </c>
      <c r="C87" t="s">
        <v>243</v>
      </c>
      <c r="D87" t="s">
        <v>83</v>
      </c>
      <c r="E87" s="2" t="str">
        <f>HYPERLINK("capsilon://?command=openfolder&amp;siteaddress=envoy.emaiq-na2.net&amp;folderid=FX8C0B32E5-BCF7-CF5E-2D5F-F99B53C6AA6E","FX2203530")</f>
        <v>FX2203530</v>
      </c>
      <c r="F87" t="s">
        <v>19</v>
      </c>
      <c r="G87" t="s">
        <v>19</v>
      </c>
      <c r="H87" t="s">
        <v>84</v>
      </c>
      <c r="I87" t="s">
        <v>321</v>
      </c>
      <c r="J87">
        <v>172</v>
      </c>
      <c r="K87" t="s">
        <v>86</v>
      </c>
      <c r="L87" t="s">
        <v>87</v>
      </c>
      <c r="M87" t="s">
        <v>88</v>
      </c>
      <c r="N87">
        <v>2</v>
      </c>
      <c r="O87" s="1">
        <v>44663.434664351851</v>
      </c>
      <c r="P87" s="1">
        <v>44663.458449074074</v>
      </c>
      <c r="Q87">
        <v>840</v>
      </c>
      <c r="R87">
        <v>1215</v>
      </c>
      <c r="S87" t="b">
        <v>0</v>
      </c>
      <c r="T87" t="s">
        <v>89</v>
      </c>
      <c r="U87" t="b">
        <v>1</v>
      </c>
      <c r="V87" t="s">
        <v>105</v>
      </c>
      <c r="W87" s="1">
        <v>44663.443680555552</v>
      </c>
      <c r="X87">
        <v>775</v>
      </c>
      <c r="Y87">
        <v>111</v>
      </c>
      <c r="Z87">
        <v>0</v>
      </c>
      <c r="AA87">
        <v>111</v>
      </c>
      <c r="AB87">
        <v>37</v>
      </c>
      <c r="AC87">
        <v>58</v>
      </c>
      <c r="AD87">
        <v>61</v>
      </c>
      <c r="AE87">
        <v>0</v>
      </c>
      <c r="AF87">
        <v>0</v>
      </c>
      <c r="AG87">
        <v>0</v>
      </c>
      <c r="AH87" t="s">
        <v>138</v>
      </c>
      <c r="AI87" s="1">
        <v>44663.458449074074</v>
      </c>
      <c r="AJ87">
        <v>427</v>
      </c>
      <c r="AK87">
        <v>2</v>
      </c>
      <c r="AL87">
        <v>0</v>
      </c>
      <c r="AM87">
        <v>2</v>
      </c>
      <c r="AN87">
        <v>37</v>
      </c>
      <c r="AO87">
        <v>0</v>
      </c>
      <c r="AP87">
        <v>59</v>
      </c>
      <c r="AQ87">
        <v>0</v>
      </c>
      <c r="AR87">
        <v>0</v>
      </c>
      <c r="AS87">
        <v>0</v>
      </c>
      <c r="AT87" t="s">
        <v>89</v>
      </c>
      <c r="AU87" t="s">
        <v>89</v>
      </c>
      <c r="AV87" t="s">
        <v>89</v>
      </c>
      <c r="AW87" t="s">
        <v>89</v>
      </c>
      <c r="AX87" t="s">
        <v>89</v>
      </c>
      <c r="AY87" t="s">
        <v>89</v>
      </c>
      <c r="AZ87" t="s">
        <v>89</v>
      </c>
      <c r="BA87" t="s">
        <v>89</v>
      </c>
      <c r="BB87" t="s">
        <v>89</v>
      </c>
      <c r="BC87" t="s">
        <v>89</v>
      </c>
      <c r="BD87" t="s">
        <v>89</v>
      </c>
      <c r="BE87" t="s">
        <v>89</v>
      </c>
    </row>
    <row r="88" spans="1:57" x14ac:dyDescent="0.35">
      <c r="A88" t="s">
        <v>323</v>
      </c>
      <c r="B88" t="s">
        <v>81</v>
      </c>
      <c r="C88" t="s">
        <v>324</v>
      </c>
      <c r="D88" t="s">
        <v>83</v>
      </c>
      <c r="E88" s="2" t="str">
        <f>HYPERLINK("capsilon://?command=openfolder&amp;siteaddress=envoy.emaiq-na2.net&amp;folderid=FXB1246BA7-14EE-9DDC-3A2D-4D33D10E7ADB","FX2203956")</f>
        <v>FX2203956</v>
      </c>
      <c r="F88" t="s">
        <v>19</v>
      </c>
      <c r="G88" t="s">
        <v>19</v>
      </c>
      <c r="H88" t="s">
        <v>84</v>
      </c>
      <c r="I88" t="s">
        <v>325</v>
      </c>
      <c r="J88">
        <v>264</v>
      </c>
      <c r="K88" t="s">
        <v>86</v>
      </c>
      <c r="L88" t="s">
        <v>87</v>
      </c>
      <c r="M88" t="s">
        <v>88</v>
      </c>
      <c r="N88">
        <v>2</v>
      </c>
      <c r="O88" s="1">
        <v>44663.434687499997</v>
      </c>
      <c r="P88" s="1">
        <v>44663.4684837963</v>
      </c>
      <c r="Q88">
        <v>410</v>
      </c>
      <c r="R88">
        <v>2510</v>
      </c>
      <c r="S88" t="b">
        <v>0</v>
      </c>
      <c r="T88" t="s">
        <v>89</v>
      </c>
      <c r="U88" t="b">
        <v>0</v>
      </c>
      <c r="V88" t="s">
        <v>124</v>
      </c>
      <c r="W88" s="1">
        <v>44663.458402777775</v>
      </c>
      <c r="X88">
        <v>1644</v>
      </c>
      <c r="Y88">
        <v>229</v>
      </c>
      <c r="Z88">
        <v>0</v>
      </c>
      <c r="AA88">
        <v>229</v>
      </c>
      <c r="AB88">
        <v>0</v>
      </c>
      <c r="AC88">
        <v>93</v>
      </c>
      <c r="AD88">
        <v>35</v>
      </c>
      <c r="AE88">
        <v>0</v>
      </c>
      <c r="AF88">
        <v>0</v>
      </c>
      <c r="AG88">
        <v>0</v>
      </c>
      <c r="AH88" t="s">
        <v>138</v>
      </c>
      <c r="AI88" s="1">
        <v>44663.4684837963</v>
      </c>
      <c r="AJ88">
        <v>866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35</v>
      </c>
      <c r="AQ88">
        <v>0</v>
      </c>
      <c r="AR88">
        <v>0</v>
      </c>
      <c r="AS88">
        <v>0</v>
      </c>
      <c r="AT88" t="s">
        <v>89</v>
      </c>
      <c r="AU88" t="s">
        <v>89</v>
      </c>
      <c r="AV88" t="s">
        <v>89</v>
      </c>
      <c r="AW88" t="s">
        <v>89</v>
      </c>
      <c r="AX88" t="s">
        <v>89</v>
      </c>
      <c r="AY88" t="s">
        <v>89</v>
      </c>
      <c r="AZ88" t="s">
        <v>89</v>
      </c>
      <c r="BA88" t="s">
        <v>89</v>
      </c>
      <c r="BB88" t="s">
        <v>89</v>
      </c>
      <c r="BC88" t="s">
        <v>89</v>
      </c>
      <c r="BD88" t="s">
        <v>89</v>
      </c>
      <c r="BE88" t="s">
        <v>89</v>
      </c>
    </row>
    <row r="89" spans="1:57" x14ac:dyDescent="0.35">
      <c r="A89" t="s">
        <v>326</v>
      </c>
      <c r="B89" t="s">
        <v>81</v>
      </c>
      <c r="C89" t="s">
        <v>122</v>
      </c>
      <c r="D89" t="s">
        <v>83</v>
      </c>
      <c r="E89" s="2" t="str">
        <f>HYPERLINK("capsilon://?command=openfolder&amp;siteaddress=envoy.emaiq-na2.net&amp;folderid=FX52E91147-6940-4F21-E3B8-4FFA82757A39","FX2203322")</f>
        <v>FX2203322</v>
      </c>
      <c r="F89" t="s">
        <v>19</v>
      </c>
      <c r="G89" t="s">
        <v>19</v>
      </c>
      <c r="H89" t="s">
        <v>84</v>
      </c>
      <c r="I89" t="s">
        <v>327</v>
      </c>
      <c r="J89">
        <v>132</v>
      </c>
      <c r="K89" t="s">
        <v>86</v>
      </c>
      <c r="L89" t="s">
        <v>87</v>
      </c>
      <c r="M89" t="s">
        <v>88</v>
      </c>
      <c r="N89">
        <v>2</v>
      </c>
      <c r="O89" s="1">
        <v>44663.444143518522</v>
      </c>
      <c r="P89" s="1">
        <v>44663.528182870374</v>
      </c>
      <c r="Q89">
        <v>6917</v>
      </c>
      <c r="R89">
        <v>344</v>
      </c>
      <c r="S89" t="b">
        <v>0</v>
      </c>
      <c r="T89" t="s">
        <v>89</v>
      </c>
      <c r="U89" t="b">
        <v>0</v>
      </c>
      <c r="V89" t="s">
        <v>199</v>
      </c>
      <c r="W89" s="1">
        <v>44663.486678240741</v>
      </c>
      <c r="X89">
        <v>127</v>
      </c>
      <c r="Y89">
        <v>0</v>
      </c>
      <c r="Z89">
        <v>0</v>
      </c>
      <c r="AA89">
        <v>0</v>
      </c>
      <c r="AB89">
        <v>104</v>
      </c>
      <c r="AC89">
        <v>0</v>
      </c>
      <c r="AD89">
        <v>132</v>
      </c>
      <c r="AE89">
        <v>0</v>
      </c>
      <c r="AF89">
        <v>0</v>
      </c>
      <c r="AG89">
        <v>0</v>
      </c>
      <c r="AH89" t="s">
        <v>200</v>
      </c>
      <c r="AI89" s="1">
        <v>44663.528182870374</v>
      </c>
      <c r="AJ89">
        <v>37</v>
      </c>
      <c r="AK89">
        <v>0</v>
      </c>
      <c r="AL89">
        <v>0</v>
      </c>
      <c r="AM89">
        <v>0</v>
      </c>
      <c r="AN89">
        <v>104</v>
      </c>
      <c r="AO89">
        <v>0</v>
      </c>
      <c r="AP89">
        <v>132</v>
      </c>
      <c r="AQ89">
        <v>0</v>
      </c>
      <c r="AR89">
        <v>0</v>
      </c>
      <c r="AS89">
        <v>0</v>
      </c>
      <c r="AT89" t="s">
        <v>89</v>
      </c>
      <c r="AU89" t="s">
        <v>89</v>
      </c>
      <c r="AV89" t="s">
        <v>89</v>
      </c>
      <c r="AW89" t="s">
        <v>89</v>
      </c>
      <c r="AX89" t="s">
        <v>89</v>
      </c>
      <c r="AY89" t="s">
        <v>89</v>
      </c>
      <c r="AZ89" t="s">
        <v>89</v>
      </c>
      <c r="BA89" t="s">
        <v>89</v>
      </c>
      <c r="BB89" t="s">
        <v>89</v>
      </c>
      <c r="BC89" t="s">
        <v>89</v>
      </c>
      <c r="BD89" t="s">
        <v>89</v>
      </c>
      <c r="BE89" t="s">
        <v>89</v>
      </c>
    </row>
    <row r="90" spans="1:57" x14ac:dyDescent="0.35">
      <c r="A90" t="s">
        <v>328</v>
      </c>
      <c r="B90" t="s">
        <v>81</v>
      </c>
      <c r="C90" t="s">
        <v>128</v>
      </c>
      <c r="D90" t="s">
        <v>83</v>
      </c>
      <c r="E90" s="2" t="str">
        <f>HYPERLINK("capsilon://?command=openfolder&amp;siteaddress=envoy.emaiq-na2.net&amp;folderid=FX0BB1318C-14CF-38D2-7280-39FFAC304342","FX22031182")</f>
        <v>FX22031182</v>
      </c>
      <c r="F90" t="s">
        <v>19</v>
      </c>
      <c r="G90" t="s">
        <v>19</v>
      </c>
      <c r="H90" t="s">
        <v>84</v>
      </c>
      <c r="I90" t="s">
        <v>329</v>
      </c>
      <c r="J90">
        <v>86</v>
      </c>
      <c r="K90" t="s">
        <v>86</v>
      </c>
      <c r="L90" t="s">
        <v>87</v>
      </c>
      <c r="M90" t="s">
        <v>88</v>
      </c>
      <c r="N90">
        <v>2</v>
      </c>
      <c r="O90" s="1">
        <v>44663.44804398148</v>
      </c>
      <c r="P90" s="1">
        <v>44663.471307870372</v>
      </c>
      <c r="Q90">
        <v>930</v>
      </c>
      <c r="R90">
        <v>1080</v>
      </c>
      <c r="S90" t="b">
        <v>0</v>
      </c>
      <c r="T90" t="s">
        <v>89</v>
      </c>
      <c r="U90" t="b">
        <v>0</v>
      </c>
      <c r="V90" t="s">
        <v>105</v>
      </c>
      <c r="W90" s="1">
        <v>44663.46534722222</v>
      </c>
      <c r="X90">
        <v>837</v>
      </c>
      <c r="Y90">
        <v>61</v>
      </c>
      <c r="Z90">
        <v>0</v>
      </c>
      <c r="AA90">
        <v>61</v>
      </c>
      <c r="AB90">
        <v>0</v>
      </c>
      <c r="AC90">
        <v>53</v>
      </c>
      <c r="AD90">
        <v>25</v>
      </c>
      <c r="AE90">
        <v>0</v>
      </c>
      <c r="AF90">
        <v>0</v>
      </c>
      <c r="AG90">
        <v>0</v>
      </c>
      <c r="AH90" t="s">
        <v>138</v>
      </c>
      <c r="AI90" s="1">
        <v>44663.471307870372</v>
      </c>
      <c r="AJ90">
        <v>243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25</v>
      </c>
      <c r="AQ90">
        <v>0</v>
      </c>
      <c r="AR90">
        <v>0</v>
      </c>
      <c r="AS90">
        <v>0</v>
      </c>
      <c r="AT90" t="s">
        <v>89</v>
      </c>
      <c r="AU90" t="s">
        <v>89</v>
      </c>
      <c r="AV90" t="s">
        <v>89</v>
      </c>
      <c r="AW90" t="s">
        <v>89</v>
      </c>
      <c r="AX90" t="s">
        <v>89</v>
      </c>
      <c r="AY90" t="s">
        <v>89</v>
      </c>
      <c r="AZ90" t="s">
        <v>89</v>
      </c>
      <c r="BA90" t="s">
        <v>89</v>
      </c>
      <c r="BB90" t="s">
        <v>89</v>
      </c>
      <c r="BC90" t="s">
        <v>89</v>
      </c>
      <c r="BD90" t="s">
        <v>89</v>
      </c>
      <c r="BE90" t="s">
        <v>89</v>
      </c>
    </row>
    <row r="91" spans="1:57" x14ac:dyDescent="0.35">
      <c r="A91" t="s">
        <v>330</v>
      </c>
      <c r="B91" t="s">
        <v>81</v>
      </c>
      <c r="C91" t="s">
        <v>331</v>
      </c>
      <c r="D91" t="s">
        <v>83</v>
      </c>
      <c r="E91" s="2" t="str">
        <f>HYPERLINK("capsilon://?command=openfolder&amp;siteaddress=envoy.emaiq-na2.net&amp;folderid=FX29BB8E78-E323-14D9-7BD7-9FB3EC77E5C1","FX2203198")</f>
        <v>FX2203198</v>
      </c>
      <c r="F91" t="s">
        <v>19</v>
      </c>
      <c r="G91" t="s">
        <v>19</v>
      </c>
      <c r="H91" t="s">
        <v>84</v>
      </c>
      <c r="I91" t="s">
        <v>332</v>
      </c>
      <c r="J91">
        <v>482</v>
      </c>
      <c r="K91" t="s">
        <v>86</v>
      </c>
      <c r="L91" t="s">
        <v>87</v>
      </c>
      <c r="M91" t="s">
        <v>88</v>
      </c>
      <c r="N91">
        <v>2</v>
      </c>
      <c r="O91" s="1">
        <v>44653.284351851849</v>
      </c>
      <c r="P91" s="1">
        <v>44655.181990740741</v>
      </c>
      <c r="Q91">
        <v>155934</v>
      </c>
      <c r="R91">
        <v>8022</v>
      </c>
      <c r="S91" t="b">
        <v>0</v>
      </c>
      <c r="T91" t="s">
        <v>89</v>
      </c>
      <c r="U91" t="b">
        <v>1</v>
      </c>
      <c r="V91" t="s">
        <v>257</v>
      </c>
      <c r="W91" s="1">
        <v>44655.039965277778</v>
      </c>
      <c r="X91">
        <v>5616</v>
      </c>
      <c r="Y91">
        <v>368</v>
      </c>
      <c r="Z91">
        <v>0</v>
      </c>
      <c r="AA91">
        <v>368</v>
      </c>
      <c r="AB91">
        <v>111</v>
      </c>
      <c r="AC91">
        <v>223</v>
      </c>
      <c r="AD91">
        <v>114</v>
      </c>
      <c r="AE91">
        <v>0</v>
      </c>
      <c r="AF91">
        <v>0</v>
      </c>
      <c r="AG91">
        <v>0</v>
      </c>
      <c r="AH91" t="s">
        <v>91</v>
      </c>
      <c r="AI91" s="1">
        <v>44655.181990740741</v>
      </c>
      <c r="AJ91">
        <v>1867</v>
      </c>
      <c r="AK91">
        <v>6</v>
      </c>
      <c r="AL91">
        <v>0</v>
      </c>
      <c r="AM91">
        <v>6</v>
      </c>
      <c r="AN91">
        <v>259</v>
      </c>
      <c r="AO91">
        <v>5</v>
      </c>
      <c r="AP91">
        <v>108</v>
      </c>
      <c r="AQ91">
        <v>0</v>
      </c>
      <c r="AR91">
        <v>0</v>
      </c>
      <c r="AS91">
        <v>0</v>
      </c>
      <c r="AT91" t="s">
        <v>89</v>
      </c>
      <c r="AU91" t="s">
        <v>89</v>
      </c>
      <c r="AV91" t="s">
        <v>89</v>
      </c>
      <c r="AW91" t="s">
        <v>89</v>
      </c>
      <c r="AX91" t="s">
        <v>89</v>
      </c>
      <c r="AY91" t="s">
        <v>89</v>
      </c>
      <c r="AZ91" t="s">
        <v>89</v>
      </c>
      <c r="BA91" t="s">
        <v>89</v>
      </c>
      <c r="BB91" t="s">
        <v>89</v>
      </c>
      <c r="BC91" t="s">
        <v>89</v>
      </c>
      <c r="BD91" t="s">
        <v>89</v>
      </c>
      <c r="BE91" t="s">
        <v>89</v>
      </c>
    </row>
    <row r="92" spans="1:57" x14ac:dyDescent="0.35">
      <c r="A92" t="s">
        <v>333</v>
      </c>
      <c r="B92" t="s">
        <v>81</v>
      </c>
      <c r="C92" t="s">
        <v>334</v>
      </c>
      <c r="D92" t="s">
        <v>83</v>
      </c>
      <c r="E92" s="2" t="str">
        <f>HYPERLINK("capsilon://?command=openfolder&amp;siteaddress=envoy.emaiq-na2.net&amp;folderid=FX1FAEC59D-5FE1-87BB-3082-D496F4FF74C8","FX2203686")</f>
        <v>FX2203686</v>
      </c>
      <c r="F92" t="s">
        <v>19</v>
      </c>
      <c r="G92" t="s">
        <v>19</v>
      </c>
      <c r="H92" t="s">
        <v>84</v>
      </c>
      <c r="I92" t="s">
        <v>335</v>
      </c>
      <c r="J92">
        <v>21</v>
      </c>
      <c r="K92" t="s">
        <v>86</v>
      </c>
      <c r="L92" t="s">
        <v>87</v>
      </c>
      <c r="M92" t="s">
        <v>88</v>
      </c>
      <c r="N92">
        <v>2</v>
      </c>
      <c r="O92" s="1">
        <v>44663.456296296295</v>
      </c>
      <c r="P92" s="1">
        <v>44663.528414351851</v>
      </c>
      <c r="Q92">
        <v>5896</v>
      </c>
      <c r="R92">
        <v>335</v>
      </c>
      <c r="S92" t="b">
        <v>0</v>
      </c>
      <c r="T92" t="s">
        <v>89</v>
      </c>
      <c r="U92" t="b">
        <v>0</v>
      </c>
      <c r="V92" t="s">
        <v>336</v>
      </c>
      <c r="W92" s="1">
        <v>44663.488981481481</v>
      </c>
      <c r="X92">
        <v>267</v>
      </c>
      <c r="Y92">
        <v>1</v>
      </c>
      <c r="Z92">
        <v>0</v>
      </c>
      <c r="AA92">
        <v>1</v>
      </c>
      <c r="AB92">
        <v>9</v>
      </c>
      <c r="AC92">
        <v>0</v>
      </c>
      <c r="AD92">
        <v>20</v>
      </c>
      <c r="AE92">
        <v>0</v>
      </c>
      <c r="AF92">
        <v>0</v>
      </c>
      <c r="AG92">
        <v>0</v>
      </c>
      <c r="AH92" t="s">
        <v>200</v>
      </c>
      <c r="AI92" s="1">
        <v>44663.528414351851</v>
      </c>
      <c r="AJ92">
        <v>19</v>
      </c>
      <c r="AK92">
        <v>0</v>
      </c>
      <c r="AL92">
        <v>0</v>
      </c>
      <c r="AM92">
        <v>0</v>
      </c>
      <c r="AN92">
        <v>9</v>
      </c>
      <c r="AO92">
        <v>0</v>
      </c>
      <c r="AP92">
        <v>20</v>
      </c>
      <c r="AQ92">
        <v>0</v>
      </c>
      <c r="AR92">
        <v>0</v>
      </c>
      <c r="AS92">
        <v>0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  <c r="BD92" t="s">
        <v>89</v>
      </c>
      <c r="BE92" t="s">
        <v>89</v>
      </c>
    </row>
    <row r="93" spans="1:57" x14ac:dyDescent="0.35">
      <c r="A93" t="s">
        <v>337</v>
      </c>
      <c r="B93" t="s">
        <v>81</v>
      </c>
      <c r="C93" t="s">
        <v>338</v>
      </c>
      <c r="D93" t="s">
        <v>83</v>
      </c>
      <c r="E93" s="2" t="str">
        <f>HYPERLINK("capsilon://?command=openfolder&amp;siteaddress=envoy.emaiq-na2.net&amp;folderid=FXABDD10E1-4CFB-B2CA-B98B-2A79C4714934","FX2112331")</f>
        <v>FX2112331</v>
      </c>
      <c r="F93" t="s">
        <v>19</v>
      </c>
      <c r="G93" t="s">
        <v>19</v>
      </c>
      <c r="H93" t="s">
        <v>84</v>
      </c>
      <c r="I93" t="s">
        <v>339</v>
      </c>
      <c r="J93">
        <v>66</v>
      </c>
      <c r="K93" t="s">
        <v>86</v>
      </c>
      <c r="L93" t="s">
        <v>87</v>
      </c>
      <c r="M93" t="s">
        <v>88</v>
      </c>
      <c r="N93">
        <v>1</v>
      </c>
      <c r="O93" s="1">
        <v>44663.473171296297</v>
      </c>
      <c r="P93" s="1">
        <v>44663.501620370371</v>
      </c>
      <c r="Q93">
        <v>1705</v>
      </c>
      <c r="R93">
        <v>753</v>
      </c>
      <c r="S93" t="b">
        <v>0</v>
      </c>
      <c r="T93" t="s">
        <v>89</v>
      </c>
      <c r="U93" t="b">
        <v>0</v>
      </c>
      <c r="V93" t="s">
        <v>211</v>
      </c>
      <c r="W93" s="1">
        <v>44663.501620370371</v>
      </c>
      <c r="X93">
        <v>509</v>
      </c>
      <c r="Y93">
        <v>6</v>
      </c>
      <c r="Z93">
        <v>0</v>
      </c>
      <c r="AA93">
        <v>6</v>
      </c>
      <c r="AB93">
        <v>0</v>
      </c>
      <c r="AC93">
        <v>5</v>
      </c>
      <c r="AD93">
        <v>60</v>
      </c>
      <c r="AE93">
        <v>52</v>
      </c>
      <c r="AF93">
        <v>0</v>
      </c>
      <c r="AG93">
        <v>1</v>
      </c>
      <c r="AH93" t="s">
        <v>89</v>
      </c>
      <c r="AI93" t="s">
        <v>89</v>
      </c>
      <c r="AJ93" t="s">
        <v>89</v>
      </c>
      <c r="AK93" t="s">
        <v>89</v>
      </c>
      <c r="AL93" t="s">
        <v>89</v>
      </c>
      <c r="AM93" t="s">
        <v>89</v>
      </c>
      <c r="AN93" t="s">
        <v>89</v>
      </c>
      <c r="AO93" t="s">
        <v>89</v>
      </c>
      <c r="AP93" t="s">
        <v>89</v>
      </c>
      <c r="AQ93" t="s">
        <v>89</v>
      </c>
      <c r="AR93" t="s">
        <v>89</v>
      </c>
      <c r="AS93" t="s">
        <v>89</v>
      </c>
      <c r="AT93" t="s">
        <v>89</v>
      </c>
      <c r="AU93" t="s">
        <v>89</v>
      </c>
      <c r="AV93" t="s">
        <v>89</v>
      </c>
      <c r="AW93" t="s">
        <v>89</v>
      </c>
      <c r="AX93" t="s">
        <v>89</v>
      </c>
      <c r="AY93" t="s">
        <v>89</v>
      </c>
      <c r="AZ93" t="s">
        <v>89</v>
      </c>
      <c r="BA93" t="s">
        <v>89</v>
      </c>
      <c r="BB93" t="s">
        <v>89</v>
      </c>
      <c r="BC93" t="s">
        <v>89</v>
      </c>
      <c r="BD93" t="s">
        <v>89</v>
      </c>
      <c r="BE93" t="s">
        <v>89</v>
      </c>
    </row>
    <row r="94" spans="1:57" x14ac:dyDescent="0.35">
      <c r="A94" t="s">
        <v>340</v>
      </c>
      <c r="B94" t="s">
        <v>81</v>
      </c>
      <c r="C94" t="s">
        <v>324</v>
      </c>
      <c r="D94" t="s">
        <v>83</v>
      </c>
      <c r="E94" s="2" t="str">
        <f>HYPERLINK("capsilon://?command=openfolder&amp;siteaddress=envoy.emaiq-na2.net&amp;folderid=FXB1246BA7-14EE-9DDC-3A2D-4D33D10E7ADB","FX2203956")</f>
        <v>FX2203956</v>
      </c>
      <c r="F94" t="s">
        <v>19</v>
      </c>
      <c r="G94" t="s">
        <v>19</v>
      </c>
      <c r="H94" t="s">
        <v>84</v>
      </c>
      <c r="I94" t="s">
        <v>341</v>
      </c>
      <c r="J94">
        <v>71</v>
      </c>
      <c r="K94" t="s">
        <v>86</v>
      </c>
      <c r="L94" t="s">
        <v>87</v>
      </c>
      <c r="M94" t="s">
        <v>88</v>
      </c>
      <c r="N94">
        <v>2</v>
      </c>
      <c r="O94" s="1">
        <v>44663.474317129629</v>
      </c>
      <c r="P94" s="1">
        <v>44663.535196759258</v>
      </c>
      <c r="Q94">
        <v>4330</v>
      </c>
      <c r="R94">
        <v>930</v>
      </c>
      <c r="S94" t="b">
        <v>0</v>
      </c>
      <c r="T94" t="s">
        <v>89</v>
      </c>
      <c r="U94" t="b">
        <v>0</v>
      </c>
      <c r="V94" t="s">
        <v>211</v>
      </c>
      <c r="W94" s="1">
        <v>44663.490682870368</v>
      </c>
      <c r="X94">
        <v>344</v>
      </c>
      <c r="Y94">
        <v>66</v>
      </c>
      <c r="Z94">
        <v>0</v>
      </c>
      <c r="AA94">
        <v>66</v>
      </c>
      <c r="AB94">
        <v>0</v>
      </c>
      <c r="AC94">
        <v>27</v>
      </c>
      <c r="AD94">
        <v>5</v>
      </c>
      <c r="AE94">
        <v>0</v>
      </c>
      <c r="AF94">
        <v>0</v>
      </c>
      <c r="AG94">
        <v>0</v>
      </c>
      <c r="AH94" t="s">
        <v>200</v>
      </c>
      <c r="AI94" s="1">
        <v>44663.535196759258</v>
      </c>
      <c r="AJ94">
        <v>586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3</v>
      </c>
      <c r="AQ94">
        <v>0</v>
      </c>
      <c r="AR94">
        <v>0</v>
      </c>
      <c r="AS94">
        <v>0</v>
      </c>
      <c r="AT94" t="s">
        <v>89</v>
      </c>
      <c r="AU94" t="s">
        <v>89</v>
      </c>
      <c r="AV94" t="s">
        <v>89</v>
      </c>
      <c r="AW94" t="s">
        <v>89</v>
      </c>
      <c r="AX94" t="s">
        <v>89</v>
      </c>
      <c r="AY94" t="s">
        <v>89</v>
      </c>
      <c r="AZ94" t="s">
        <v>89</v>
      </c>
      <c r="BA94" t="s">
        <v>89</v>
      </c>
      <c r="BB94" t="s">
        <v>89</v>
      </c>
      <c r="BC94" t="s">
        <v>89</v>
      </c>
      <c r="BD94" t="s">
        <v>89</v>
      </c>
      <c r="BE94" t="s">
        <v>89</v>
      </c>
    </row>
    <row r="95" spans="1:57" x14ac:dyDescent="0.35">
      <c r="A95" t="s">
        <v>342</v>
      </c>
      <c r="B95" t="s">
        <v>81</v>
      </c>
      <c r="C95" t="s">
        <v>324</v>
      </c>
      <c r="D95" t="s">
        <v>83</v>
      </c>
      <c r="E95" s="2" t="str">
        <f>HYPERLINK("capsilon://?command=openfolder&amp;siteaddress=envoy.emaiq-na2.net&amp;folderid=FXB1246BA7-14EE-9DDC-3A2D-4D33D10E7ADB","FX2203956")</f>
        <v>FX2203956</v>
      </c>
      <c r="F95" t="s">
        <v>19</v>
      </c>
      <c r="G95" t="s">
        <v>19</v>
      </c>
      <c r="H95" t="s">
        <v>84</v>
      </c>
      <c r="I95" t="s">
        <v>343</v>
      </c>
      <c r="J95">
        <v>71</v>
      </c>
      <c r="K95" t="s">
        <v>86</v>
      </c>
      <c r="L95" t="s">
        <v>87</v>
      </c>
      <c r="M95" t="s">
        <v>88</v>
      </c>
      <c r="N95">
        <v>2</v>
      </c>
      <c r="O95" s="1">
        <v>44663.47446759259</v>
      </c>
      <c r="P95" s="1">
        <v>44663.541250000002</v>
      </c>
      <c r="Q95">
        <v>4814</v>
      </c>
      <c r="R95">
        <v>956</v>
      </c>
      <c r="S95" t="b">
        <v>0</v>
      </c>
      <c r="T95" t="s">
        <v>89</v>
      </c>
      <c r="U95" t="b">
        <v>0</v>
      </c>
      <c r="V95" t="s">
        <v>211</v>
      </c>
      <c r="W95" s="1">
        <v>44663.495717592596</v>
      </c>
      <c r="X95">
        <v>434</v>
      </c>
      <c r="Y95">
        <v>66</v>
      </c>
      <c r="Z95">
        <v>0</v>
      </c>
      <c r="AA95">
        <v>66</v>
      </c>
      <c r="AB95">
        <v>0</v>
      </c>
      <c r="AC95">
        <v>26</v>
      </c>
      <c r="AD95">
        <v>5</v>
      </c>
      <c r="AE95">
        <v>0</v>
      </c>
      <c r="AF95">
        <v>0</v>
      </c>
      <c r="AG95">
        <v>0</v>
      </c>
      <c r="AH95" t="s">
        <v>200</v>
      </c>
      <c r="AI95" s="1">
        <v>44663.541250000002</v>
      </c>
      <c r="AJ95">
        <v>522</v>
      </c>
      <c r="AK95">
        <v>2</v>
      </c>
      <c r="AL95">
        <v>0</v>
      </c>
      <c r="AM95">
        <v>2</v>
      </c>
      <c r="AN95">
        <v>0</v>
      </c>
      <c r="AO95">
        <v>1</v>
      </c>
      <c r="AP95">
        <v>3</v>
      </c>
      <c r="AQ95">
        <v>0</v>
      </c>
      <c r="AR95">
        <v>0</v>
      </c>
      <c r="AS95">
        <v>0</v>
      </c>
      <c r="AT95" t="s">
        <v>89</v>
      </c>
      <c r="AU95" t="s">
        <v>89</v>
      </c>
      <c r="AV95" t="s">
        <v>89</v>
      </c>
      <c r="AW95" t="s">
        <v>89</v>
      </c>
      <c r="AX95" t="s">
        <v>89</v>
      </c>
      <c r="AY95" t="s">
        <v>89</v>
      </c>
      <c r="AZ95" t="s">
        <v>89</v>
      </c>
      <c r="BA95" t="s">
        <v>89</v>
      </c>
      <c r="BB95" t="s">
        <v>89</v>
      </c>
      <c r="BC95" t="s">
        <v>89</v>
      </c>
      <c r="BD95" t="s">
        <v>89</v>
      </c>
      <c r="BE95" t="s">
        <v>89</v>
      </c>
    </row>
    <row r="96" spans="1:57" x14ac:dyDescent="0.35">
      <c r="A96" t="s">
        <v>344</v>
      </c>
      <c r="B96" t="s">
        <v>81</v>
      </c>
      <c r="C96" t="s">
        <v>324</v>
      </c>
      <c r="D96" t="s">
        <v>83</v>
      </c>
      <c r="E96" s="2" t="str">
        <f>HYPERLINK("capsilon://?command=openfolder&amp;siteaddress=envoy.emaiq-na2.net&amp;folderid=FXB1246BA7-14EE-9DDC-3A2D-4D33D10E7ADB","FX2203956")</f>
        <v>FX2203956</v>
      </c>
      <c r="F96" t="s">
        <v>19</v>
      </c>
      <c r="G96" t="s">
        <v>19</v>
      </c>
      <c r="H96" t="s">
        <v>84</v>
      </c>
      <c r="I96" t="s">
        <v>345</v>
      </c>
      <c r="J96">
        <v>66</v>
      </c>
      <c r="K96" t="s">
        <v>86</v>
      </c>
      <c r="L96" t="s">
        <v>87</v>
      </c>
      <c r="M96" t="s">
        <v>88</v>
      </c>
      <c r="N96">
        <v>2</v>
      </c>
      <c r="O96" s="1">
        <v>44663.475289351853</v>
      </c>
      <c r="P96" s="1">
        <v>44663.550462962965</v>
      </c>
      <c r="Q96">
        <v>4947</v>
      </c>
      <c r="R96">
        <v>1548</v>
      </c>
      <c r="S96" t="b">
        <v>0</v>
      </c>
      <c r="T96" t="s">
        <v>89</v>
      </c>
      <c r="U96" t="b">
        <v>0</v>
      </c>
      <c r="V96" t="s">
        <v>336</v>
      </c>
      <c r="W96" s="1">
        <v>44663.50335648148</v>
      </c>
      <c r="X96">
        <v>1036</v>
      </c>
      <c r="Y96">
        <v>56</v>
      </c>
      <c r="Z96">
        <v>0</v>
      </c>
      <c r="AA96">
        <v>56</v>
      </c>
      <c r="AB96">
        <v>0</v>
      </c>
      <c r="AC96">
        <v>25</v>
      </c>
      <c r="AD96">
        <v>10</v>
      </c>
      <c r="AE96">
        <v>0</v>
      </c>
      <c r="AF96">
        <v>0</v>
      </c>
      <c r="AG96">
        <v>0</v>
      </c>
      <c r="AH96" t="s">
        <v>200</v>
      </c>
      <c r="AI96" s="1">
        <v>44663.550462962965</v>
      </c>
      <c r="AJ96">
        <v>512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10</v>
      </c>
      <c r="AQ96">
        <v>0</v>
      </c>
      <c r="AR96">
        <v>0</v>
      </c>
      <c r="AS96">
        <v>0</v>
      </c>
      <c r="AT96" t="s">
        <v>89</v>
      </c>
      <c r="AU96" t="s">
        <v>89</v>
      </c>
      <c r="AV96" t="s">
        <v>89</v>
      </c>
      <c r="AW96" t="s">
        <v>89</v>
      </c>
      <c r="AX96" t="s">
        <v>89</v>
      </c>
      <c r="AY96" t="s">
        <v>89</v>
      </c>
      <c r="AZ96" t="s">
        <v>89</v>
      </c>
      <c r="BA96" t="s">
        <v>89</v>
      </c>
      <c r="BB96" t="s">
        <v>89</v>
      </c>
      <c r="BC96" t="s">
        <v>89</v>
      </c>
      <c r="BD96" t="s">
        <v>89</v>
      </c>
      <c r="BE96" t="s">
        <v>89</v>
      </c>
    </row>
    <row r="97" spans="1:57" x14ac:dyDescent="0.35">
      <c r="A97" t="s">
        <v>346</v>
      </c>
      <c r="B97" t="s">
        <v>81</v>
      </c>
      <c r="C97" t="s">
        <v>347</v>
      </c>
      <c r="D97" t="s">
        <v>83</v>
      </c>
      <c r="E97" s="2" t="str">
        <f>HYPERLINK("capsilon://?command=openfolder&amp;siteaddress=envoy.emaiq-na2.net&amp;folderid=FX19E4EE40-8B94-2EFA-D6CD-94939E43E209","FX2202669")</f>
        <v>FX2202669</v>
      </c>
      <c r="F97" t="s">
        <v>19</v>
      </c>
      <c r="G97" t="s">
        <v>19</v>
      </c>
      <c r="H97" t="s">
        <v>84</v>
      </c>
      <c r="I97" t="s">
        <v>348</v>
      </c>
      <c r="J97">
        <v>334</v>
      </c>
      <c r="K97" t="s">
        <v>86</v>
      </c>
      <c r="L97" t="s">
        <v>87</v>
      </c>
      <c r="M97" t="s">
        <v>88</v>
      </c>
      <c r="N97">
        <v>2</v>
      </c>
      <c r="O97" s="1">
        <v>44653.292638888888</v>
      </c>
      <c r="P97" s="1">
        <v>44655.18650462963</v>
      </c>
      <c r="Q97">
        <v>157304</v>
      </c>
      <c r="R97">
        <v>6326</v>
      </c>
      <c r="S97" t="b">
        <v>0</v>
      </c>
      <c r="T97" t="s">
        <v>89</v>
      </c>
      <c r="U97" t="b">
        <v>1</v>
      </c>
      <c r="V97" t="s">
        <v>100</v>
      </c>
      <c r="W97" s="1">
        <v>44655.169664351852</v>
      </c>
      <c r="X97">
        <v>4185</v>
      </c>
      <c r="Y97">
        <v>281</v>
      </c>
      <c r="Z97">
        <v>0</v>
      </c>
      <c r="AA97">
        <v>281</v>
      </c>
      <c r="AB97">
        <v>0</v>
      </c>
      <c r="AC97">
        <v>131</v>
      </c>
      <c r="AD97">
        <v>53</v>
      </c>
      <c r="AE97">
        <v>0</v>
      </c>
      <c r="AF97">
        <v>0</v>
      </c>
      <c r="AG97">
        <v>0</v>
      </c>
      <c r="AH97" t="s">
        <v>96</v>
      </c>
      <c r="AI97" s="1">
        <v>44655.18650462963</v>
      </c>
      <c r="AJ97">
        <v>1410</v>
      </c>
      <c r="AK97">
        <v>23</v>
      </c>
      <c r="AL97">
        <v>0</v>
      </c>
      <c r="AM97">
        <v>23</v>
      </c>
      <c r="AN97">
        <v>0</v>
      </c>
      <c r="AO97">
        <v>22</v>
      </c>
      <c r="AP97">
        <v>30</v>
      </c>
      <c r="AQ97">
        <v>0</v>
      </c>
      <c r="AR97">
        <v>0</v>
      </c>
      <c r="AS97">
        <v>0</v>
      </c>
      <c r="AT97" t="s">
        <v>89</v>
      </c>
      <c r="AU97" t="s">
        <v>89</v>
      </c>
      <c r="AV97" t="s">
        <v>89</v>
      </c>
      <c r="AW97" t="s">
        <v>89</v>
      </c>
      <c r="AX97" t="s">
        <v>89</v>
      </c>
      <c r="AY97" t="s">
        <v>89</v>
      </c>
      <c r="AZ97" t="s">
        <v>89</v>
      </c>
      <c r="BA97" t="s">
        <v>89</v>
      </c>
      <c r="BB97" t="s">
        <v>89</v>
      </c>
      <c r="BC97" t="s">
        <v>89</v>
      </c>
      <c r="BD97" t="s">
        <v>89</v>
      </c>
      <c r="BE97" t="s">
        <v>89</v>
      </c>
    </row>
    <row r="98" spans="1:57" x14ac:dyDescent="0.35">
      <c r="A98" t="s">
        <v>349</v>
      </c>
      <c r="B98" t="s">
        <v>81</v>
      </c>
      <c r="C98" t="s">
        <v>324</v>
      </c>
      <c r="D98" t="s">
        <v>83</v>
      </c>
      <c r="E98" s="2" t="str">
        <f>HYPERLINK("capsilon://?command=openfolder&amp;siteaddress=envoy.emaiq-na2.net&amp;folderid=FXB1246BA7-14EE-9DDC-3A2D-4D33D10E7ADB","FX2203956")</f>
        <v>FX2203956</v>
      </c>
      <c r="F98" t="s">
        <v>19</v>
      </c>
      <c r="G98" t="s">
        <v>19</v>
      </c>
      <c r="H98" t="s">
        <v>84</v>
      </c>
      <c r="I98" t="s">
        <v>350</v>
      </c>
      <c r="J98">
        <v>56</v>
      </c>
      <c r="K98" t="s">
        <v>86</v>
      </c>
      <c r="L98" t="s">
        <v>87</v>
      </c>
      <c r="M98" t="s">
        <v>88</v>
      </c>
      <c r="N98">
        <v>2</v>
      </c>
      <c r="O98" s="1">
        <v>44663.475300925929</v>
      </c>
      <c r="P98" s="1">
        <v>44663.586481481485</v>
      </c>
      <c r="Q98">
        <v>8829</v>
      </c>
      <c r="R98">
        <v>777</v>
      </c>
      <c r="S98" t="b">
        <v>0</v>
      </c>
      <c r="T98" t="s">
        <v>89</v>
      </c>
      <c r="U98" t="b">
        <v>0</v>
      </c>
      <c r="V98" t="s">
        <v>336</v>
      </c>
      <c r="W98" s="1">
        <v>44663.507604166669</v>
      </c>
      <c r="X98">
        <v>366</v>
      </c>
      <c r="Y98">
        <v>51</v>
      </c>
      <c r="Z98">
        <v>0</v>
      </c>
      <c r="AA98">
        <v>51</v>
      </c>
      <c r="AB98">
        <v>0</v>
      </c>
      <c r="AC98">
        <v>19</v>
      </c>
      <c r="AD98">
        <v>5</v>
      </c>
      <c r="AE98">
        <v>0</v>
      </c>
      <c r="AF98">
        <v>0</v>
      </c>
      <c r="AG98">
        <v>0</v>
      </c>
      <c r="AH98" t="s">
        <v>200</v>
      </c>
      <c r="AI98" s="1">
        <v>44663.586481481485</v>
      </c>
      <c r="AJ98">
        <v>271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89</v>
      </c>
      <c r="AU98" t="s">
        <v>89</v>
      </c>
      <c r="AV98" t="s">
        <v>89</v>
      </c>
      <c r="AW98" t="s">
        <v>89</v>
      </c>
      <c r="AX98" t="s">
        <v>89</v>
      </c>
      <c r="AY98" t="s">
        <v>89</v>
      </c>
      <c r="AZ98" t="s">
        <v>89</v>
      </c>
      <c r="BA98" t="s">
        <v>89</v>
      </c>
      <c r="BB98" t="s">
        <v>89</v>
      </c>
      <c r="BC98" t="s">
        <v>89</v>
      </c>
      <c r="BD98" t="s">
        <v>89</v>
      </c>
      <c r="BE98" t="s">
        <v>89</v>
      </c>
    </row>
    <row r="99" spans="1:57" x14ac:dyDescent="0.35">
      <c r="A99" t="s">
        <v>351</v>
      </c>
      <c r="B99" t="s">
        <v>81</v>
      </c>
      <c r="C99" t="s">
        <v>338</v>
      </c>
      <c r="D99" t="s">
        <v>83</v>
      </c>
      <c r="E99" s="2" t="str">
        <f>HYPERLINK("capsilon://?command=openfolder&amp;siteaddress=envoy.emaiq-na2.net&amp;folderid=FXABDD10E1-4CFB-B2CA-B98B-2A79C4714934","FX2112331")</f>
        <v>FX2112331</v>
      </c>
      <c r="F99" t="s">
        <v>19</v>
      </c>
      <c r="G99" t="s">
        <v>19</v>
      </c>
      <c r="H99" t="s">
        <v>84</v>
      </c>
      <c r="I99" t="s">
        <v>352</v>
      </c>
      <c r="J99">
        <v>66</v>
      </c>
      <c r="K99" t="s">
        <v>86</v>
      </c>
      <c r="L99" t="s">
        <v>87</v>
      </c>
      <c r="M99" t="s">
        <v>88</v>
      </c>
      <c r="N99">
        <v>2</v>
      </c>
      <c r="O99" s="1">
        <v>44663.475474537037</v>
      </c>
      <c r="P99" s="1">
        <v>44663.586631944447</v>
      </c>
      <c r="Q99">
        <v>9536</v>
      </c>
      <c r="R99">
        <v>68</v>
      </c>
      <c r="S99" t="b">
        <v>0</v>
      </c>
      <c r="T99" t="s">
        <v>89</v>
      </c>
      <c r="U99" t="b">
        <v>0</v>
      </c>
      <c r="V99" t="s">
        <v>353</v>
      </c>
      <c r="W99" s="1">
        <v>44663.504699074074</v>
      </c>
      <c r="X99">
        <v>56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66</v>
      </c>
      <c r="AE99">
        <v>0</v>
      </c>
      <c r="AF99">
        <v>0</v>
      </c>
      <c r="AG99">
        <v>0</v>
      </c>
      <c r="AH99" t="s">
        <v>200</v>
      </c>
      <c r="AI99" s="1">
        <v>44663.586631944447</v>
      </c>
      <c r="AJ99">
        <v>12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66</v>
      </c>
      <c r="AQ99">
        <v>0</v>
      </c>
      <c r="AR99">
        <v>0</v>
      </c>
      <c r="AS99">
        <v>0</v>
      </c>
      <c r="AT99" t="s">
        <v>89</v>
      </c>
      <c r="AU99" t="s">
        <v>89</v>
      </c>
      <c r="AV99" t="s">
        <v>89</v>
      </c>
      <c r="AW99" t="s">
        <v>89</v>
      </c>
      <c r="AX99" t="s">
        <v>89</v>
      </c>
      <c r="AY99" t="s">
        <v>89</v>
      </c>
      <c r="AZ99" t="s">
        <v>89</v>
      </c>
      <c r="BA99" t="s">
        <v>89</v>
      </c>
      <c r="BB99" t="s">
        <v>89</v>
      </c>
      <c r="BC99" t="s">
        <v>89</v>
      </c>
      <c r="BD99" t="s">
        <v>89</v>
      </c>
      <c r="BE99" t="s">
        <v>89</v>
      </c>
    </row>
    <row r="100" spans="1:57" x14ac:dyDescent="0.35">
      <c r="A100" t="s">
        <v>354</v>
      </c>
      <c r="B100" t="s">
        <v>81</v>
      </c>
      <c r="C100" t="s">
        <v>355</v>
      </c>
      <c r="D100" t="s">
        <v>83</v>
      </c>
      <c r="E100" s="2" t="str">
        <f>HYPERLINK("capsilon://?command=openfolder&amp;siteaddress=envoy.emaiq-na2.net&amp;folderid=FXB0DD972A-946D-4E6C-B73D-E95808E88F88","FX2203487")</f>
        <v>FX2203487</v>
      </c>
      <c r="F100" t="s">
        <v>19</v>
      </c>
      <c r="G100" t="s">
        <v>19</v>
      </c>
      <c r="H100" t="s">
        <v>84</v>
      </c>
      <c r="I100" t="s">
        <v>356</v>
      </c>
      <c r="J100">
        <v>38</v>
      </c>
      <c r="K100" t="s">
        <v>86</v>
      </c>
      <c r="L100" t="s">
        <v>87</v>
      </c>
      <c r="M100" t="s">
        <v>88</v>
      </c>
      <c r="N100">
        <v>1</v>
      </c>
      <c r="O100" s="1">
        <v>44663.476539351854</v>
      </c>
      <c r="P100" s="1">
        <v>44663.521597222221</v>
      </c>
      <c r="Q100">
        <v>3483</v>
      </c>
      <c r="R100">
        <v>410</v>
      </c>
      <c r="S100" t="b">
        <v>0</v>
      </c>
      <c r="T100" t="s">
        <v>89</v>
      </c>
      <c r="U100" t="b">
        <v>0</v>
      </c>
      <c r="V100" t="s">
        <v>211</v>
      </c>
      <c r="W100" s="1">
        <v>44663.521597222221</v>
      </c>
      <c r="X100">
        <v>273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38</v>
      </c>
      <c r="AE100">
        <v>33</v>
      </c>
      <c r="AF100">
        <v>0</v>
      </c>
      <c r="AG100">
        <v>1</v>
      </c>
      <c r="AH100" t="s">
        <v>89</v>
      </c>
      <c r="AI100" t="s">
        <v>89</v>
      </c>
      <c r="AJ100" t="s">
        <v>89</v>
      </c>
      <c r="AK100" t="s">
        <v>89</v>
      </c>
      <c r="AL100" t="s">
        <v>89</v>
      </c>
      <c r="AM100" t="s">
        <v>89</v>
      </c>
      <c r="AN100" t="s">
        <v>89</v>
      </c>
      <c r="AO100" t="s">
        <v>89</v>
      </c>
      <c r="AP100" t="s">
        <v>89</v>
      </c>
      <c r="AQ100" t="s">
        <v>89</v>
      </c>
      <c r="AR100" t="s">
        <v>89</v>
      </c>
      <c r="AS100" t="s">
        <v>89</v>
      </c>
      <c r="AT100" t="s">
        <v>89</v>
      </c>
      <c r="AU100" t="s">
        <v>89</v>
      </c>
      <c r="AV100" t="s">
        <v>89</v>
      </c>
      <c r="AW100" t="s">
        <v>89</v>
      </c>
      <c r="AX100" t="s">
        <v>89</v>
      </c>
      <c r="AY100" t="s">
        <v>89</v>
      </c>
      <c r="AZ100" t="s">
        <v>89</v>
      </c>
      <c r="BA100" t="s">
        <v>89</v>
      </c>
      <c r="BB100" t="s">
        <v>89</v>
      </c>
      <c r="BC100" t="s">
        <v>89</v>
      </c>
      <c r="BD100" t="s">
        <v>89</v>
      </c>
      <c r="BE100" t="s">
        <v>89</v>
      </c>
    </row>
    <row r="101" spans="1:57" x14ac:dyDescent="0.35">
      <c r="A101" t="s">
        <v>357</v>
      </c>
      <c r="B101" t="s">
        <v>81</v>
      </c>
      <c r="C101" t="s">
        <v>358</v>
      </c>
      <c r="D101" t="s">
        <v>83</v>
      </c>
      <c r="E101" s="2" t="str">
        <f>HYPERLINK("capsilon://?command=openfolder&amp;siteaddress=envoy.emaiq-na2.net&amp;folderid=FX62514538-2439-65AA-38DB-17044C971BFF","FX2202601")</f>
        <v>FX2202601</v>
      </c>
      <c r="F101" t="s">
        <v>19</v>
      </c>
      <c r="G101" t="s">
        <v>19</v>
      </c>
      <c r="H101" t="s">
        <v>84</v>
      </c>
      <c r="I101" t="s">
        <v>359</v>
      </c>
      <c r="J101">
        <v>49</v>
      </c>
      <c r="K101" t="s">
        <v>86</v>
      </c>
      <c r="L101" t="s">
        <v>87</v>
      </c>
      <c r="M101" t="s">
        <v>88</v>
      </c>
      <c r="N101">
        <v>2</v>
      </c>
      <c r="O101" s="1">
        <v>44663.484305555554</v>
      </c>
      <c r="P101" s="1">
        <v>44663.590983796297</v>
      </c>
      <c r="Q101">
        <v>8326</v>
      </c>
      <c r="R101">
        <v>891</v>
      </c>
      <c r="S101" t="b">
        <v>0</v>
      </c>
      <c r="T101" t="s">
        <v>89</v>
      </c>
      <c r="U101" t="b">
        <v>0</v>
      </c>
      <c r="V101" t="s">
        <v>353</v>
      </c>
      <c r="W101" s="1">
        <v>44663.512129629627</v>
      </c>
      <c r="X101">
        <v>626</v>
      </c>
      <c r="Y101">
        <v>69</v>
      </c>
      <c r="Z101">
        <v>0</v>
      </c>
      <c r="AA101">
        <v>69</v>
      </c>
      <c r="AB101">
        <v>0</v>
      </c>
      <c r="AC101">
        <v>33</v>
      </c>
      <c r="AD101">
        <v>-20</v>
      </c>
      <c r="AE101">
        <v>0</v>
      </c>
      <c r="AF101">
        <v>0</v>
      </c>
      <c r="AG101">
        <v>0</v>
      </c>
      <c r="AH101" t="s">
        <v>200</v>
      </c>
      <c r="AI101" s="1">
        <v>44663.590983796297</v>
      </c>
      <c r="AJ101">
        <v>189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-20</v>
      </c>
      <c r="AQ101">
        <v>0</v>
      </c>
      <c r="AR101">
        <v>0</v>
      </c>
      <c r="AS101">
        <v>0</v>
      </c>
      <c r="AT101" t="s">
        <v>89</v>
      </c>
      <c r="AU101" t="s">
        <v>89</v>
      </c>
      <c r="AV101" t="s">
        <v>89</v>
      </c>
      <c r="AW101" t="s">
        <v>89</v>
      </c>
      <c r="AX101" t="s">
        <v>89</v>
      </c>
      <c r="AY101" t="s">
        <v>89</v>
      </c>
      <c r="AZ101" t="s">
        <v>89</v>
      </c>
      <c r="BA101" t="s">
        <v>89</v>
      </c>
      <c r="BB101" t="s">
        <v>89</v>
      </c>
      <c r="BC101" t="s">
        <v>89</v>
      </c>
      <c r="BD101" t="s">
        <v>89</v>
      </c>
      <c r="BE101" t="s">
        <v>89</v>
      </c>
    </row>
    <row r="102" spans="1:57" x14ac:dyDescent="0.35">
      <c r="A102" t="s">
        <v>360</v>
      </c>
      <c r="B102" t="s">
        <v>81</v>
      </c>
      <c r="C102" t="s">
        <v>262</v>
      </c>
      <c r="D102" t="s">
        <v>83</v>
      </c>
      <c r="E102" s="2" t="str">
        <f>HYPERLINK("capsilon://?command=openfolder&amp;siteaddress=envoy.emaiq-na2.net&amp;folderid=FXB37B6C09-C8A9-AB78-45D7-651435A92F13","FX2203837")</f>
        <v>FX2203837</v>
      </c>
      <c r="F102" t="s">
        <v>19</v>
      </c>
      <c r="G102" t="s">
        <v>19</v>
      </c>
      <c r="H102" t="s">
        <v>84</v>
      </c>
      <c r="I102" t="s">
        <v>361</v>
      </c>
      <c r="J102">
        <v>66</v>
      </c>
      <c r="K102" t="s">
        <v>86</v>
      </c>
      <c r="L102" t="s">
        <v>87</v>
      </c>
      <c r="M102" t="s">
        <v>88</v>
      </c>
      <c r="N102">
        <v>2</v>
      </c>
      <c r="O102" s="1">
        <v>44663.497118055559</v>
      </c>
      <c r="P102" s="1">
        <v>44663.613333333335</v>
      </c>
      <c r="Q102">
        <v>8468</v>
      </c>
      <c r="R102">
        <v>1573</v>
      </c>
      <c r="S102" t="b">
        <v>0</v>
      </c>
      <c r="T102" t="s">
        <v>89</v>
      </c>
      <c r="U102" t="b">
        <v>0</v>
      </c>
      <c r="V102" t="s">
        <v>211</v>
      </c>
      <c r="W102" s="1">
        <v>44663.518425925926</v>
      </c>
      <c r="X102">
        <v>918</v>
      </c>
      <c r="Y102">
        <v>52</v>
      </c>
      <c r="Z102">
        <v>0</v>
      </c>
      <c r="AA102">
        <v>52</v>
      </c>
      <c r="AB102">
        <v>0</v>
      </c>
      <c r="AC102">
        <v>36</v>
      </c>
      <c r="AD102">
        <v>14</v>
      </c>
      <c r="AE102">
        <v>0</v>
      </c>
      <c r="AF102">
        <v>0</v>
      </c>
      <c r="AG102">
        <v>0</v>
      </c>
      <c r="AH102" t="s">
        <v>200</v>
      </c>
      <c r="AI102" s="1">
        <v>44663.613333333335</v>
      </c>
      <c r="AJ102">
        <v>642</v>
      </c>
      <c r="AK102">
        <v>2</v>
      </c>
      <c r="AL102">
        <v>0</v>
      </c>
      <c r="AM102">
        <v>2</v>
      </c>
      <c r="AN102">
        <v>0</v>
      </c>
      <c r="AO102">
        <v>1</v>
      </c>
      <c r="AP102">
        <v>12</v>
      </c>
      <c r="AQ102">
        <v>0</v>
      </c>
      <c r="AR102">
        <v>0</v>
      </c>
      <c r="AS102">
        <v>0</v>
      </c>
      <c r="AT102" t="s">
        <v>89</v>
      </c>
      <c r="AU102" t="s">
        <v>89</v>
      </c>
      <c r="AV102" t="s">
        <v>89</v>
      </c>
      <c r="AW102" t="s">
        <v>89</v>
      </c>
      <c r="AX102" t="s">
        <v>89</v>
      </c>
      <c r="AY102" t="s">
        <v>89</v>
      </c>
      <c r="AZ102" t="s">
        <v>89</v>
      </c>
      <c r="BA102" t="s">
        <v>89</v>
      </c>
      <c r="BB102" t="s">
        <v>89</v>
      </c>
      <c r="BC102" t="s">
        <v>89</v>
      </c>
      <c r="BD102" t="s">
        <v>89</v>
      </c>
      <c r="BE102" t="s">
        <v>89</v>
      </c>
    </row>
    <row r="103" spans="1:57" x14ac:dyDescent="0.35">
      <c r="A103" t="s">
        <v>362</v>
      </c>
      <c r="B103" t="s">
        <v>81</v>
      </c>
      <c r="C103" t="s">
        <v>338</v>
      </c>
      <c r="D103" t="s">
        <v>83</v>
      </c>
      <c r="E103" s="2" t="str">
        <f>HYPERLINK("capsilon://?command=openfolder&amp;siteaddress=envoy.emaiq-na2.net&amp;folderid=FXABDD10E1-4CFB-B2CA-B98B-2A79C4714934","FX2112331")</f>
        <v>FX2112331</v>
      </c>
      <c r="F103" t="s">
        <v>19</v>
      </c>
      <c r="G103" t="s">
        <v>19</v>
      </c>
      <c r="H103" t="s">
        <v>84</v>
      </c>
      <c r="I103" t="s">
        <v>339</v>
      </c>
      <c r="J103">
        <v>43</v>
      </c>
      <c r="K103" t="s">
        <v>86</v>
      </c>
      <c r="L103" t="s">
        <v>87</v>
      </c>
      <c r="M103" t="s">
        <v>88</v>
      </c>
      <c r="N103">
        <v>2</v>
      </c>
      <c r="O103" s="1">
        <v>44663.501898148148</v>
      </c>
      <c r="P103" s="1">
        <v>44663.527743055558</v>
      </c>
      <c r="Q103">
        <v>1495</v>
      </c>
      <c r="R103">
        <v>738</v>
      </c>
      <c r="S103" t="b">
        <v>0</v>
      </c>
      <c r="T103" t="s">
        <v>89</v>
      </c>
      <c r="U103" t="b">
        <v>1</v>
      </c>
      <c r="V103" t="s">
        <v>211</v>
      </c>
      <c r="W103" s="1">
        <v>44663.507800925923</v>
      </c>
      <c r="X103">
        <v>395</v>
      </c>
      <c r="Y103">
        <v>37</v>
      </c>
      <c r="Z103">
        <v>0</v>
      </c>
      <c r="AA103">
        <v>37</v>
      </c>
      <c r="AB103">
        <v>0</v>
      </c>
      <c r="AC103">
        <v>24</v>
      </c>
      <c r="AD103">
        <v>6</v>
      </c>
      <c r="AE103">
        <v>0</v>
      </c>
      <c r="AF103">
        <v>0</v>
      </c>
      <c r="AG103">
        <v>0</v>
      </c>
      <c r="AH103" t="s">
        <v>200</v>
      </c>
      <c r="AI103" s="1">
        <v>44663.527743055558</v>
      </c>
      <c r="AJ103">
        <v>322</v>
      </c>
      <c r="AK103">
        <v>5</v>
      </c>
      <c r="AL103">
        <v>0</v>
      </c>
      <c r="AM103">
        <v>5</v>
      </c>
      <c r="AN103">
        <v>0</v>
      </c>
      <c r="AO103">
        <v>7</v>
      </c>
      <c r="AP103">
        <v>1</v>
      </c>
      <c r="AQ103">
        <v>0</v>
      </c>
      <c r="AR103">
        <v>0</v>
      </c>
      <c r="AS103">
        <v>0</v>
      </c>
      <c r="AT103" t="s">
        <v>89</v>
      </c>
      <c r="AU103" t="s">
        <v>89</v>
      </c>
      <c r="AV103" t="s">
        <v>89</v>
      </c>
      <c r="AW103" t="s">
        <v>89</v>
      </c>
      <c r="AX103" t="s">
        <v>89</v>
      </c>
      <c r="AY103" t="s">
        <v>89</v>
      </c>
      <c r="AZ103" t="s">
        <v>89</v>
      </c>
      <c r="BA103" t="s">
        <v>89</v>
      </c>
      <c r="BB103" t="s">
        <v>89</v>
      </c>
      <c r="BC103" t="s">
        <v>89</v>
      </c>
      <c r="BD103" t="s">
        <v>89</v>
      </c>
      <c r="BE103" t="s">
        <v>89</v>
      </c>
    </row>
    <row r="104" spans="1:57" x14ac:dyDescent="0.35">
      <c r="A104" t="s">
        <v>363</v>
      </c>
      <c r="B104" t="s">
        <v>81</v>
      </c>
      <c r="C104" t="s">
        <v>364</v>
      </c>
      <c r="D104" t="s">
        <v>83</v>
      </c>
      <c r="E104" s="2" t="str">
        <f>HYPERLINK("capsilon://?command=openfolder&amp;siteaddress=envoy.emaiq-na2.net&amp;folderid=FXE2986111-A633-1F48-08CF-641B72FABE72","FX22031229")</f>
        <v>FX22031229</v>
      </c>
      <c r="F104" t="s">
        <v>19</v>
      </c>
      <c r="G104" t="s">
        <v>19</v>
      </c>
      <c r="H104" t="s">
        <v>84</v>
      </c>
      <c r="I104" t="s">
        <v>365</v>
      </c>
      <c r="J104">
        <v>252</v>
      </c>
      <c r="K104" t="s">
        <v>86</v>
      </c>
      <c r="L104" t="s">
        <v>87</v>
      </c>
      <c r="M104" t="s">
        <v>88</v>
      </c>
      <c r="N104">
        <v>2</v>
      </c>
      <c r="O104" s="1">
        <v>44653.308831018519</v>
      </c>
      <c r="P104" s="1">
        <v>44655.172048611108</v>
      </c>
      <c r="Q104">
        <v>157606</v>
      </c>
      <c r="R104">
        <v>3376</v>
      </c>
      <c r="S104" t="b">
        <v>0</v>
      </c>
      <c r="T104" t="s">
        <v>89</v>
      </c>
      <c r="U104" t="b">
        <v>1</v>
      </c>
      <c r="V104" t="s">
        <v>366</v>
      </c>
      <c r="W104" s="1">
        <v>44655.138391203705</v>
      </c>
      <c r="X104">
        <v>2400</v>
      </c>
      <c r="Y104">
        <v>177</v>
      </c>
      <c r="Z104">
        <v>0</v>
      </c>
      <c r="AA104">
        <v>177</v>
      </c>
      <c r="AB104">
        <v>42</v>
      </c>
      <c r="AC104">
        <v>51</v>
      </c>
      <c r="AD104">
        <v>75</v>
      </c>
      <c r="AE104">
        <v>0</v>
      </c>
      <c r="AF104">
        <v>0</v>
      </c>
      <c r="AG104">
        <v>0</v>
      </c>
      <c r="AH104" t="s">
        <v>367</v>
      </c>
      <c r="AI104" s="1">
        <v>44655.172048611108</v>
      </c>
      <c r="AJ104">
        <v>976</v>
      </c>
      <c r="AK104">
        <v>1</v>
      </c>
      <c r="AL104">
        <v>0</v>
      </c>
      <c r="AM104">
        <v>1</v>
      </c>
      <c r="AN104">
        <v>42</v>
      </c>
      <c r="AO104">
        <v>1</v>
      </c>
      <c r="AP104">
        <v>74</v>
      </c>
      <c r="AQ104">
        <v>0</v>
      </c>
      <c r="AR104">
        <v>0</v>
      </c>
      <c r="AS104">
        <v>0</v>
      </c>
      <c r="AT104" t="s">
        <v>89</v>
      </c>
      <c r="AU104" t="s">
        <v>89</v>
      </c>
      <c r="AV104" t="s">
        <v>89</v>
      </c>
      <c r="AW104" t="s">
        <v>89</v>
      </c>
      <c r="AX104" t="s">
        <v>89</v>
      </c>
      <c r="AY104" t="s">
        <v>89</v>
      </c>
      <c r="AZ104" t="s">
        <v>89</v>
      </c>
      <c r="BA104" t="s">
        <v>89</v>
      </c>
      <c r="BB104" t="s">
        <v>89</v>
      </c>
      <c r="BC104" t="s">
        <v>89</v>
      </c>
      <c r="BD104" t="s">
        <v>89</v>
      </c>
      <c r="BE104" t="s">
        <v>89</v>
      </c>
    </row>
    <row r="105" spans="1:57" x14ac:dyDescent="0.35">
      <c r="A105" t="s">
        <v>368</v>
      </c>
      <c r="B105" t="s">
        <v>81</v>
      </c>
      <c r="C105" t="s">
        <v>369</v>
      </c>
      <c r="D105" t="s">
        <v>83</v>
      </c>
      <c r="E105" s="2" t="str">
        <f>HYPERLINK("capsilon://?command=openfolder&amp;siteaddress=envoy.emaiq-na2.net&amp;folderid=FX0CE6507A-8C19-22C8-84AD-82D5D626252A","FX22031208")</f>
        <v>FX22031208</v>
      </c>
      <c r="F105" t="s">
        <v>19</v>
      </c>
      <c r="G105" t="s">
        <v>19</v>
      </c>
      <c r="H105" t="s">
        <v>84</v>
      </c>
      <c r="I105" t="s">
        <v>370</v>
      </c>
      <c r="J105">
        <v>263</v>
      </c>
      <c r="K105" t="s">
        <v>86</v>
      </c>
      <c r="L105" t="s">
        <v>87</v>
      </c>
      <c r="M105" t="s">
        <v>88</v>
      </c>
      <c r="N105">
        <v>1</v>
      </c>
      <c r="O105" s="1">
        <v>44654.496979166666</v>
      </c>
      <c r="P105" s="1">
        <v>44655.186481481483</v>
      </c>
      <c r="Q105">
        <v>59180</v>
      </c>
      <c r="R105">
        <v>393</v>
      </c>
      <c r="S105" t="b">
        <v>0</v>
      </c>
      <c r="T105" t="s">
        <v>89</v>
      </c>
      <c r="U105" t="b">
        <v>0</v>
      </c>
      <c r="V105" t="s">
        <v>371</v>
      </c>
      <c r="W105" s="1">
        <v>44655.186481481483</v>
      </c>
      <c r="X105">
        <v>238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263</v>
      </c>
      <c r="AE105">
        <v>228</v>
      </c>
      <c r="AF105">
        <v>0</v>
      </c>
      <c r="AG105">
        <v>10</v>
      </c>
      <c r="AH105" t="s">
        <v>89</v>
      </c>
      <c r="AI105" t="s">
        <v>89</v>
      </c>
      <c r="AJ105" t="s">
        <v>89</v>
      </c>
      <c r="AK105" t="s">
        <v>89</v>
      </c>
      <c r="AL105" t="s">
        <v>89</v>
      </c>
      <c r="AM105" t="s">
        <v>89</v>
      </c>
      <c r="AN105" t="s">
        <v>89</v>
      </c>
      <c r="AO105" t="s">
        <v>89</v>
      </c>
      <c r="AP105" t="s">
        <v>89</v>
      </c>
      <c r="AQ105" t="s">
        <v>89</v>
      </c>
      <c r="AR105" t="s">
        <v>89</v>
      </c>
      <c r="AS105" t="s">
        <v>89</v>
      </c>
      <c r="AT105" t="s">
        <v>89</v>
      </c>
      <c r="AU105" t="s">
        <v>89</v>
      </c>
      <c r="AV105" t="s">
        <v>89</v>
      </c>
      <c r="AW105" t="s">
        <v>89</v>
      </c>
      <c r="AX105" t="s">
        <v>89</v>
      </c>
      <c r="AY105" t="s">
        <v>89</v>
      </c>
      <c r="AZ105" t="s">
        <v>89</v>
      </c>
      <c r="BA105" t="s">
        <v>89</v>
      </c>
      <c r="BB105" t="s">
        <v>89</v>
      </c>
      <c r="BC105" t="s">
        <v>89</v>
      </c>
      <c r="BD105" t="s">
        <v>89</v>
      </c>
      <c r="BE105" t="s">
        <v>89</v>
      </c>
    </row>
    <row r="106" spans="1:57" x14ac:dyDescent="0.35">
      <c r="A106" t="s">
        <v>372</v>
      </c>
      <c r="B106" t="s">
        <v>81</v>
      </c>
      <c r="C106" t="s">
        <v>373</v>
      </c>
      <c r="D106" t="s">
        <v>83</v>
      </c>
      <c r="E106" s="2" t="str">
        <f>HYPERLINK("capsilon://?command=openfolder&amp;siteaddress=envoy.emaiq-na2.net&amp;folderid=FX09F1004A-43E8-D48C-6C4D-FA1EA06AA39C","FX2203908")</f>
        <v>FX2203908</v>
      </c>
      <c r="F106" t="s">
        <v>19</v>
      </c>
      <c r="G106" t="s">
        <v>19</v>
      </c>
      <c r="H106" t="s">
        <v>84</v>
      </c>
      <c r="I106" t="s">
        <v>374</v>
      </c>
      <c r="J106">
        <v>38</v>
      </c>
      <c r="K106" t="s">
        <v>86</v>
      </c>
      <c r="L106" t="s">
        <v>87</v>
      </c>
      <c r="M106" t="s">
        <v>88</v>
      </c>
      <c r="N106">
        <v>2</v>
      </c>
      <c r="O106" s="1">
        <v>44655.16</v>
      </c>
      <c r="P106" s="1">
        <v>44655.178032407406</v>
      </c>
      <c r="Q106">
        <v>593</v>
      </c>
      <c r="R106">
        <v>965</v>
      </c>
      <c r="S106" t="b">
        <v>0</v>
      </c>
      <c r="T106" t="s">
        <v>89</v>
      </c>
      <c r="U106" t="b">
        <v>1</v>
      </c>
      <c r="V106" t="s">
        <v>191</v>
      </c>
      <c r="W106" s="1">
        <v>44655.172754629632</v>
      </c>
      <c r="X106">
        <v>589</v>
      </c>
      <c r="Y106">
        <v>37</v>
      </c>
      <c r="Z106">
        <v>0</v>
      </c>
      <c r="AA106">
        <v>37</v>
      </c>
      <c r="AB106">
        <v>0</v>
      </c>
      <c r="AC106">
        <v>16</v>
      </c>
      <c r="AD106">
        <v>1</v>
      </c>
      <c r="AE106">
        <v>0</v>
      </c>
      <c r="AF106">
        <v>0</v>
      </c>
      <c r="AG106">
        <v>0</v>
      </c>
      <c r="AH106" t="s">
        <v>367</v>
      </c>
      <c r="AI106" s="1">
        <v>44655.178032407406</v>
      </c>
      <c r="AJ106">
        <v>376</v>
      </c>
      <c r="AK106">
        <v>6</v>
      </c>
      <c r="AL106">
        <v>0</v>
      </c>
      <c r="AM106">
        <v>6</v>
      </c>
      <c r="AN106">
        <v>0</v>
      </c>
      <c r="AO106">
        <v>5</v>
      </c>
      <c r="AP106">
        <v>-5</v>
      </c>
      <c r="AQ106">
        <v>0</v>
      </c>
      <c r="AR106">
        <v>0</v>
      </c>
      <c r="AS106">
        <v>0</v>
      </c>
      <c r="AT106" t="s">
        <v>89</v>
      </c>
      <c r="AU106" t="s">
        <v>89</v>
      </c>
      <c r="AV106" t="s">
        <v>89</v>
      </c>
      <c r="AW106" t="s">
        <v>89</v>
      </c>
      <c r="AX106" t="s">
        <v>89</v>
      </c>
      <c r="AY106" t="s">
        <v>89</v>
      </c>
      <c r="AZ106" t="s">
        <v>89</v>
      </c>
      <c r="BA106" t="s">
        <v>89</v>
      </c>
      <c r="BB106" t="s">
        <v>89</v>
      </c>
      <c r="BC106" t="s">
        <v>89</v>
      </c>
      <c r="BD106" t="s">
        <v>89</v>
      </c>
      <c r="BE106" t="s">
        <v>89</v>
      </c>
    </row>
    <row r="107" spans="1:57" x14ac:dyDescent="0.35">
      <c r="A107" t="s">
        <v>375</v>
      </c>
      <c r="B107" t="s">
        <v>81</v>
      </c>
      <c r="C107" t="s">
        <v>355</v>
      </c>
      <c r="D107" t="s">
        <v>83</v>
      </c>
      <c r="E107" s="2" t="str">
        <f>HYPERLINK("capsilon://?command=openfolder&amp;siteaddress=envoy.emaiq-na2.net&amp;folderid=FXB0DD972A-946D-4E6C-B73D-E95808E88F88","FX2203487")</f>
        <v>FX2203487</v>
      </c>
      <c r="F107" t="s">
        <v>19</v>
      </c>
      <c r="G107" t="s">
        <v>19</v>
      </c>
      <c r="H107" t="s">
        <v>84</v>
      </c>
      <c r="I107" t="s">
        <v>356</v>
      </c>
      <c r="J107">
        <v>38</v>
      </c>
      <c r="K107" t="s">
        <v>86</v>
      </c>
      <c r="L107" t="s">
        <v>87</v>
      </c>
      <c r="M107" t="s">
        <v>88</v>
      </c>
      <c r="N107">
        <v>2</v>
      </c>
      <c r="O107" s="1">
        <v>44663.522731481484</v>
      </c>
      <c r="P107" s="1">
        <v>44663.544525462959</v>
      </c>
      <c r="Q107">
        <v>330</v>
      </c>
      <c r="R107">
        <v>1553</v>
      </c>
      <c r="S107" t="b">
        <v>0</v>
      </c>
      <c r="T107" t="s">
        <v>89</v>
      </c>
      <c r="U107" t="b">
        <v>1</v>
      </c>
      <c r="V107" t="s">
        <v>211</v>
      </c>
      <c r="W107" s="1">
        <v>44663.538530092592</v>
      </c>
      <c r="X107">
        <v>1271</v>
      </c>
      <c r="Y107">
        <v>69</v>
      </c>
      <c r="Z107">
        <v>0</v>
      </c>
      <c r="AA107">
        <v>69</v>
      </c>
      <c r="AB107">
        <v>0</v>
      </c>
      <c r="AC107">
        <v>40</v>
      </c>
      <c r="AD107">
        <v>-31</v>
      </c>
      <c r="AE107">
        <v>0</v>
      </c>
      <c r="AF107">
        <v>0</v>
      </c>
      <c r="AG107">
        <v>0</v>
      </c>
      <c r="AH107" t="s">
        <v>200</v>
      </c>
      <c r="AI107" s="1">
        <v>44663.544525462959</v>
      </c>
      <c r="AJ107">
        <v>282</v>
      </c>
      <c r="AK107">
        <v>4</v>
      </c>
      <c r="AL107">
        <v>0</v>
      </c>
      <c r="AM107">
        <v>4</v>
      </c>
      <c r="AN107">
        <v>0</v>
      </c>
      <c r="AO107">
        <v>3</v>
      </c>
      <c r="AP107">
        <v>-35</v>
      </c>
      <c r="AQ107">
        <v>0</v>
      </c>
      <c r="AR107">
        <v>0</v>
      </c>
      <c r="AS107">
        <v>0</v>
      </c>
      <c r="AT107" t="s">
        <v>89</v>
      </c>
      <c r="AU107" t="s">
        <v>89</v>
      </c>
      <c r="AV107" t="s">
        <v>89</v>
      </c>
      <c r="AW107" t="s">
        <v>89</v>
      </c>
      <c r="AX107" t="s">
        <v>89</v>
      </c>
      <c r="AY107" t="s">
        <v>89</v>
      </c>
      <c r="AZ107" t="s">
        <v>89</v>
      </c>
      <c r="BA107" t="s">
        <v>89</v>
      </c>
      <c r="BB107" t="s">
        <v>89</v>
      </c>
      <c r="BC107" t="s">
        <v>89</v>
      </c>
      <c r="BD107" t="s">
        <v>89</v>
      </c>
      <c r="BE107" t="s">
        <v>89</v>
      </c>
    </row>
    <row r="108" spans="1:57" x14ac:dyDescent="0.35">
      <c r="A108" t="s">
        <v>376</v>
      </c>
      <c r="B108" t="s">
        <v>81</v>
      </c>
      <c r="C108" t="s">
        <v>377</v>
      </c>
      <c r="D108" t="s">
        <v>83</v>
      </c>
      <c r="E108" s="2" t="str">
        <f>HYPERLINK("capsilon://?command=openfolder&amp;siteaddress=envoy.emaiq-na2.net&amp;folderid=FX0F25AE61-82AD-C660-8FE7-9CA6FBE5B057","FX22031074")</f>
        <v>FX22031074</v>
      </c>
      <c r="F108" t="s">
        <v>19</v>
      </c>
      <c r="G108" t="s">
        <v>19</v>
      </c>
      <c r="H108" t="s">
        <v>84</v>
      </c>
      <c r="I108" t="s">
        <v>378</v>
      </c>
      <c r="J108">
        <v>54</v>
      </c>
      <c r="K108" t="s">
        <v>86</v>
      </c>
      <c r="L108" t="s">
        <v>87</v>
      </c>
      <c r="M108" t="s">
        <v>88</v>
      </c>
      <c r="N108">
        <v>2</v>
      </c>
      <c r="O108" s="1">
        <v>44663.553206018521</v>
      </c>
      <c r="P108" s="1">
        <v>44663.615162037036</v>
      </c>
      <c r="Q108">
        <v>4918</v>
      </c>
      <c r="R108">
        <v>435</v>
      </c>
      <c r="S108" t="b">
        <v>0</v>
      </c>
      <c r="T108" t="s">
        <v>89</v>
      </c>
      <c r="U108" t="b">
        <v>0</v>
      </c>
      <c r="V108" t="s">
        <v>211</v>
      </c>
      <c r="W108" s="1">
        <v>44663.55908564815</v>
      </c>
      <c r="X108">
        <v>278</v>
      </c>
      <c r="Y108">
        <v>43</v>
      </c>
      <c r="Z108">
        <v>0</v>
      </c>
      <c r="AA108">
        <v>43</v>
      </c>
      <c r="AB108">
        <v>0</v>
      </c>
      <c r="AC108">
        <v>12</v>
      </c>
      <c r="AD108">
        <v>11</v>
      </c>
      <c r="AE108">
        <v>0</v>
      </c>
      <c r="AF108">
        <v>0</v>
      </c>
      <c r="AG108">
        <v>0</v>
      </c>
      <c r="AH108" t="s">
        <v>200</v>
      </c>
      <c r="AI108" s="1">
        <v>44663.615162037036</v>
      </c>
      <c r="AJ108">
        <v>157</v>
      </c>
      <c r="AK108">
        <v>2</v>
      </c>
      <c r="AL108">
        <v>0</v>
      </c>
      <c r="AM108">
        <v>2</v>
      </c>
      <c r="AN108">
        <v>0</v>
      </c>
      <c r="AO108">
        <v>1</v>
      </c>
      <c r="AP108">
        <v>9</v>
      </c>
      <c r="AQ108">
        <v>0</v>
      </c>
      <c r="AR108">
        <v>0</v>
      </c>
      <c r="AS108">
        <v>0</v>
      </c>
      <c r="AT108" t="s">
        <v>89</v>
      </c>
      <c r="AU108" t="s">
        <v>89</v>
      </c>
      <c r="AV108" t="s">
        <v>89</v>
      </c>
      <c r="AW108" t="s">
        <v>89</v>
      </c>
      <c r="AX108" t="s">
        <v>89</v>
      </c>
      <c r="AY108" t="s">
        <v>89</v>
      </c>
      <c r="AZ108" t="s">
        <v>89</v>
      </c>
      <c r="BA108" t="s">
        <v>89</v>
      </c>
      <c r="BB108" t="s">
        <v>89</v>
      </c>
      <c r="BC108" t="s">
        <v>89</v>
      </c>
      <c r="BD108" t="s">
        <v>89</v>
      </c>
      <c r="BE108" t="s">
        <v>89</v>
      </c>
    </row>
    <row r="109" spans="1:57" x14ac:dyDescent="0.35">
      <c r="A109" t="s">
        <v>379</v>
      </c>
      <c r="B109" t="s">
        <v>81</v>
      </c>
      <c r="C109" t="s">
        <v>297</v>
      </c>
      <c r="D109" t="s">
        <v>83</v>
      </c>
      <c r="E109" s="2" t="str">
        <f>HYPERLINK("capsilon://?command=openfolder&amp;siteaddress=envoy.emaiq-na2.net&amp;folderid=FXB60C6CB1-72B7-8D65-F9B2-02A53A7DAC01","FX22031069")</f>
        <v>FX22031069</v>
      </c>
      <c r="F109" t="s">
        <v>19</v>
      </c>
      <c r="G109" t="s">
        <v>19</v>
      </c>
      <c r="H109" t="s">
        <v>84</v>
      </c>
      <c r="I109" t="s">
        <v>380</v>
      </c>
      <c r="J109">
        <v>406</v>
      </c>
      <c r="K109" t="s">
        <v>86</v>
      </c>
      <c r="L109" t="s">
        <v>87</v>
      </c>
      <c r="M109" t="s">
        <v>88</v>
      </c>
      <c r="N109">
        <v>2</v>
      </c>
      <c r="O109" s="1">
        <v>44655.161770833336</v>
      </c>
      <c r="P109" s="1">
        <v>44655.213321759256</v>
      </c>
      <c r="Q109">
        <v>55</v>
      </c>
      <c r="R109">
        <v>4399</v>
      </c>
      <c r="S109" t="b">
        <v>0</v>
      </c>
      <c r="T109" t="s">
        <v>89</v>
      </c>
      <c r="U109" t="b">
        <v>1</v>
      </c>
      <c r="V109" t="s">
        <v>124</v>
      </c>
      <c r="W109" s="1">
        <v>44655.199907407405</v>
      </c>
      <c r="X109">
        <v>3270</v>
      </c>
      <c r="Y109">
        <v>326</v>
      </c>
      <c r="Z109">
        <v>0</v>
      </c>
      <c r="AA109">
        <v>326</v>
      </c>
      <c r="AB109">
        <v>61</v>
      </c>
      <c r="AC109">
        <v>137</v>
      </c>
      <c r="AD109">
        <v>80</v>
      </c>
      <c r="AE109">
        <v>0</v>
      </c>
      <c r="AF109">
        <v>0</v>
      </c>
      <c r="AG109">
        <v>0</v>
      </c>
      <c r="AH109" t="s">
        <v>273</v>
      </c>
      <c r="AI109" s="1">
        <v>44655.213321759256</v>
      </c>
      <c r="AJ109">
        <v>1129</v>
      </c>
      <c r="AK109">
        <v>4</v>
      </c>
      <c r="AL109">
        <v>0</v>
      </c>
      <c r="AM109">
        <v>4</v>
      </c>
      <c r="AN109">
        <v>61</v>
      </c>
      <c r="AO109">
        <v>4</v>
      </c>
      <c r="AP109">
        <v>76</v>
      </c>
      <c r="AQ109">
        <v>0</v>
      </c>
      <c r="AR109">
        <v>0</v>
      </c>
      <c r="AS109">
        <v>0</v>
      </c>
      <c r="AT109" t="s">
        <v>89</v>
      </c>
      <c r="AU109" t="s">
        <v>89</v>
      </c>
      <c r="AV109" t="s">
        <v>89</v>
      </c>
      <c r="AW109" t="s">
        <v>89</v>
      </c>
      <c r="AX109" t="s">
        <v>89</v>
      </c>
      <c r="AY109" t="s">
        <v>89</v>
      </c>
      <c r="AZ109" t="s">
        <v>89</v>
      </c>
      <c r="BA109" t="s">
        <v>89</v>
      </c>
      <c r="BB109" t="s">
        <v>89</v>
      </c>
      <c r="BC109" t="s">
        <v>89</v>
      </c>
      <c r="BD109" t="s">
        <v>89</v>
      </c>
      <c r="BE109" t="s">
        <v>89</v>
      </c>
    </row>
    <row r="110" spans="1:57" x14ac:dyDescent="0.35">
      <c r="A110" t="s">
        <v>381</v>
      </c>
      <c r="B110" t="s">
        <v>81</v>
      </c>
      <c r="C110" t="s">
        <v>382</v>
      </c>
      <c r="D110" t="s">
        <v>83</v>
      </c>
      <c r="E110" s="2" t="str">
        <f>HYPERLINK("capsilon://?command=openfolder&amp;siteaddress=envoy.emaiq-na2.net&amp;folderid=FX66BF9348-EDB2-BDD1-FCF0-71420274ED4E","FX2203474")</f>
        <v>FX2203474</v>
      </c>
      <c r="F110" t="s">
        <v>19</v>
      </c>
      <c r="G110" t="s">
        <v>19</v>
      </c>
      <c r="H110" t="s">
        <v>84</v>
      </c>
      <c r="I110" t="s">
        <v>383</v>
      </c>
      <c r="J110">
        <v>637</v>
      </c>
      <c r="K110" t="s">
        <v>86</v>
      </c>
      <c r="L110" t="s">
        <v>87</v>
      </c>
      <c r="M110" t="s">
        <v>88</v>
      </c>
      <c r="N110">
        <v>2</v>
      </c>
      <c r="O110" s="1">
        <v>44655.168113425927</v>
      </c>
      <c r="P110" s="1">
        <v>44655.246724537035</v>
      </c>
      <c r="Q110">
        <v>536</v>
      </c>
      <c r="R110">
        <v>6256</v>
      </c>
      <c r="S110" t="b">
        <v>0</v>
      </c>
      <c r="T110" t="s">
        <v>89</v>
      </c>
      <c r="U110" t="b">
        <v>1</v>
      </c>
      <c r="V110" t="s">
        <v>180</v>
      </c>
      <c r="W110" s="1">
        <v>44655.22929398148</v>
      </c>
      <c r="X110">
        <v>4608</v>
      </c>
      <c r="Y110">
        <v>459</v>
      </c>
      <c r="Z110">
        <v>0</v>
      </c>
      <c r="AA110">
        <v>459</v>
      </c>
      <c r="AB110">
        <v>87</v>
      </c>
      <c r="AC110">
        <v>253</v>
      </c>
      <c r="AD110">
        <v>178</v>
      </c>
      <c r="AE110">
        <v>0</v>
      </c>
      <c r="AF110">
        <v>0</v>
      </c>
      <c r="AG110">
        <v>0</v>
      </c>
      <c r="AH110" t="s">
        <v>91</v>
      </c>
      <c r="AI110" s="1">
        <v>44655.246724537035</v>
      </c>
      <c r="AJ110">
        <v>1484</v>
      </c>
      <c r="AK110">
        <v>4</v>
      </c>
      <c r="AL110">
        <v>0</v>
      </c>
      <c r="AM110">
        <v>4</v>
      </c>
      <c r="AN110">
        <v>87</v>
      </c>
      <c r="AO110">
        <v>3</v>
      </c>
      <c r="AP110">
        <v>174</v>
      </c>
      <c r="AQ110">
        <v>0</v>
      </c>
      <c r="AR110">
        <v>0</v>
      </c>
      <c r="AS110">
        <v>0</v>
      </c>
      <c r="AT110" t="s">
        <v>89</v>
      </c>
      <c r="AU110" t="s">
        <v>89</v>
      </c>
      <c r="AV110" t="s">
        <v>89</v>
      </c>
      <c r="AW110" t="s">
        <v>89</v>
      </c>
      <c r="AX110" t="s">
        <v>89</v>
      </c>
      <c r="AY110" t="s">
        <v>89</v>
      </c>
      <c r="AZ110" t="s">
        <v>89</v>
      </c>
      <c r="BA110" t="s">
        <v>89</v>
      </c>
      <c r="BB110" t="s">
        <v>89</v>
      </c>
      <c r="BC110" t="s">
        <v>89</v>
      </c>
      <c r="BD110" t="s">
        <v>89</v>
      </c>
      <c r="BE110" t="s">
        <v>89</v>
      </c>
    </row>
    <row r="111" spans="1:57" x14ac:dyDescent="0.35">
      <c r="A111" t="s">
        <v>384</v>
      </c>
      <c r="B111" t="s">
        <v>81</v>
      </c>
      <c r="C111" t="s">
        <v>385</v>
      </c>
      <c r="D111" t="s">
        <v>83</v>
      </c>
      <c r="E111" s="2" t="str">
        <f>HYPERLINK("capsilon://?command=openfolder&amp;siteaddress=envoy.emaiq-na2.net&amp;folderid=FXB91EC310-263E-24B8-2F34-279EEDF4F681","FX2204346")</f>
        <v>FX2204346</v>
      </c>
      <c r="F111" t="s">
        <v>19</v>
      </c>
      <c r="G111" t="s">
        <v>19</v>
      </c>
      <c r="H111" t="s">
        <v>84</v>
      </c>
      <c r="I111" t="s">
        <v>386</v>
      </c>
      <c r="J111">
        <v>32</v>
      </c>
      <c r="K111" t="s">
        <v>86</v>
      </c>
      <c r="L111" t="s">
        <v>87</v>
      </c>
      <c r="M111" t="s">
        <v>88</v>
      </c>
      <c r="N111">
        <v>2</v>
      </c>
      <c r="O111" s="1">
        <v>44663.581238425926</v>
      </c>
      <c r="P111" s="1">
        <v>44663.677731481483</v>
      </c>
      <c r="Q111">
        <v>4889</v>
      </c>
      <c r="R111">
        <v>3448</v>
      </c>
      <c r="S111" t="b">
        <v>0</v>
      </c>
      <c r="T111" t="s">
        <v>89</v>
      </c>
      <c r="U111" t="b">
        <v>0</v>
      </c>
      <c r="V111" t="s">
        <v>211</v>
      </c>
      <c r="W111" s="1">
        <v>44663.608275462961</v>
      </c>
      <c r="X111">
        <v>2063</v>
      </c>
      <c r="Y111">
        <v>86</v>
      </c>
      <c r="Z111">
        <v>0</v>
      </c>
      <c r="AA111">
        <v>86</v>
      </c>
      <c r="AB111">
        <v>0</v>
      </c>
      <c r="AC111">
        <v>82</v>
      </c>
      <c r="AD111">
        <v>-54</v>
      </c>
      <c r="AE111">
        <v>0</v>
      </c>
      <c r="AF111">
        <v>0</v>
      </c>
      <c r="AG111">
        <v>0</v>
      </c>
      <c r="AH111" t="s">
        <v>200</v>
      </c>
      <c r="AI111" s="1">
        <v>44663.677731481483</v>
      </c>
      <c r="AJ111">
        <v>1091</v>
      </c>
      <c r="AK111">
        <v>4</v>
      </c>
      <c r="AL111">
        <v>0</v>
      </c>
      <c r="AM111">
        <v>4</v>
      </c>
      <c r="AN111">
        <v>0</v>
      </c>
      <c r="AO111">
        <v>3</v>
      </c>
      <c r="AP111">
        <v>-58</v>
      </c>
      <c r="AQ111">
        <v>0</v>
      </c>
      <c r="AR111">
        <v>0</v>
      </c>
      <c r="AS111">
        <v>0</v>
      </c>
      <c r="AT111" t="s">
        <v>89</v>
      </c>
      <c r="AU111" t="s">
        <v>89</v>
      </c>
      <c r="AV111" t="s">
        <v>89</v>
      </c>
      <c r="AW111" t="s">
        <v>89</v>
      </c>
      <c r="AX111" t="s">
        <v>89</v>
      </c>
      <c r="AY111" t="s">
        <v>89</v>
      </c>
      <c r="AZ111" t="s">
        <v>89</v>
      </c>
      <c r="BA111" t="s">
        <v>89</v>
      </c>
      <c r="BB111" t="s">
        <v>89</v>
      </c>
      <c r="BC111" t="s">
        <v>89</v>
      </c>
      <c r="BD111" t="s">
        <v>89</v>
      </c>
      <c r="BE111" t="s">
        <v>89</v>
      </c>
    </row>
    <row r="112" spans="1:57" x14ac:dyDescent="0.35">
      <c r="A112" t="s">
        <v>387</v>
      </c>
      <c r="B112" t="s">
        <v>81</v>
      </c>
      <c r="C112" t="s">
        <v>388</v>
      </c>
      <c r="D112" t="s">
        <v>83</v>
      </c>
      <c r="E112" s="2" t="str">
        <f>HYPERLINK("capsilon://?command=openfolder&amp;siteaddress=envoy.emaiq-na2.net&amp;folderid=FX3FEE9254-0FEA-40DD-5187-DC82B82E8EF0","FX220356")</f>
        <v>FX220356</v>
      </c>
      <c r="F112" t="s">
        <v>19</v>
      </c>
      <c r="G112" t="s">
        <v>19</v>
      </c>
      <c r="H112" t="s">
        <v>84</v>
      </c>
      <c r="I112" t="s">
        <v>389</v>
      </c>
      <c r="J112">
        <v>32</v>
      </c>
      <c r="K112" t="s">
        <v>86</v>
      </c>
      <c r="L112" t="s">
        <v>87</v>
      </c>
      <c r="M112" t="s">
        <v>88</v>
      </c>
      <c r="N112">
        <v>2</v>
      </c>
      <c r="O112" s="1">
        <v>44652.191736111112</v>
      </c>
      <c r="P112" s="1">
        <v>44652.237939814811</v>
      </c>
      <c r="Q112">
        <v>2049</v>
      </c>
      <c r="R112">
        <v>1943</v>
      </c>
      <c r="S112" t="b">
        <v>0</v>
      </c>
      <c r="T112" t="s">
        <v>89</v>
      </c>
      <c r="U112" t="b">
        <v>1</v>
      </c>
      <c r="V112" t="s">
        <v>105</v>
      </c>
      <c r="W112" s="1">
        <v>44652.211145833331</v>
      </c>
      <c r="X112">
        <v>1655</v>
      </c>
      <c r="Y112">
        <v>62</v>
      </c>
      <c r="Z112">
        <v>0</v>
      </c>
      <c r="AA112">
        <v>62</v>
      </c>
      <c r="AB112">
        <v>0</v>
      </c>
      <c r="AC112">
        <v>45</v>
      </c>
      <c r="AD112">
        <v>-30</v>
      </c>
      <c r="AE112">
        <v>0</v>
      </c>
      <c r="AF112">
        <v>0</v>
      </c>
      <c r="AG112">
        <v>0</v>
      </c>
      <c r="AH112" t="s">
        <v>91</v>
      </c>
      <c r="AI112" s="1">
        <v>44652.237939814811</v>
      </c>
      <c r="AJ112">
        <v>261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-31</v>
      </c>
      <c r="AQ112">
        <v>0</v>
      </c>
      <c r="AR112">
        <v>0</v>
      </c>
      <c r="AS112">
        <v>0</v>
      </c>
      <c r="AT112" t="s">
        <v>89</v>
      </c>
      <c r="AU112" t="s">
        <v>89</v>
      </c>
      <c r="AV112" t="s">
        <v>89</v>
      </c>
      <c r="AW112" t="s">
        <v>89</v>
      </c>
      <c r="AX112" t="s">
        <v>89</v>
      </c>
      <c r="AY112" t="s">
        <v>89</v>
      </c>
      <c r="AZ112" t="s">
        <v>89</v>
      </c>
      <c r="BA112" t="s">
        <v>89</v>
      </c>
      <c r="BB112" t="s">
        <v>89</v>
      </c>
      <c r="BC112" t="s">
        <v>89</v>
      </c>
      <c r="BD112" t="s">
        <v>89</v>
      </c>
      <c r="BE112" t="s">
        <v>89</v>
      </c>
    </row>
    <row r="113" spans="1:57" x14ac:dyDescent="0.35">
      <c r="A113" t="s">
        <v>390</v>
      </c>
      <c r="B113" t="s">
        <v>81</v>
      </c>
      <c r="C113" t="s">
        <v>369</v>
      </c>
      <c r="D113" t="s">
        <v>83</v>
      </c>
      <c r="E113" s="2" t="str">
        <f>HYPERLINK("capsilon://?command=openfolder&amp;siteaddress=envoy.emaiq-na2.net&amp;folderid=FX0CE6507A-8C19-22C8-84AD-82D5D626252A","FX22031208")</f>
        <v>FX22031208</v>
      </c>
      <c r="F113" t="s">
        <v>19</v>
      </c>
      <c r="G113" t="s">
        <v>19</v>
      </c>
      <c r="H113" t="s">
        <v>84</v>
      </c>
      <c r="I113" t="s">
        <v>370</v>
      </c>
      <c r="J113">
        <v>387</v>
      </c>
      <c r="K113" t="s">
        <v>86</v>
      </c>
      <c r="L113" t="s">
        <v>87</v>
      </c>
      <c r="M113" t="s">
        <v>88</v>
      </c>
      <c r="N113">
        <v>2</v>
      </c>
      <c r="O113" s="1">
        <v>44655.187638888892</v>
      </c>
      <c r="P113" s="1">
        <v>44655.233136574076</v>
      </c>
      <c r="Q113">
        <v>1078</v>
      </c>
      <c r="R113">
        <v>2853</v>
      </c>
      <c r="S113" t="b">
        <v>0</v>
      </c>
      <c r="T113" t="s">
        <v>89</v>
      </c>
      <c r="U113" t="b">
        <v>1</v>
      </c>
      <c r="V113" t="s">
        <v>371</v>
      </c>
      <c r="W113" s="1">
        <v>44655.215648148151</v>
      </c>
      <c r="X113">
        <v>1747</v>
      </c>
      <c r="Y113">
        <v>204</v>
      </c>
      <c r="Z113">
        <v>0</v>
      </c>
      <c r="AA113">
        <v>204</v>
      </c>
      <c r="AB113">
        <v>148</v>
      </c>
      <c r="AC113">
        <v>94</v>
      </c>
      <c r="AD113">
        <v>183</v>
      </c>
      <c r="AE113">
        <v>0</v>
      </c>
      <c r="AF113">
        <v>0</v>
      </c>
      <c r="AG113">
        <v>0</v>
      </c>
      <c r="AH113" t="s">
        <v>158</v>
      </c>
      <c r="AI113" s="1">
        <v>44655.233136574076</v>
      </c>
      <c r="AJ113">
        <v>1092</v>
      </c>
      <c r="AK113">
        <v>3</v>
      </c>
      <c r="AL113">
        <v>0</v>
      </c>
      <c r="AM113">
        <v>3</v>
      </c>
      <c r="AN113">
        <v>148</v>
      </c>
      <c r="AO113">
        <v>8</v>
      </c>
      <c r="AP113">
        <v>180</v>
      </c>
      <c r="AQ113">
        <v>0</v>
      </c>
      <c r="AR113">
        <v>0</v>
      </c>
      <c r="AS113">
        <v>0</v>
      </c>
      <c r="AT113" t="s">
        <v>89</v>
      </c>
      <c r="AU113" t="s">
        <v>89</v>
      </c>
      <c r="AV113" t="s">
        <v>89</v>
      </c>
      <c r="AW113" t="s">
        <v>89</v>
      </c>
      <c r="AX113" t="s">
        <v>89</v>
      </c>
      <c r="AY113" t="s">
        <v>89</v>
      </c>
      <c r="AZ113" t="s">
        <v>89</v>
      </c>
      <c r="BA113" t="s">
        <v>89</v>
      </c>
      <c r="BB113" t="s">
        <v>89</v>
      </c>
      <c r="BC113" t="s">
        <v>89</v>
      </c>
      <c r="BD113" t="s">
        <v>89</v>
      </c>
      <c r="BE113" t="s">
        <v>89</v>
      </c>
    </row>
    <row r="114" spans="1:57" x14ac:dyDescent="0.35">
      <c r="A114" t="s">
        <v>391</v>
      </c>
      <c r="B114" t="s">
        <v>81</v>
      </c>
      <c r="C114" t="s">
        <v>392</v>
      </c>
      <c r="D114" t="s">
        <v>83</v>
      </c>
      <c r="E114" s="2" t="str">
        <f>HYPERLINK("capsilon://?command=openfolder&amp;siteaddress=envoy.emaiq-na2.net&amp;folderid=FX066FCB19-F076-DAAF-E83E-2FDA901BF52A","FX2204456")</f>
        <v>FX2204456</v>
      </c>
      <c r="F114" t="s">
        <v>19</v>
      </c>
      <c r="G114" t="s">
        <v>19</v>
      </c>
      <c r="H114" t="s">
        <v>84</v>
      </c>
      <c r="I114" t="s">
        <v>393</v>
      </c>
      <c r="J114">
        <v>43</v>
      </c>
      <c r="K114" t="s">
        <v>86</v>
      </c>
      <c r="L114" t="s">
        <v>87</v>
      </c>
      <c r="M114" t="s">
        <v>88</v>
      </c>
      <c r="N114">
        <v>2</v>
      </c>
      <c r="O114" s="1">
        <v>44663.615416666667</v>
      </c>
      <c r="P114" s="1">
        <v>44663.750625000001</v>
      </c>
      <c r="Q114">
        <v>11206</v>
      </c>
      <c r="R114">
        <v>476</v>
      </c>
      <c r="S114" t="b">
        <v>0</v>
      </c>
      <c r="T114" t="s">
        <v>89</v>
      </c>
      <c r="U114" t="b">
        <v>0</v>
      </c>
      <c r="V114" t="s">
        <v>211</v>
      </c>
      <c r="W114" s="1">
        <v>44663.624143518522</v>
      </c>
      <c r="X114">
        <v>354</v>
      </c>
      <c r="Y114">
        <v>37</v>
      </c>
      <c r="Z114">
        <v>0</v>
      </c>
      <c r="AA114">
        <v>37</v>
      </c>
      <c r="AB114">
        <v>0</v>
      </c>
      <c r="AC114">
        <v>8</v>
      </c>
      <c r="AD114">
        <v>6</v>
      </c>
      <c r="AE114">
        <v>0</v>
      </c>
      <c r="AF114">
        <v>0</v>
      </c>
      <c r="AG114">
        <v>0</v>
      </c>
      <c r="AH114" t="s">
        <v>394</v>
      </c>
      <c r="AI114" s="1">
        <v>44663.750625000001</v>
      </c>
      <c r="AJ114">
        <v>77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6</v>
      </c>
      <c r="AQ114">
        <v>0</v>
      </c>
      <c r="AR114">
        <v>0</v>
      </c>
      <c r="AS114">
        <v>0</v>
      </c>
      <c r="AT114" t="s">
        <v>89</v>
      </c>
      <c r="AU114" t="s">
        <v>89</v>
      </c>
      <c r="AV114" t="s">
        <v>89</v>
      </c>
      <c r="AW114" t="s">
        <v>89</v>
      </c>
      <c r="AX114" t="s">
        <v>89</v>
      </c>
      <c r="AY114" t="s">
        <v>89</v>
      </c>
      <c r="AZ114" t="s">
        <v>89</v>
      </c>
      <c r="BA114" t="s">
        <v>89</v>
      </c>
      <c r="BB114" t="s">
        <v>89</v>
      </c>
      <c r="BC114" t="s">
        <v>89</v>
      </c>
      <c r="BD114" t="s">
        <v>89</v>
      </c>
      <c r="BE114" t="s">
        <v>89</v>
      </c>
    </row>
    <row r="115" spans="1:57" x14ac:dyDescent="0.35">
      <c r="A115" t="s">
        <v>395</v>
      </c>
      <c r="B115" t="s">
        <v>81</v>
      </c>
      <c r="C115" t="s">
        <v>396</v>
      </c>
      <c r="D115" t="s">
        <v>83</v>
      </c>
      <c r="E115" s="2" t="str">
        <f>HYPERLINK("capsilon://?command=openfolder&amp;siteaddress=envoy.emaiq-na2.net&amp;folderid=FX0D809400-A09F-13DB-D5BD-B13979C26BC4","FX2204183")</f>
        <v>FX2204183</v>
      </c>
      <c r="F115" t="s">
        <v>19</v>
      </c>
      <c r="G115" t="s">
        <v>19</v>
      </c>
      <c r="H115" t="s">
        <v>84</v>
      </c>
      <c r="I115" t="s">
        <v>397</v>
      </c>
      <c r="J115">
        <v>120</v>
      </c>
      <c r="K115" t="s">
        <v>86</v>
      </c>
      <c r="L115" t="s">
        <v>87</v>
      </c>
      <c r="M115" t="s">
        <v>88</v>
      </c>
      <c r="N115">
        <v>1</v>
      </c>
      <c r="O115" s="1">
        <v>44663.617337962962</v>
      </c>
      <c r="P115" s="1">
        <v>44663.66511574074</v>
      </c>
      <c r="Q115">
        <v>3417</v>
      </c>
      <c r="R115">
        <v>711</v>
      </c>
      <c r="S115" t="b">
        <v>0</v>
      </c>
      <c r="T115" t="s">
        <v>89</v>
      </c>
      <c r="U115" t="b">
        <v>0</v>
      </c>
      <c r="V115" t="s">
        <v>336</v>
      </c>
      <c r="W115" s="1">
        <v>44663.66511574074</v>
      </c>
      <c r="X115">
        <v>263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120</v>
      </c>
      <c r="AE115">
        <v>78</v>
      </c>
      <c r="AF115">
        <v>0</v>
      </c>
      <c r="AG115">
        <v>5</v>
      </c>
      <c r="AH115" t="s">
        <v>89</v>
      </c>
      <c r="AI115" t="s">
        <v>89</v>
      </c>
      <c r="AJ115" t="s">
        <v>89</v>
      </c>
      <c r="AK115" t="s">
        <v>89</v>
      </c>
      <c r="AL115" t="s">
        <v>89</v>
      </c>
      <c r="AM115" t="s">
        <v>89</v>
      </c>
      <c r="AN115" t="s">
        <v>89</v>
      </c>
      <c r="AO115" t="s">
        <v>89</v>
      </c>
      <c r="AP115" t="s">
        <v>89</v>
      </c>
      <c r="AQ115" t="s">
        <v>89</v>
      </c>
      <c r="AR115" t="s">
        <v>89</v>
      </c>
      <c r="AS115" t="s">
        <v>89</v>
      </c>
      <c r="AT115" t="s">
        <v>89</v>
      </c>
      <c r="AU115" t="s">
        <v>89</v>
      </c>
      <c r="AV115" t="s">
        <v>89</v>
      </c>
      <c r="AW115" t="s">
        <v>89</v>
      </c>
      <c r="AX115" t="s">
        <v>89</v>
      </c>
      <c r="AY115" t="s">
        <v>89</v>
      </c>
      <c r="AZ115" t="s">
        <v>89</v>
      </c>
      <c r="BA115" t="s">
        <v>89</v>
      </c>
      <c r="BB115" t="s">
        <v>89</v>
      </c>
      <c r="BC115" t="s">
        <v>89</v>
      </c>
      <c r="BD115" t="s">
        <v>89</v>
      </c>
      <c r="BE115" t="s">
        <v>89</v>
      </c>
    </row>
    <row r="116" spans="1:57" x14ac:dyDescent="0.35">
      <c r="A116" t="s">
        <v>398</v>
      </c>
      <c r="B116" t="s">
        <v>81</v>
      </c>
      <c r="C116" t="s">
        <v>399</v>
      </c>
      <c r="D116" t="s">
        <v>83</v>
      </c>
      <c r="E116" s="2" t="str">
        <f>HYPERLINK("capsilon://?command=openfolder&amp;siteaddress=envoy.emaiq-na2.net&amp;folderid=FXE3B91CE7-9210-86F1-4DA6-38E4EC33A923","FX22031383")</f>
        <v>FX22031383</v>
      </c>
      <c r="F116" t="s">
        <v>19</v>
      </c>
      <c r="G116" t="s">
        <v>19</v>
      </c>
      <c r="H116" t="s">
        <v>84</v>
      </c>
      <c r="I116" t="s">
        <v>400</v>
      </c>
      <c r="J116">
        <v>289</v>
      </c>
      <c r="K116" t="s">
        <v>86</v>
      </c>
      <c r="L116" t="s">
        <v>87</v>
      </c>
      <c r="M116" t="s">
        <v>88</v>
      </c>
      <c r="N116">
        <v>1</v>
      </c>
      <c r="O116" s="1">
        <v>44663.618171296293</v>
      </c>
      <c r="P116" s="1">
        <v>44663.669305555559</v>
      </c>
      <c r="Q116">
        <v>4012</v>
      </c>
      <c r="R116">
        <v>406</v>
      </c>
      <c r="S116" t="b">
        <v>0</v>
      </c>
      <c r="T116" t="s">
        <v>89</v>
      </c>
      <c r="U116" t="b">
        <v>0</v>
      </c>
      <c r="V116" t="s">
        <v>336</v>
      </c>
      <c r="W116" s="1">
        <v>44663.669305555559</v>
      </c>
      <c r="X116">
        <v>361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289</v>
      </c>
      <c r="AE116">
        <v>236</v>
      </c>
      <c r="AF116">
        <v>0</v>
      </c>
      <c r="AG116">
        <v>10</v>
      </c>
      <c r="AH116" t="s">
        <v>89</v>
      </c>
      <c r="AI116" t="s">
        <v>89</v>
      </c>
      <c r="AJ116" t="s">
        <v>89</v>
      </c>
      <c r="AK116" t="s">
        <v>89</v>
      </c>
      <c r="AL116" t="s">
        <v>89</v>
      </c>
      <c r="AM116" t="s">
        <v>89</v>
      </c>
      <c r="AN116" t="s">
        <v>89</v>
      </c>
      <c r="AO116" t="s">
        <v>89</v>
      </c>
      <c r="AP116" t="s">
        <v>89</v>
      </c>
      <c r="AQ116" t="s">
        <v>89</v>
      </c>
      <c r="AR116" t="s">
        <v>89</v>
      </c>
      <c r="AS116" t="s">
        <v>89</v>
      </c>
      <c r="AT116" t="s">
        <v>89</v>
      </c>
      <c r="AU116" t="s">
        <v>89</v>
      </c>
      <c r="AV116" t="s">
        <v>89</v>
      </c>
      <c r="AW116" t="s">
        <v>89</v>
      </c>
      <c r="AX116" t="s">
        <v>89</v>
      </c>
      <c r="AY116" t="s">
        <v>89</v>
      </c>
      <c r="AZ116" t="s">
        <v>89</v>
      </c>
      <c r="BA116" t="s">
        <v>89</v>
      </c>
      <c r="BB116" t="s">
        <v>89</v>
      </c>
      <c r="BC116" t="s">
        <v>89</v>
      </c>
      <c r="BD116" t="s">
        <v>89</v>
      </c>
      <c r="BE116" t="s">
        <v>89</v>
      </c>
    </row>
    <row r="117" spans="1:57" x14ac:dyDescent="0.35">
      <c r="A117" t="s">
        <v>401</v>
      </c>
      <c r="B117" t="s">
        <v>81</v>
      </c>
      <c r="C117" t="s">
        <v>402</v>
      </c>
      <c r="D117" t="s">
        <v>83</v>
      </c>
      <c r="E117" s="2" t="str">
        <f>HYPERLINK("capsilon://?command=openfolder&amp;siteaddress=envoy.emaiq-na2.net&amp;folderid=FX3BEE4F24-296D-90CC-2961-E33B14F4E2D7","FX2203336")</f>
        <v>FX2203336</v>
      </c>
      <c r="F117" t="s">
        <v>19</v>
      </c>
      <c r="G117" t="s">
        <v>19</v>
      </c>
      <c r="H117" t="s">
        <v>84</v>
      </c>
      <c r="I117" t="s">
        <v>403</v>
      </c>
      <c r="J117">
        <v>912</v>
      </c>
      <c r="K117" t="s">
        <v>86</v>
      </c>
      <c r="L117" t="s">
        <v>87</v>
      </c>
      <c r="M117" t="s">
        <v>88</v>
      </c>
      <c r="N117">
        <v>2</v>
      </c>
      <c r="O117" s="1">
        <v>44663.618530092594</v>
      </c>
      <c r="P117" s="1">
        <v>44663.756967592592</v>
      </c>
      <c r="Q117">
        <v>5671</v>
      </c>
      <c r="R117">
        <v>6290</v>
      </c>
      <c r="S117" t="b">
        <v>0</v>
      </c>
      <c r="T117" t="s">
        <v>89</v>
      </c>
      <c r="U117" t="b">
        <v>0</v>
      </c>
      <c r="V117" t="s">
        <v>336</v>
      </c>
      <c r="W117" s="1">
        <v>44663.736608796295</v>
      </c>
      <c r="X117">
        <v>5806</v>
      </c>
      <c r="Y117">
        <v>522</v>
      </c>
      <c r="Z117">
        <v>0</v>
      </c>
      <c r="AA117">
        <v>522</v>
      </c>
      <c r="AB117">
        <v>447</v>
      </c>
      <c r="AC117">
        <v>340</v>
      </c>
      <c r="AD117">
        <v>390</v>
      </c>
      <c r="AE117">
        <v>0</v>
      </c>
      <c r="AF117">
        <v>0</v>
      </c>
      <c r="AG117">
        <v>0</v>
      </c>
      <c r="AH117" t="s">
        <v>394</v>
      </c>
      <c r="AI117" s="1">
        <v>44663.756967592592</v>
      </c>
      <c r="AJ117">
        <v>453</v>
      </c>
      <c r="AK117">
        <v>2</v>
      </c>
      <c r="AL117">
        <v>0</v>
      </c>
      <c r="AM117">
        <v>2</v>
      </c>
      <c r="AN117">
        <v>447</v>
      </c>
      <c r="AO117">
        <v>1</v>
      </c>
      <c r="AP117">
        <v>388</v>
      </c>
      <c r="AQ117">
        <v>0</v>
      </c>
      <c r="AR117">
        <v>0</v>
      </c>
      <c r="AS117">
        <v>0</v>
      </c>
      <c r="AT117" t="s">
        <v>89</v>
      </c>
      <c r="AU117" t="s">
        <v>89</v>
      </c>
      <c r="AV117" t="s">
        <v>89</v>
      </c>
      <c r="AW117" t="s">
        <v>89</v>
      </c>
      <c r="AX117" t="s">
        <v>89</v>
      </c>
      <c r="AY117" t="s">
        <v>89</v>
      </c>
      <c r="AZ117" t="s">
        <v>89</v>
      </c>
      <c r="BA117" t="s">
        <v>89</v>
      </c>
      <c r="BB117" t="s">
        <v>89</v>
      </c>
      <c r="BC117" t="s">
        <v>89</v>
      </c>
      <c r="BD117" t="s">
        <v>89</v>
      </c>
      <c r="BE117" t="s">
        <v>89</v>
      </c>
    </row>
    <row r="118" spans="1:57" x14ac:dyDescent="0.35">
      <c r="A118" t="s">
        <v>404</v>
      </c>
      <c r="B118" t="s">
        <v>81</v>
      </c>
      <c r="C118" t="s">
        <v>240</v>
      </c>
      <c r="D118" t="s">
        <v>83</v>
      </c>
      <c r="E118" s="2" t="str">
        <f>HYPERLINK("capsilon://?command=openfolder&amp;siteaddress=envoy.emaiq-na2.net&amp;folderid=FXEAEAB88B-C267-77CB-F16B-F3049A10F6F2","FX2203973")</f>
        <v>FX2203973</v>
      </c>
      <c r="F118" t="s">
        <v>19</v>
      </c>
      <c r="G118" t="s">
        <v>19</v>
      </c>
      <c r="H118" t="s">
        <v>84</v>
      </c>
      <c r="I118" t="s">
        <v>241</v>
      </c>
      <c r="J118">
        <v>630</v>
      </c>
      <c r="K118" t="s">
        <v>86</v>
      </c>
      <c r="L118" t="s">
        <v>87</v>
      </c>
      <c r="M118" t="s">
        <v>88</v>
      </c>
      <c r="N118">
        <v>2</v>
      </c>
      <c r="O118" s="1">
        <v>44655.198576388888</v>
      </c>
      <c r="P118" s="1">
        <v>44655.326203703706</v>
      </c>
      <c r="Q118">
        <v>5004</v>
      </c>
      <c r="R118">
        <v>6023</v>
      </c>
      <c r="S118" t="b">
        <v>0</v>
      </c>
      <c r="T118" t="s">
        <v>89</v>
      </c>
      <c r="U118" t="b">
        <v>1</v>
      </c>
      <c r="V118" t="s">
        <v>105</v>
      </c>
      <c r="W118" s="1">
        <v>44655.290347222224</v>
      </c>
      <c r="X118">
        <v>3885</v>
      </c>
      <c r="Y118">
        <v>447</v>
      </c>
      <c r="Z118">
        <v>0</v>
      </c>
      <c r="AA118">
        <v>447</v>
      </c>
      <c r="AB118">
        <v>272</v>
      </c>
      <c r="AC118">
        <v>254</v>
      </c>
      <c r="AD118">
        <v>183</v>
      </c>
      <c r="AE118">
        <v>0</v>
      </c>
      <c r="AF118">
        <v>0</v>
      </c>
      <c r="AG118">
        <v>0</v>
      </c>
      <c r="AH118" t="s">
        <v>91</v>
      </c>
      <c r="AI118" s="1">
        <v>44655.326203703706</v>
      </c>
      <c r="AJ118">
        <v>1758</v>
      </c>
      <c r="AK118">
        <v>9</v>
      </c>
      <c r="AL118">
        <v>0</v>
      </c>
      <c r="AM118">
        <v>9</v>
      </c>
      <c r="AN118">
        <v>73</v>
      </c>
      <c r="AO118">
        <v>6</v>
      </c>
      <c r="AP118">
        <v>174</v>
      </c>
      <c r="AQ118">
        <v>0</v>
      </c>
      <c r="AR118">
        <v>0</v>
      </c>
      <c r="AS118">
        <v>0</v>
      </c>
      <c r="AT118" t="s">
        <v>89</v>
      </c>
      <c r="AU118" t="s">
        <v>89</v>
      </c>
      <c r="AV118" t="s">
        <v>89</v>
      </c>
      <c r="AW118" t="s">
        <v>89</v>
      </c>
      <c r="AX118" t="s">
        <v>89</v>
      </c>
      <c r="AY118" t="s">
        <v>89</v>
      </c>
      <c r="AZ118" t="s">
        <v>89</v>
      </c>
      <c r="BA118" t="s">
        <v>89</v>
      </c>
      <c r="BB118" t="s">
        <v>89</v>
      </c>
      <c r="BC118" t="s">
        <v>89</v>
      </c>
      <c r="BD118" t="s">
        <v>89</v>
      </c>
      <c r="BE118" t="s">
        <v>89</v>
      </c>
    </row>
    <row r="119" spans="1:57" x14ac:dyDescent="0.35">
      <c r="A119" t="s">
        <v>405</v>
      </c>
      <c r="B119" t="s">
        <v>81</v>
      </c>
      <c r="C119" t="s">
        <v>406</v>
      </c>
      <c r="D119" t="s">
        <v>83</v>
      </c>
      <c r="E119" s="2" t="str">
        <f>HYPERLINK("capsilon://?command=openfolder&amp;siteaddress=envoy.emaiq-na2.net&amp;folderid=FX8178738E-E0EE-2ADD-BD90-A9DBBE5669AD","FX2203790")</f>
        <v>FX2203790</v>
      </c>
      <c r="F119" t="s">
        <v>19</v>
      </c>
      <c r="G119" t="s">
        <v>19</v>
      </c>
      <c r="H119" t="s">
        <v>84</v>
      </c>
      <c r="I119" t="s">
        <v>407</v>
      </c>
      <c r="J119">
        <v>32</v>
      </c>
      <c r="K119" t="s">
        <v>86</v>
      </c>
      <c r="L119" t="s">
        <v>87</v>
      </c>
      <c r="M119" t="s">
        <v>88</v>
      </c>
      <c r="N119">
        <v>2</v>
      </c>
      <c r="O119" s="1">
        <v>44663.622083333335</v>
      </c>
      <c r="P119" s="1">
        <v>44663.757881944446</v>
      </c>
      <c r="Q119">
        <v>11327</v>
      </c>
      <c r="R119">
        <v>406</v>
      </c>
      <c r="S119" t="b">
        <v>0</v>
      </c>
      <c r="T119" t="s">
        <v>89</v>
      </c>
      <c r="U119" t="b">
        <v>0</v>
      </c>
      <c r="V119" t="s">
        <v>353</v>
      </c>
      <c r="W119" s="1">
        <v>44663.683125000003</v>
      </c>
      <c r="X119">
        <v>293</v>
      </c>
      <c r="Y119">
        <v>38</v>
      </c>
      <c r="Z119">
        <v>0</v>
      </c>
      <c r="AA119">
        <v>38</v>
      </c>
      <c r="AB119">
        <v>0</v>
      </c>
      <c r="AC119">
        <v>24</v>
      </c>
      <c r="AD119">
        <v>-6</v>
      </c>
      <c r="AE119">
        <v>0</v>
      </c>
      <c r="AF119">
        <v>0</v>
      </c>
      <c r="AG119">
        <v>0</v>
      </c>
      <c r="AH119" t="s">
        <v>394</v>
      </c>
      <c r="AI119" s="1">
        <v>44663.757881944446</v>
      </c>
      <c r="AJ119">
        <v>78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-6</v>
      </c>
      <c r="AQ119">
        <v>0</v>
      </c>
      <c r="AR119">
        <v>0</v>
      </c>
      <c r="AS119">
        <v>0</v>
      </c>
      <c r="AT119" t="s">
        <v>89</v>
      </c>
      <c r="AU119" t="s">
        <v>89</v>
      </c>
      <c r="AV119" t="s">
        <v>89</v>
      </c>
      <c r="AW119" t="s">
        <v>89</v>
      </c>
      <c r="AX119" t="s">
        <v>89</v>
      </c>
      <c r="AY119" t="s">
        <v>89</v>
      </c>
      <c r="AZ119" t="s">
        <v>89</v>
      </c>
      <c r="BA119" t="s">
        <v>89</v>
      </c>
      <c r="BB119" t="s">
        <v>89</v>
      </c>
      <c r="BC119" t="s">
        <v>89</v>
      </c>
      <c r="BD119" t="s">
        <v>89</v>
      </c>
      <c r="BE119" t="s">
        <v>89</v>
      </c>
    </row>
    <row r="120" spans="1:57" x14ac:dyDescent="0.35">
      <c r="A120" t="s">
        <v>408</v>
      </c>
      <c r="B120" t="s">
        <v>81</v>
      </c>
      <c r="C120" t="s">
        <v>406</v>
      </c>
      <c r="D120" t="s">
        <v>83</v>
      </c>
      <c r="E120" s="2" t="str">
        <f>HYPERLINK("capsilon://?command=openfolder&amp;siteaddress=envoy.emaiq-na2.net&amp;folderid=FX8178738E-E0EE-2ADD-BD90-A9DBBE5669AD","FX2203790")</f>
        <v>FX2203790</v>
      </c>
      <c r="F120" t="s">
        <v>19</v>
      </c>
      <c r="G120" t="s">
        <v>19</v>
      </c>
      <c r="H120" t="s">
        <v>84</v>
      </c>
      <c r="I120" t="s">
        <v>409</v>
      </c>
      <c r="J120">
        <v>32</v>
      </c>
      <c r="K120" t="s">
        <v>86</v>
      </c>
      <c r="L120" t="s">
        <v>87</v>
      </c>
      <c r="M120" t="s">
        <v>88</v>
      </c>
      <c r="N120">
        <v>2</v>
      </c>
      <c r="O120" s="1">
        <v>44663.622303240743</v>
      </c>
      <c r="P120" s="1">
        <v>44663.758668981478</v>
      </c>
      <c r="Q120">
        <v>11572</v>
      </c>
      <c r="R120">
        <v>210</v>
      </c>
      <c r="S120" t="b">
        <v>0</v>
      </c>
      <c r="T120" t="s">
        <v>89</v>
      </c>
      <c r="U120" t="b">
        <v>0</v>
      </c>
      <c r="V120" t="s">
        <v>353</v>
      </c>
      <c r="W120" s="1">
        <v>44663.684432870374</v>
      </c>
      <c r="X120">
        <v>112</v>
      </c>
      <c r="Y120">
        <v>38</v>
      </c>
      <c r="Z120">
        <v>0</v>
      </c>
      <c r="AA120">
        <v>38</v>
      </c>
      <c r="AB120">
        <v>0</v>
      </c>
      <c r="AC120">
        <v>23</v>
      </c>
      <c r="AD120">
        <v>-6</v>
      </c>
      <c r="AE120">
        <v>0</v>
      </c>
      <c r="AF120">
        <v>0</v>
      </c>
      <c r="AG120">
        <v>0</v>
      </c>
      <c r="AH120" t="s">
        <v>394</v>
      </c>
      <c r="AI120" s="1">
        <v>44663.758668981478</v>
      </c>
      <c r="AJ120">
        <v>67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-6</v>
      </c>
      <c r="AQ120">
        <v>0</v>
      </c>
      <c r="AR120">
        <v>0</v>
      </c>
      <c r="AS120">
        <v>0</v>
      </c>
      <c r="AT120" t="s">
        <v>89</v>
      </c>
      <c r="AU120" t="s">
        <v>89</v>
      </c>
      <c r="AV120" t="s">
        <v>89</v>
      </c>
      <c r="AW120" t="s">
        <v>89</v>
      </c>
      <c r="AX120" t="s">
        <v>89</v>
      </c>
      <c r="AY120" t="s">
        <v>89</v>
      </c>
      <c r="AZ120" t="s">
        <v>89</v>
      </c>
      <c r="BA120" t="s">
        <v>89</v>
      </c>
      <c r="BB120" t="s">
        <v>89</v>
      </c>
      <c r="BC120" t="s">
        <v>89</v>
      </c>
      <c r="BD120" t="s">
        <v>89</v>
      </c>
      <c r="BE120" t="s">
        <v>89</v>
      </c>
    </row>
    <row r="121" spans="1:57" x14ac:dyDescent="0.35">
      <c r="A121" t="s">
        <v>410</v>
      </c>
      <c r="B121" t="s">
        <v>81</v>
      </c>
      <c r="C121" t="s">
        <v>406</v>
      </c>
      <c r="D121" t="s">
        <v>83</v>
      </c>
      <c r="E121" s="2" t="str">
        <f>HYPERLINK("capsilon://?command=openfolder&amp;siteaddress=envoy.emaiq-na2.net&amp;folderid=FX8178738E-E0EE-2ADD-BD90-A9DBBE5669AD","FX2203790")</f>
        <v>FX2203790</v>
      </c>
      <c r="F121" t="s">
        <v>19</v>
      </c>
      <c r="G121" t="s">
        <v>19</v>
      </c>
      <c r="H121" t="s">
        <v>84</v>
      </c>
      <c r="I121" t="s">
        <v>411</v>
      </c>
      <c r="J121">
        <v>32</v>
      </c>
      <c r="K121" t="s">
        <v>86</v>
      </c>
      <c r="L121" t="s">
        <v>87</v>
      </c>
      <c r="M121" t="s">
        <v>88</v>
      </c>
      <c r="N121">
        <v>2</v>
      </c>
      <c r="O121" s="1">
        <v>44663.622708333336</v>
      </c>
      <c r="P121" s="1">
        <v>44663.759502314817</v>
      </c>
      <c r="Q121">
        <v>11651</v>
      </c>
      <c r="R121">
        <v>168</v>
      </c>
      <c r="S121" t="b">
        <v>0</v>
      </c>
      <c r="T121" t="s">
        <v>89</v>
      </c>
      <c r="U121" t="b">
        <v>0</v>
      </c>
      <c r="V121" t="s">
        <v>353</v>
      </c>
      <c r="W121" s="1">
        <v>44663.685567129629</v>
      </c>
      <c r="X121">
        <v>97</v>
      </c>
      <c r="Y121">
        <v>41</v>
      </c>
      <c r="Z121">
        <v>0</v>
      </c>
      <c r="AA121">
        <v>41</v>
      </c>
      <c r="AB121">
        <v>0</v>
      </c>
      <c r="AC121">
        <v>26</v>
      </c>
      <c r="AD121">
        <v>-9</v>
      </c>
      <c r="AE121">
        <v>0</v>
      </c>
      <c r="AF121">
        <v>0</v>
      </c>
      <c r="AG121">
        <v>0</v>
      </c>
      <c r="AH121" t="s">
        <v>394</v>
      </c>
      <c r="AI121" s="1">
        <v>44663.759502314817</v>
      </c>
      <c r="AJ121">
        <v>71</v>
      </c>
      <c r="AK121">
        <v>3</v>
      </c>
      <c r="AL121">
        <v>0</v>
      </c>
      <c r="AM121">
        <v>3</v>
      </c>
      <c r="AN121">
        <v>0</v>
      </c>
      <c r="AO121">
        <v>3</v>
      </c>
      <c r="AP121">
        <v>-12</v>
      </c>
      <c r="AQ121">
        <v>0</v>
      </c>
      <c r="AR121">
        <v>0</v>
      </c>
      <c r="AS121">
        <v>0</v>
      </c>
      <c r="AT121" t="s">
        <v>89</v>
      </c>
      <c r="AU121" t="s">
        <v>89</v>
      </c>
      <c r="AV121" t="s">
        <v>89</v>
      </c>
      <c r="AW121" t="s">
        <v>89</v>
      </c>
      <c r="AX121" t="s">
        <v>89</v>
      </c>
      <c r="AY121" t="s">
        <v>89</v>
      </c>
      <c r="AZ121" t="s">
        <v>89</v>
      </c>
      <c r="BA121" t="s">
        <v>89</v>
      </c>
      <c r="BB121" t="s">
        <v>89</v>
      </c>
      <c r="BC121" t="s">
        <v>89</v>
      </c>
      <c r="BD121" t="s">
        <v>89</v>
      </c>
      <c r="BE121" t="s">
        <v>89</v>
      </c>
    </row>
    <row r="122" spans="1:57" x14ac:dyDescent="0.35">
      <c r="A122" t="s">
        <v>412</v>
      </c>
      <c r="B122" t="s">
        <v>81</v>
      </c>
      <c r="C122" t="s">
        <v>406</v>
      </c>
      <c r="D122" t="s">
        <v>83</v>
      </c>
      <c r="E122" s="2" t="str">
        <f>HYPERLINK("capsilon://?command=openfolder&amp;siteaddress=envoy.emaiq-na2.net&amp;folderid=FX8178738E-E0EE-2ADD-BD90-A9DBBE5669AD","FX2203790")</f>
        <v>FX2203790</v>
      </c>
      <c r="F122" t="s">
        <v>19</v>
      </c>
      <c r="G122" t="s">
        <v>19</v>
      </c>
      <c r="H122" t="s">
        <v>84</v>
      </c>
      <c r="I122" t="s">
        <v>413</v>
      </c>
      <c r="J122">
        <v>37</v>
      </c>
      <c r="K122" t="s">
        <v>86</v>
      </c>
      <c r="L122" t="s">
        <v>87</v>
      </c>
      <c r="M122" t="s">
        <v>88</v>
      </c>
      <c r="N122">
        <v>2</v>
      </c>
      <c r="O122" s="1">
        <v>44663.622870370367</v>
      </c>
      <c r="P122" s="1">
        <v>44663.76021990741</v>
      </c>
      <c r="Q122">
        <v>11690</v>
      </c>
      <c r="R122">
        <v>177</v>
      </c>
      <c r="S122" t="b">
        <v>0</v>
      </c>
      <c r="T122" t="s">
        <v>89</v>
      </c>
      <c r="U122" t="b">
        <v>0</v>
      </c>
      <c r="V122" t="s">
        <v>353</v>
      </c>
      <c r="W122" s="1">
        <v>44663.686921296299</v>
      </c>
      <c r="X122">
        <v>116</v>
      </c>
      <c r="Y122">
        <v>44</v>
      </c>
      <c r="Z122">
        <v>0</v>
      </c>
      <c r="AA122">
        <v>44</v>
      </c>
      <c r="AB122">
        <v>0</v>
      </c>
      <c r="AC122">
        <v>29</v>
      </c>
      <c r="AD122">
        <v>-7</v>
      </c>
      <c r="AE122">
        <v>0</v>
      </c>
      <c r="AF122">
        <v>0</v>
      </c>
      <c r="AG122">
        <v>0</v>
      </c>
      <c r="AH122" t="s">
        <v>394</v>
      </c>
      <c r="AI122" s="1">
        <v>44663.76021990741</v>
      </c>
      <c r="AJ122">
        <v>61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-7</v>
      </c>
      <c r="AQ122">
        <v>0</v>
      </c>
      <c r="AR122">
        <v>0</v>
      </c>
      <c r="AS122">
        <v>0</v>
      </c>
      <c r="AT122" t="s">
        <v>89</v>
      </c>
      <c r="AU122" t="s">
        <v>89</v>
      </c>
      <c r="AV122" t="s">
        <v>89</v>
      </c>
      <c r="AW122" t="s">
        <v>89</v>
      </c>
      <c r="AX122" t="s">
        <v>89</v>
      </c>
      <c r="AY122" t="s">
        <v>89</v>
      </c>
      <c r="AZ122" t="s">
        <v>89</v>
      </c>
      <c r="BA122" t="s">
        <v>89</v>
      </c>
      <c r="BB122" t="s">
        <v>89</v>
      </c>
      <c r="BC122" t="s">
        <v>89</v>
      </c>
      <c r="BD122" t="s">
        <v>89</v>
      </c>
      <c r="BE122" t="s">
        <v>89</v>
      </c>
    </row>
    <row r="123" spans="1:57" x14ac:dyDescent="0.35">
      <c r="A123" t="s">
        <v>414</v>
      </c>
      <c r="B123" t="s">
        <v>81</v>
      </c>
      <c r="C123" t="s">
        <v>415</v>
      </c>
      <c r="D123" t="s">
        <v>83</v>
      </c>
      <c r="E123" s="2" t="str">
        <f>HYPERLINK("capsilon://?command=openfolder&amp;siteaddress=envoy.emaiq-na2.net&amp;folderid=FX29FB0D60-D93C-D174-8FA3-04DD2AE60487","FX2204157")</f>
        <v>FX2204157</v>
      </c>
      <c r="F123" t="s">
        <v>19</v>
      </c>
      <c r="G123" t="s">
        <v>19</v>
      </c>
      <c r="H123" t="s">
        <v>84</v>
      </c>
      <c r="I123" t="s">
        <v>416</v>
      </c>
      <c r="J123">
        <v>30</v>
      </c>
      <c r="K123" t="s">
        <v>86</v>
      </c>
      <c r="L123" t="s">
        <v>87</v>
      </c>
      <c r="M123" t="s">
        <v>88</v>
      </c>
      <c r="N123">
        <v>2</v>
      </c>
      <c r="O123" s="1">
        <v>44663.632997685185</v>
      </c>
      <c r="P123" s="1">
        <v>44663.760671296295</v>
      </c>
      <c r="Q123">
        <v>10902</v>
      </c>
      <c r="R123">
        <v>129</v>
      </c>
      <c r="S123" t="b">
        <v>0</v>
      </c>
      <c r="T123" t="s">
        <v>89</v>
      </c>
      <c r="U123" t="b">
        <v>0</v>
      </c>
      <c r="V123" t="s">
        <v>353</v>
      </c>
      <c r="W123" s="1">
        <v>44663.687673611108</v>
      </c>
      <c r="X123">
        <v>65</v>
      </c>
      <c r="Y123">
        <v>9</v>
      </c>
      <c r="Z123">
        <v>0</v>
      </c>
      <c r="AA123">
        <v>9</v>
      </c>
      <c r="AB123">
        <v>0</v>
      </c>
      <c r="AC123">
        <v>3</v>
      </c>
      <c r="AD123">
        <v>21</v>
      </c>
      <c r="AE123">
        <v>0</v>
      </c>
      <c r="AF123">
        <v>0</v>
      </c>
      <c r="AG123">
        <v>0</v>
      </c>
      <c r="AH123" t="s">
        <v>200</v>
      </c>
      <c r="AI123" s="1">
        <v>44663.760671296295</v>
      </c>
      <c r="AJ123">
        <v>64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21</v>
      </c>
      <c r="AQ123">
        <v>0</v>
      </c>
      <c r="AR123">
        <v>0</v>
      </c>
      <c r="AS123">
        <v>0</v>
      </c>
      <c r="AT123" t="s">
        <v>89</v>
      </c>
      <c r="AU123" t="s">
        <v>89</v>
      </c>
      <c r="AV123" t="s">
        <v>89</v>
      </c>
      <c r="AW123" t="s">
        <v>89</v>
      </c>
      <c r="AX123" t="s">
        <v>89</v>
      </c>
      <c r="AY123" t="s">
        <v>89</v>
      </c>
      <c r="AZ123" t="s">
        <v>89</v>
      </c>
      <c r="BA123" t="s">
        <v>89</v>
      </c>
      <c r="BB123" t="s">
        <v>89</v>
      </c>
      <c r="BC123" t="s">
        <v>89</v>
      </c>
      <c r="BD123" t="s">
        <v>89</v>
      </c>
      <c r="BE123" t="s">
        <v>89</v>
      </c>
    </row>
    <row r="124" spans="1:57" x14ac:dyDescent="0.35">
      <c r="A124" t="s">
        <v>417</v>
      </c>
      <c r="B124" t="s">
        <v>81</v>
      </c>
      <c r="C124" t="s">
        <v>418</v>
      </c>
      <c r="D124" t="s">
        <v>83</v>
      </c>
      <c r="E124" s="2" t="str">
        <f>HYPERLINK("capsilon://?command=openfolder&amp;siteaddress=envoy.emaiq-na2.net&amp;folderid=FX3564D715-82A5-C5FE-2DA5-CB51C83FB36D","FX2204369")</f>
        <v>FX2204369</v>
      </c>
      <c r="F124" t="s">
        <v>19</v>
      </c>
      <c r="G124" t="s">
        <v>19</v>
      </c>
      <c r="H124" t="s">
        <v>84</v>
      </c>
      <c r="I124" t="s">
        <v>419</v>
      </c>
      <c r="J124">
        <v>388</v>
      </c>
      <c r="K124" t="s">
        <v>86</v>
      </c>
      <c r="L124" t="s">
        <v>87</v>
      </c>
      <c r="M124" t="s">
        <v>88</v>
      </c>
      <c r="N124">
        <v>2</v>
      </c>
      <c r="O124" s="1">
        <v>44663.643229166664</v>
      </c>
      <c r="P124" s="1">
        <v>44663.786134259259</v>
      </c>
      <c r="Q124">
        <v>10272</v>
      </c>
      <c r="R124">
        <v>2075</v>
      </c>
      <c r="S124" t="b">
        <v>0</v>
      </c>
      <c r="T124" t="s">
        <v>89</v>
      </c>
      <c r="U124" t="b">
        <v>0</v>
      </c>
      <c r="V124" t="s">
        <v>353</v>
      </c>
      <c r="W124" s="1">
        <v>44663.708171296297</v>
      </c>
      <c r="X124">
        <v>1005</v>
      </c>
      <c r="Y124">
        <v>320</v>
      </c>
      <c r="Z124">
        <v>0</v>
      </c>
      <c r="AA124">
        <v>320</v>
      </c>
      <c r="AB124">
        <v>0</v>
      </c>
      <c r="AC124">
        <v>68</v>
      </c>
      <c r="AD124">
        <v>68</v>
      </c>
      <c r="AE124">
        <v>0</v>
      </c>
      <c r="AF124">
        <v>0</v>
      </c>
      <c r="AG124">
        <v>0</v>
      </c>
      <c r="AH124" t="s">
        <v>420</v>
      </c>
      <c r="AI124" s="1">
        <v>44663.786134259259</v>
      </c>
      <c r="AJ124">
        <v>864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68</v>
      </c>
      <c r="AQ124">
        <v>0</v>
      </c>
      <c r="AR124">
        <v>0</v>
      </c>
      <c r="AS124">
        <v>0</v>
      </c>
      <c r="AT124" t="s">
        <v>89</v>
      </c>
      <c r="AU124" t="s">
        <v>89</v>
      </c>
      <c r="AV124" t="s">
        <v>89</v>
      </c>
      <c r="AW124" t="s">
        <v>89</v>
      </c>
      <c r="AX124" t="s">
        <v>89</v>
      </c>
      <c r="AY124" t="s">
        <v>89</v>
      </c>
      <c r="AZ124" t="s">
        <v>89</v>
      </c>
      <c r="BA124" t="s">
        <v>89</v>
      </c>
      <c r="BB124" t="s">
        <v>89</v>
      </c>
      <c r="BC124" t="s">
        <v>89</v>
      </c>
      <c r="BD124" t="s">
        <v>89</v>
      </c>
      <c r="BE124" t="s">
        <v>89</v>
      </c>
    </row>
    <row r="125" spans="1:57" x14ac:dyDescent="0.35">
      <c r="A125" t="s">
        <v>421</v>
      </c>
      <c r="B125" t="s">
        <v>81</v>
      </c>
      <c r="C125" t="s">
        <v>422</v>
      </c>
      <c r="D125" t="s">
        <v>83</v>
      </c>
      <c r="E125" s="2" t="str">
        <f>HYPERLINK("capsilon://?command=openfolder&amp;siteaddress=envoy.emaiq-na2.net&amp;folderid=FX3010D3D6-92C3-9932-CA8A-FEDA27A75422","FX2203979")</f>
        <v>FX2203979</v>
      </c>
      <c r="F125" t="s">
        <v>19</v>
      </c>
      <c r="G125" t="s">
        <v>19</v>
      </c>
      <c r="H125" t="s">
        <v>84</v>
      </c>
      <c r="I125" t="s">
        <v>423</v>
      </c>
      <c r="J125">
        <v>180</v>
      </c>
      <c r="K125" t="s">
        <v>86</v>
      </c>
      <c r="L125" t="s">
        <v>87</v>
      </c>
      <c r="M125" t="s">
        <v>88</v>
      </c>
      <c r="N125">
        <v>2</v>
      </c>
      <c r="O125" s="1">
        <v>44663.644143518519</v>
      </c>
      <c r="P125" s="1">
        <v>44663.793009259258</v>
      </c>
      <c r="Q125">
        <v>10450</v>
      </c>
      <c r="R125">
        <v>2412</v>
      </c>
      <c r="S125" t="b">
        <v>0</v>
      </c>
      <c r="T125" t="s">
        <v>89</v>
      </c>
      <c r="U125" t="b">
        <v>0</v>
      </c>
      <c r="V125" t="s">
        <v>211</v>
      </c>
      <c r="W125" s="1">
        <v>44663.720104166663</v>
      </c>
      <c r="X125">
        <v>1496</v>
      </c>
      <c r="Y125">
        <v>155</v>
      </c>
      <c r="Z125">
        <v>0</v>
      </c>
      <c r="AA125">
        <v>155</v>
      </c>
      <c r="AB125">
        <v>0</v>
      </c>
      <c r="AC125">
        <v>69</v>
      </c>
      <c r="AD125">
        <v>25</v>
      </c>
      <c r="AE125">
        <v>0</v>
      </c>
      <c r="AF125">
        <v>0</v>
      </c>
      <c r="AG125">
        <v>0</v>
      </c>
      <c r="AH125" t="s">
        <v>420</v>
      </c>
      <c r="AI125" s="1">
        <v>44663.793009259258</v>
      </c>
      <c r="AJ125">
        <v>593</v>
      </c>
      <c r="AK125">
        <v>7</v>
      </c>
      <c r="AL125">
        <v>0</v>
      </c>
      <c r="AM125">
        <v>7</v>
      </c>
      <c r="AN125">
        <v>0</v>
      </c>
      <c r="AO125">
        <v>7</v>
      </c>
      <c r="AP125">
        <v>18</v>
      </c>
      <c r="AQ125">
        <v>0</v>
      </c>
      <c r="AR125">
        <v>0</v>
      </c>
      <c r="AS125">
        <v>0</v>
      </c>
      <c r="AT125" t="s">
        <v>89</v>
      </c>
      <c r="AU125" t="s">
        <v>89</v>
      </c>
      <c r="AV125" t="s">
        <v>89</v>
      </c>
      <c r="AW125" t="s">
        <v>89</v>
      </c>
      <c r="AX125" t="s">
        <v>89</v>
      </c>
      <c r="AY125" t="s">
        <v>89</v>
      </c>
      <c r="AZ125" t="s">
        <v>89</v>
      </c>
      <c r="BA125" t="s">
        <v>89</v>
      </c>
      <c r="BB125" t="s">
        <v>89</v>
      </c>
      <c r="BC125" t="s">
        <v>89</v>
      </c>
      <c r="BD125" t="s">
        <v>89</v>
      </c>
      <c r="BE125" t="s">
        <v>89</v>
      </c>
    </row>
    <row r="126" spans="1:57" x14ac:dyDescent="0.35">
      <c r="A126" t="s">
        <v>424</v>
      </c>
      <c r="B126" t="s">
        <v>81</v>
      </c>
      <c r="C126" t="s">
        <v>425</v>
      </c>
      <c r="D126" t="s">
        <v>83</v>
      </c>
      <c r="E126" s="2" t="str">
        <f>HYPERLINK("capsilon://?command=openfolder&amp;siteaddress=envoy.emaiq-na2.net&amp;folderid=FXE72F2CCB-6956-E3B9-21EF-08EAF514C073","FX2203927")</f>
        <v>FX2203927</v>
      </c>
      <c r="F126" t="s">
        <v>19</v>
      </c>
      <c r="G126" t="s">
        <v>19</v>
      </c>
      <c r="H126" t="s">
        <v>84</v>
      </c>
      <c r="I126" t="s">
        <v>426</v>
      </c>
      <c r="J126">
        <v>102</v>
      </c>
      <c r="K126" t="s">
        <v>86</v>
      </c>
      <c r="L126" t="s">
        <v>87</v>
      </c>
      <c r="M126" t="s">
        <v>88</v>
      </c>
      <c r="N126">
        <v>1</v>
      </c>
      <c r="O126" s="1">
        <v>44663.645162037035</v>
      </c>
      <c r="P126" s="1">
        <v>44663.703622685185</v>
      </c>
      <c r="Q126">
        <v>4826</v>
      </c>
      <c r="R126">
        <v>225</v>
      </c>
      <c r="S126" t="b">
        <v>0</v>
      </c>
      <c r="T126" t="s">
        <v>89</v>
      </c>
      <c r="U126" t="b">
        <v>0</v>
      </c>
      <c r="V126" t="s">
        <v>195</v>
      </c>
      <c r="W126" s="1">
        <v>44663.703622685185</v>
      </c>
      <c r="X126">
        <v>136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102</v>
      </c>
      <c r="AE126">
        <v>90</v>
      </c>
      <c r="AF126">
        <v>0</v>
      </c>
      <c r="AG126">
        <v>3</v>
      </c>
      <c r="AH126" t="s">
        <v>89</v>
      </c>
      <c r="AI126" t="s">
        <v>89</v>
      </c>
      <c r="AJ126" t="s">
        <v>89</v>
      </c>
      <c r="AK126" t="s">
        <v>89</v>
      </c>
      <c r="AL126" t="s">
        <v>89</v>
      </c>
      <c r="AM126" t="s">
        <v>89</v>
      </c>
      <c r="AN126" t="s">
        <v>89</v>
      </c>
      <c r="AO126" t="s">
        <v>89</v>
      </c>
      <c r="AP126" t="s">
        <v>89</v>
      </c>
      <c r="AQ126" t="s">
        <v>89</v>
      </c>
      <c r="AR126" t="s">
        <v>89</v>
      </c>
      <c r="AS126" t="s">
        <v>89</v>
      </c>
      <c r="AT126" t="s">
        <v>89</v>
      </c>
      <c r="AU126" t="s">
        <v>89</v>
      </c>
      <c r="AV126" t="s">
        <v>89</v>
      </c>
      <c r="AW126" t="s">
        <v>89</v>
      </c>
      <c r="AX126" t="s">
        <v>89</v>
      </c>
      <c r="AY126" t="s">
        <v>89</v>
      </c>
      <c r="AZ126" t="s">
        <v>89</v>
      </c>
      <c r="BA126" t="s">
        <v>89</v>
      </c>
      <c r="BB126" t="s">
        <v>89</v>
      </c>
      <c r="BC126" t="s">
        <v>89</v>
      </c>
      <c r="BD126" t="s">
        <v>89</v>
      </c>
      <c r="BE126" t="s">
        <v>89</v>
      </c>
    </row>
    <row r="127" spans="1:57" x14ac:dyDescent="0.35">
      <c r="A127" t="s">
        <v>427</v>
      </c>
      <c r="B127" t="s">
        <v>81</v>
      </c>
      <c r="C127" t="s">
        <v>428</v>
      </c>
      <c r="D127" t="s">
        <v>83</v>
      </c>
      <c r="E127" s="2" t="str">
        <f>HYPERLINK("capsilon://?command=openfolder&amp;siteaddress=envoy.emaiq-na2.net&amp;folderid=FXDB83C6C7-40E3-1C11-F221-2D8AD83B9EFA","FX2204394")</f>
        <v>FX2204394</v>
      </c>
      <c r="F127" t="s">
        <v>19</v>
      </c>
      <c r="G127" t="s">
        <v>19</v>
      </c>
      <c r="H127" t="s">
        <v>84</v>
      </c>
      <c r="I127" t="s">
        <v>429</v>
      </c>
      <c r="J127">
        <v>204</v>
      </c>
      <c r="K127" t="s">
        <v>86</v>
      </c>
      <c r="L127" t="s">
        <v>87</v>
      </c>
      <c r="M127" t="s">
        <v>88</v>
      </c>
      <c r="N127">
        <v>1</v>
      </c>
      <c r="O127" s="1">
        <v>44663.6487037037</v>
      </c>
      <c r="P127" s="1">
        <v>44663.706620370373</v>
      </c>
      <c r="Q127">
        <v>4736</v>
      </c>
      <c r="R127">
        <v>268</v>
      </c>
      <c r="S127" t="b">
        <v>0</v>
      </c>
      <c r="T127" t="s">
        <v>89</v>
      </c>
      <c r="U127" t="b">
        <v>0</v>
      </c>
      <c r="V127" t="s">
        <v>195</v>
      </c>
      <c r="W127" s="1">
        <v>44663.706620370373</v>
      </c>
      <c r="X127">
        <v>258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204</v>
      </c>
      <c r="AE127">
        <v>171</v>
      </c>
      <c r="AF127">
        <v>0</v>
      </c>
      <c r="AG127">
        <v>5</v>
      </c>
      <c r="AH127" t="s">
        <v>89</v>
      </c>
      <c r="AI127" t="s">
        <v>89</v>
      </c>
      <c r="AJ127" t="s">
        <v>89</v>
      </c>
      <c r="AK127" t="s">
        <v>89</v>
      </c>
      <c r="AL127" t="s">
        <v>89</v>
      </c>
      <c r="AM127" t="s">
        <v>89</v>
      </c>
      <c r="AN127" t="s">
        <v>89</v>
      </c>
      <c r="AO127" t="s">
        <v>89</v>
      </c>
      <c r="AP127" t="s">
        <v>89</v>
      </c>
      <c r="AQ127" t="s">
        <v>89</v>
      </c>
      <c r="AR127" t="s">
        <v>89</v>
      </c>
      <c r="AS127" t="s">
        <v>89</v>
      </c>
      <c r="AT127" t="s">
        <v>89</v>
      </c>
      <c r="AU127" t="s">
        <v>89</v>
      </c>
      <c r="AV127" t="s">
        <v>89</v>
      </c>
      <c r="AW127" t="s">
        <v>89</v>
      </c>
      <c r="AX127" t="s">
        <v>89</v>
      </c>
      <c r="AY127" t="s">
        <v>89</v>
      </c>
      <c r="AZ127" t="s">
        <v>89</v>
      </c>
      <c r="BA127" t="s">
        <v>89</v>
      </c>
      <c r="BB127" t="s">
        <v>89</v>
      </c>
      <c r="BC127" t="s">
        <v>89</v>
      </c>
      <c r="BD127" t="s">
        <v>89</v>
      </c>
      <c r="BE127" t="s">
        <v>89</v>
      </c>
    </row>
    <row r="128" spans="1:57" x14ac:dyDescent="0.35">
      <c r="A128" t="s">
        <v>430</v>
      </c>
      <c r="B128" t="s">
        <v>81</v>
      </c>
      <c r="C128" t="s">
        <v>431</v>
      </c>
      <c r="D128" t="s">
        <v>83</v>
      </c>
      <c r="E128" s="2" t="str">
        <f>HYPERLINK("capsilon://?command=openfolder&amp;siteaddress=envoy.emaiq-na2.net&amp;folderid=FX2AF07B9A-B0B6-6922-E21E-0809FF3722CA","FX22031044")</f>
        <v>FX22031044</v>
      </c>
      <c r="F128" t="s">
        <v>19</v>
      </c>
      <c r="G128" t="s">
        <v>19</v>
      </c>
      <c r="H128" t="s">
        <v>84</v>
      </c>
      <c r="I128" t="s">
        <v>432</v>
      </c>
      <c r="J128">
        <v>126</v>
      </c>
      <c r="K128" t="s">
        <v>86</v>
      </c>
      <c r="L128" t="s">
        <v>87</v>
      </c>
      <c r="M128" t="s">
        <v>88</v>
      </c>
      <c r="N128">
        <v>1</v>
      </c>
      <c r="O128" s="1">
        <v>44663.653171296297</v>
      </c>
      <c r="P128" s="1">
        <v>44663.708969907406</v>
      </c>
      <c r="Q128">
        <v>4616</v>
      </c>
      <c r="R128">
        <v>205</v>
      </c>
      <c r="S128" t="b">
        <v>0</v>
      </c>
      <c r="T128" t="s">
        <v>89</v>
      </c>
      <c r="U128" t="b">
        <v>0</v>
      </c>
      <c r="V128" t="s">
        <v>195</v>
      </c>
      <c r="W128" s="1">
        <v>44663.708969907406</v>
      </c>
      <c r="X128">
        <v>195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126</v>
      </c>
      <c r="AE128">
        <v>100</v>
      </c>
      <c r="AF128">
        <v>0</v>
      </c>
      <c r="AG128">
        <v>6</v>
      </c>
      <c r="AH128" t="s">
        <v>89</v>
      </c>
      <c r="AI128" t="s">
        <v>89</v>
      </c>
      <c r="AJ128" t="s">
        <v>89</v>
      </c>
      <c r="AK128" t="s">
        <v>89</v>
      </c>
      <c r="AL128" t="s">
        <v>89</v>
      </c>
      <c r="AM128" t="s">
        <v>89</v>
      </c>
      <c r="AN128" t="s">
        <v>89</v>
      </c>
      <c r="AO128" t="s">
        <v>89</v>
      </c>
      <c r="AP128" t="s">
        <v>89</v>
      </c>
      <c r="AQ128" t="s">
        <v>89</v>
      </c>
      <c r="AR128" t="s">
        <v>89</v>
      </c>
      <c r="AS128" t="s">
        <v>89</v>
      </c>
      <c r="AT128" t="s">
        <v>89</v>
      </c>
      <c r="AU128" t="s">
        <v>89</v>
      </c>
      <c r="AV128" t="s">
        <v>89</v>
      </c>
      <c r="AW128" t="s">
        <v>89</v>
      </c>
      <c r="AX128" t="s">
        <v>89</v>
      </c>
      <c r="AY128" t="s">
        <v>89</v>
      </c>
      <c r="AZ128" t="s">
        <v>89</v>
      </c>
      <c r="BA128" t="s">
        <v>89</v>
      </c>
      <c r="BB128" t="s">
        <v>89</v>
      </c>
      <c r="BC128" t="s">
        <v>89</v>
      </c>
      <c r="BD128" t="s">
        <v>89</v>
      </c>
      <c r="BE128" t="s">
        <v>89</v>
      </c>
    </row>
    <row r="129" spans="1:57" x14ac:dyDescent="0.35">
      <c r="A129" t="s">
        <v>433</v>
      </c>
      <c r="B129" t="s">
        <v>81</v>
      </c>
      <c r="C129" t="s">
        <v>434</v>
      </c>
      <c r="D129" t="s">
        <v>83</v>
      </c>
      <c r="E129" s="2" t="str">
        <f>HYPERLINK("capsilon://?command=openfolder&amp;siteaddress=envoy.emaiq-na2.net&amp;folderid=FX802DA1F0-661C-E81F-B0CA-BBC42DEB40E4","FX22031152")</f>
        <v>FX22031152</v>
      </c>
      <c r="F129" t="s">
        <v>19</v>
      </c>
      <c r="G129" t="s">
        <v>19</v>
      </c>
      <c r="H129" t="s">
        <v>84</v>
      </c>
      <c r="I129" t="s">
        <v>435</v>
      </c>
      <c r="J129">
        <v>109</v>
      </c>
      <c r="K129" t="s">
        <v>86</v>
      </c>
      <c r="L129" t="s">
        <v>87</v>
      </c>
      <c r="M129" t="s">
        <v>88</v>
      </c>
      <c r="N129">
        <v>2</v>
      </c>
      <c r="O129" s="1">
        <v>44663.656319444446</v>
      </c>
      <c r="P129" s="1">
        <v>44663.796030092592</v>
      </c>
      <c r="Q129">
        <v>10471</v>
      </c>
      <c r="R129">
        <v>1600</v>
      </c>
      <c r="S129" t="b">
        <v>0</v>
      </c>
      <c r="T129" t="s">
        <v>89</v>
      </c>
      <c r="U129" t="b">
        <v>0</v>
      </c>
      <c r="V129" t="s">
        <v>353</v>
      </c>
      <c r="W129" s="1">
        <v>44663.72729166667</v>
      </c>
      <c r="X129">
        <v>459</v>
      </c>
      <c r="Y129">
        <v>89</v>
      </c>
      <c r="Z129">
        <v>0</v>
      </c>
      <c r="AA129">
        <v>89</v>
      </c>
      <c r="AB129">
        <v>0</v>
      </c>
      <c r="AC129">
        <v>58</v>
      </c>
      <c r="AD129">
        <v>20</v>
      </c>
      <c r="AE129">
        <v>0</v>
      </c>
      <c r="AF129">
        <v>0</v>
      </c>
      <c r="AG129">
        <v>0</v>
      </c>
      <c r="AH129" t="s">
        <v>200</v>
      </c>
      <c r="AI129" s="1">
        <v>44663.796030092592</v>
      </c>
      <c r="AJ129">
        <v>692</v>
      </c>
      <c r="AK129">
        <v>4</v>
      </c>
      <c r="AL129">
        <v>0</v>
      </c>
      <c r="AM129">
        <v>4</v>
      </c>
      <c r="AN129">
        <v>0</v>
      </c>
      <c r="AO129">
        <v>3</v>
      </c>
      <c r="AP129">
        <v>16</v>
      </c>
      <c r="AQ129">
        <v>0</v>
      </c>
      <c r="AR129">
        <v>0</v>
      </c>
      <c r="AS129">
        <v>0</v>
      </c>
      <c r="AT129" t="s">
        <v>89</v>
      </c>
      <c r="AU129" t="s">
        <v>89</v>
      </c>
      <c r="AV129" t="s">
        <v>89</v>
      </c>
      <c r="AW129" t="s">
        <v>89</v>
      </c>
      <c r="AX129" t="s">
        <v>89</v>
      </c>
      <c r="AY129" t="s">
        <v>89</v>
      </c>
      <c r="AZ129" t="s">
        <v>89</v>
      </c>
      <c r="BA129" t="s">
        <v>89</v>
      </c>
      <c r="BB129" t="s">
        <v>89</v>
      </c>
      <c r="BC129" t="s">
        <v>89</v>
      </c>
      <c r="BD129" t="s">
        <v>89</v>
      </c>
      <c r="BE129" t="s">
        <v>89</v>
      </c>
    </row>
    <row r="130" spans="1:57" x14ac:dyDescent="0.35">
      <c r="A130" t="s">
        <v>436</v>
      </c>
      <c r="B130" t="s">
        <v>81</v>
      </c>
      <c r="C130" t="s">
        <v>437</v>
      </c>
      <c r="D130" t="s">
        <v>83</v>
      </c>
      <c r="E130" s="2" t="str">
        <f>HYPERLINK("capsilon://?command=openfolder&amp;siteaddress=envoy.emaiq-na2.net&amp;folderid=FX37628478-1BAE-36EA-D748-0AEE893EFB79","FX2203907")</f>
        <v>FX2203907</v>
      </c>
      <c r="F130" t="s">
        <v>19</v>
      </c>
      <c r="G130" t="s">
        <v>19</v>
      </c>
      <c r="H130" t="s">
        <v>84</v>
      </c>
      <c r="I130" t="s">
        <v>438</v>
      </c>
      <c r="J130">
        <v>37</v>
      </c>
      <c r="K130" t="s">
        <v>86</v>
      </c>
      <c r="L130" t="s">
        <v>87</v>
      </c>
      <c r="M130" t="s">
        <v>88</v>
      </c>
      <c r="N130">
        <v>2</v>
      </c>
      <c r="O130" s="1">
        <v>44663.663229166668</v>
      </c>
      <c r="P130" s="1">
        <v>44663.842615740738</v>
      </c>
      <c r="Q130">
        <v>15088</v>
      </c>
      <c r="R130">
        <v>411</v>
      </c>
      <c r="S130" t="b">
        <v>0</v>
      </c>
      <c r="T130" t="s">
        <v>89</v>
      </c>
      <c r="U130" t="b">
        <v>0</v>
      </c>
      <c r="V130" t="s">
        <v>439</v>
      </c>
      <c r="W130" s="1">
        <v>44663.752071759256</v>
      </c>
      <c r="X130">
        <v>206</v>
      </c>
      <c r="Y130">
        <v>41</v>
      </c>
      <c r="Z130">
        <v>0</v>
      </c>
      <c r="AA130">
        <v>41</v>
      </c>
      <c r="AB130">
        <v>0</v>
      </c>
      <c r="AC130">
        <v>17</v>
      </c>
      <c r="AD130">
        <v>-4</v>
      </c>
      <c r="AE130">
        <v>0</v>
      </c>
      <c r="AF130">
        <v>0</v>
      </c>
      <c r="AG130">
        <v>0</v>
      </c>
      <c r="AH130" t="s">
        <v>248</v>
      </c>
      <c r="AI130" s="1">
        <v>44663.842615740738</v>
      </c>
      <c r="AJ130">
        <v>155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-4</v>
      </c>
      <c r="AQ130">
        <v>0</v>
      </c>
      <c r="AR130">
        <v>0</v>
      </c>
      <c r="AS130">
        <v>0</v>
      </c>
      <c r="AT130" t="s">
        <v>89</v>
      </c>
      <c r="AU130" t="s">
        <v>89</v>
      </c>
      <c r="AV130" t="s">
        <v>89</v>
      </c>
      <c r="AW130" t="s">
        <v>89</v>
      </c>
      <c r="AX130" t="s">
        <v>89</v>
      </c>
      <c r="AY130" t="s">
        <v>89</v>
      </c>
      <c r="AZ130" t="s">
        <v>89</v>
      </c>
      <c r="BA130" t="s">
        <v>89</v>
      </c>
      <c r="BB130" t="s">
        <v>89</v>
      </c>
      <c r="BC130" t="s">
        <v>89</v>
      </c>
      <c r="BD130" t="s">
        <v>89</v>
      </c>
      <c r="BE130" t="s">
        <v>89</v>
      </c>
    </row>
    <row r="131" spans="1:57" x14ac:dyDescent="0.35">
      <c r="A131" t="s">
        <v>440</v>
      </c>
      <c r="B131" t="s">
        <v>81</v>
      </c>
      <c r="C131" t="s">
        <v>396</v>
      </c>
      <c r="D131" t="s">
        <v>83</v>
      </c>
      <c r="E131" s="2" t="str">
        <f>HYPERLINK("capsilon://?command=openfolder&amp;siteaddress=envoy.emaiq-na2.net&amp;folderid=FX0D809400-A09F-13DB-D5BD-B13979C26BC4","FX2204183")</f>
        <v>FX2204183</v>
      </c>
      <c r="F131" t="s">
        <v>19</v>
      </c>
      <c r="G131" t="s">
        <v>19</v>
      </c>
      <c r="H131" t="s">
        <v>84</v>
      </c>
      <c r="I131" t="s">
        <v>397</v>
      </c>
      <c r="J131">
        <v>152</v>
      </c>
      <c r="K131" t="s">
        <v>86</v>
      </c>
      <c r="L131" t="s">
        <v>87</v>
      </c>
      <c r="M131" t="s">
        <v>88</v>
      </c>
      <c r="N131">
        <v>2</v>
      </c>
      <c r="O131" s="1">
        <v>44663.66615740741</v>
      </c>
      <c r="P131" s="1">
        <v>44663.712766203702</v>
      </c>
      <c r="Q131">
        <v>461</v>
      </c>
      <c r="R131">
        <v>3566</v>
      </c>
      <c r="S131" t="b">
        <v>0</v>
      </c>
      <c r="T131" t="s">
        <v>89</v>
      </c>
      <c r="U131" t="b">
        <v>1</v>
      </c>
      <c r="V131" t="s">
        <v>211</v>
      </c>
      <c r="W131" s="1">
        <v>44663.700601851851</v>
      </c>
      <c r="X131">
        <v>2669</v>
      </c>
      <c r="Y131">
        <v>121</v>
      </c>
      <c r="Z131">
        <v>0</v>
      </c>
      <c r="AA131">
        <v>121</v>
      </c>
      <c r="AB131">
        <v>9</v>
      </c>
      <c r="AC131">
        <v>76</v>
      </c>
      <c r="AD131">
        <v>31</v>
      </c>
      <c r="AE131">
        <v>0</v>
      </c>
      <c r="AF131">
        <v>0</v>
      </c>
      <c r="AG131">
        <v>0</v>
      </c>
      <c r="AH131" t="s">
        <v>200</v>
      </c>
      <c r="AI131" s="1">
        <v>44663.712766203702</v>
      </c>
      <c r="AJ131">
        <v>890</v>
      </c>
      <c r="AK131">
        <v>6</v>
      </c>
      <c r="AL131">
        <v>0</v>
      </c>
      <c r="AM131">
        <v>6</v>
      </c>
      <c r="AN131">
        <v>9</v>
      </c>
      <c r="AO131">
        <v>5</v>
      </c>
      <c r="AP131">
        <v>25</v>
      </c>
      <c r="AQ131">
        <v>0</v>
      </c>
      <c r="AR131">
        <v>0</v>
      </c>
      <c r="AS131">
        <v>0</v>
      </c>
      <c r="AT131" t="s">
        <v>89</v>
      </c>
      <c r="AU131" t="s">
        <v>89</v>
      </c>
      <c r="AV131" t="s">
        <v>89</v>
      </c>
      <c r="AW131" t="s">
        <v>89</v>
      </c>
      <c r="AX131" t="s">
        <v>89</v>
      </c>
      <c r="AY131" t="s">
        <v>89</v>
      </c>
      <c r="AZ131" t="s">
        <v>89</v>
      </c>
      <c r="BA131" t="s">
        <v>89</v>
      </c>
      <c r="BB131" t="s">
        <v>89</v>
      </c>
      <c r="BC131" t="s">
        <v>89</v>
      </c>
      <c r="BD131" t="s">
        <v>89</v>
      </c>
      <c r="BE131" t="s">
        <v>89</v>
      </c>
    </row>
    <row r="132" spans="1:57" x14ac:dyDescent="0.35">
      <c r="A132" t="s">
        <v>441</v>
      </c>
      <c r="B132" t="s">
        <v>81</v>
      </c>
      <c r="C132" t="s">
        <v>399</v>
      </c>
      <c r="D132" t="s">
        <v>83</v>
      </c>
      <c r="E132" s="2" t="str">
        <f>HYPERLINK("capsilon://?command=openfolder&amp;siteaddress=envoy.emaiq-na2.net&amp;folderid=FXE3B91CE7-9210-86F1-4DA6-38E4EC33A923","FX22031383")</f>
        <v>FX22031383</v>
      </c>
      <c r="F132" t="s">
        <v>19</v>
      </c>
      <c r="G132" t="s">
        <v>19</v>
      </c>
      <c r="H132" t="s">
        <v>84</v>
      </c>
      <c r="I132" t="s">
        <v>400</v>
      </c>
      <c r="J132">
        <v>423</v>
      </c>
      <c r="K132" t="s">
        <v>86</v>
      </c>
      <c r="L132" t="s">
        <v>87</v>
      </c>
      <c r="M132" t="s">
        <v>88</v>
      </c>
      <c r="N132">
        <v>2</v>
      </c>
      <c r="O132" s="1">
        <v>44663.670069444444</v>
      </c>
      <c r="P132" s="1">
        <v>44663.752604166664</v>
      </c>
      <c r="Q132">
        <v>5412</v>
      </c>
      <c r="R132">
        <v>1719</v>
      </c>
      <c r="S132" t="b">
        <v>0</v>
      </c>
      <c r="T132" t="s">
        <v>89</v>
      </c>
      <c r="U132" t="b">
        <v>1</v>
      </c>
      <c r="V132" t="s">
        <v>353</v>
      </c>
      <c r="W132" s="1">
        <v>44663.679722222223</v>
      </c>
      <c r="X132">
        <v>681</v>
      </c>
      <c r="Y132">
        <v>116</v>
      </c>
      <c r="Z132">
        <v>0</v>
      </c>
      <c r="AA132">
        <v>116</v>
      </c>
      <c r="AB132">
        <v>237</v>
      </c>
      <c r="AC132">
        <v>47</v>
      </c>
      <c r="AD132">
        <v>307</v>
      </c>
      <c r="AE132">
        <v>0</v>
      </c>
      <c r="AF132">
        <v>0</v>
      </c>
      <c r="AG132">
        <v>0</v>
      </c>
      <c r="AH132" t="s">
        <v>420</v>
      </c>
      <c r="AI132" s="1">
        <v>44663.752604166664</v>
      </c>
      <c r="AJ132">
        <v>800</v>
      </c>
      <c r="AK132">
        <v>0</v>
      </c>
      <c r="AL132">
        <v>0</v>
      </c>
      <c r="AM132">
        <v>0</v>
      </c>
      <c r="AN132">
        <v>237</v>
      </c>
      <c r="AO132">
        <v>0</v>
      </c>
      <c r="AP132">
        <v>307</v>
      </c>
      <c r="AQ132">
        <v>0</v>
      </c>
      <c r="AR132">
        <v>0</v>
      </c>
      <c r="AS132">
        <v>0</v>
      </c>
      <c r="AT132" t="s">
        <v>89</v>
      </c>
      <c r="AU132" t="s">
        <v>89</v>
      </c>
      <c r="AV132" t="s">
        <v>89</v>
      </c>
      <c r="AW132" t="s">
        <v>89</v>
      </c>
      <c r="AX132" t="s">
        <v>89</v>
      </c>
      <c r="AY132" t="s">
        <v>89</v>
      </c>
      <c r="AZ132" t="s">
        <v>89</v>
      </c>
      <c r="BA132" t="s">
        <v>89</v>
      </c>
      <c r="BB132" t="s">
        <v>89</v>
      </c>
      <c r="BC132" t="s">
        <v>89</v>
      </c>
      <c r="BD132" t="s">
        <v>89</v>
      </c>
      <c r="BE132" t="s">
        <v>89</v>
      </c>
    </row>
    <row r="133" spans="1:57" x14ac:dyDescent="0.35">
      <c r="A133" t="s">
        <v>442</v>
      </c>
      <c r="B133" t="s">
        <v>81</v>
      </c>
      <c r="C133" t="s">
        <v>443</v>
      </c>
      <c r="D133" t="s">
        <v>83</v>
      </c>
      <c r="E133" s="2" t="str">
        <f>HYPERLINK("capsilon://?command=openfolder&amp;siteaddress=envoy.emaiq-na2.net&amp;folderid=FX3A9BF02A-6BEE-FB62-5050-B9A95213A291","FX2204195")</f>
        <v>FX2204195</v>
      </c>
      <c r="F133" t="s">
        <v>19</v>
      </c>
      <c r="G133" t="s">
        <v>19</v>
      </c>
      <c r="H133" t="s">
        <v>84</v>
      </c>
      <c r="I133" t="s">
        <v>444</v>
      </c>
      <c r="J133">
        <v>303</v>
      </c>
      <c r="K133" t="s">
        <v>86</v>
      </c>
      <c r="L133" t="s">
        <v>87</v>
      </c>
      <c r="M133" t="s">
        <v>88</v>
      </c>
      <c r="N133">
        <v>2</v>
      </c>
      <c r="O133" s="1">
        <v>44663.67019675926</v>
      </c>
      <c r="P133" s="1">
        <v>44663.869351851848</v>
      </c>
      <c r="Q133">
        <v>15236</v>
      </c>
      <c r="R133">
        <v>1971</v>
      </c>
      <c r="S133" t="b">
        <v>0</v>
      </c>
      <c r="T133" t="s">
        <v>89</v>
      </c>
      <c r="U133" t="b">
        <v>0</v>
      </c>
      <c r="V133" t="s">
        <v>439</v>
      </c>
      <c r="W133" s="1">
        <v>44663.764409722222</v>
      </c>
      <c r="X133">
        <v>1065</v>
      </c>
      <c r="Y133">
        <v>263</v>
      </c>
      <c r="Z133">
        <v>0</v>
      </c>
      <c r="AA133">
        <v>263</v>
      </c>
      <c r="AB133">
        <v>48</v>
      </c>
      <c r="AC133">
        <v>155</v>
      </c>
      <c r="AD133">
        <v>40</v>
      </c>
      <c r="AE133">
        <v>0</v>
      </c>
      <c r="AF133">
        <v>0</v>
      </c>
      <c r="AG133">
        <v>0</v>
      </c>
      <c r="AH133" t="s">
        <v>118</v>
      </c>
      <c r="AI133" s="1">
        <v>44663.869351851848</v>
      </c>
      <c r="AJ133">
        <v>841</v>
      </c>
      <c r="AK133">
        <v>3</v>
      </c>
      <c r="AL133">
        <v>0</v>
      </c>
      <c r="AM133">
        <v>3</v>
      </c>
      <c r="AN133">
        <v>48</v>
      </c>
      <c r="AO133">
        <v>3</v>
      </c>
      <c r="AP133">
        <v>37</v>
      </c>
      <c r="AQ133">
        <v>0</v>
      </c>
      <c r="AR133">
        <v>0</v>
      </c>
      <c r="AS133">
        <v>0</v>
      </c>
      <c r="AT133" t="s">
        <v>89</v>
      </c>
      <c r="AU133" t="s">
        <v>89</v>
      </c>
      <c r="AV133" t="s">
        <v>89</v>
      </c>
      <c r="AW133" t="s">
        <v>89</v>
      </c>
      <c r="AX133" t="s">
        <v>89</v>
      </c>
      <c r="AY133" t="s">
        <v>89</v>
      </c>
      <c r="AZ133" t="s">
        <v>89</v>
      </c>
      <c r="BA133" t="s">
        <v>89</v>
      </c>
      <c r="BB133" t="s">
        <v>89</v>
      </c>
      <c r="BC133" t="s">
        <v>89</v>
      </c>
      <c r="BD133" t="s">
        <v>89</v>
      </c>
      <c r="BE133" t="s">
        <v>89</v>
      </c>
    </row>
    <row r="134" spans="1:57" x14ac:dyDescent="0.35">
      <c r="A134" t="s">
        <v>445</v>
      </c>
      <c r="B134" t="s">
        <v>81</v>
      </c>
      <c r="C134" t="s">
        <v>446</v>
      </c>
      <c r="D134" t="s">
        <v>83</v>
      </c>
      <c r="E134" s="2" t="str">
        <f>HYPERLINK("capsilon://?command=openfolder&amp;siteaddress=envoy.emaiq-na2.net&amp;folderid=FXFD2C1BF2-AB24-6AC7-7062-3BD07032BB28","FX2204309")</f>
        <v>FX2204309</v>
      </c>
      <c r="F134" t="s">
        <v>19</v>
      </c>
      <c r="G134" t="s">
        <v>19</v>
      </c>
      <c r="H134" t="s">
        <v>84</v>
      </c>
      <c r="I134" t="s">
        <v>447</v>
      </c>
      <c r="J134">
        <v>65</v>
      </c>
      <c r="K134" t="s">
        <v>86</v>
      </c>
      <c r="L134" t="s">
        <v>87</v>
      </c>
      <c r="M134" t="s">
        <v>88</v>
      </c>
      <c r="N134">
        <v>1</v>
      </c>
      <c r="O134" s="1">
        <v>44663.679097222222</v>
      </c>
      <c r="P134" s="1">
        <v>44663.716851851852</v>
      </c>
      <c r="Q134">
        <v>3162</v>
      </c>
      <c r="R134">
        <v>100</v>
      </c>
      <c r="S134" t="b">
        <v>0</v>
      </c>
      <c r="T134" t="s">
        <v>89</v>
      </c>
      <c r="U134" t="b">
        <v>0</v>
      </c>
      <c r="V134" t="s">
        <v>195</v>
      </c>
      <c r="W134" s="1">
        <v>44663.716851851852</v>
      </c>
      <c r="X134">
        <v>100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65</v>
      </c>
      <c r="AE134">
        <v>53</v>
      </c>
      <c r="AF134">
        <v>0</v>
      </c>
      <c r="AG134">
        <v>3</v>
      </c>
      <c r="AH134" t="s">
        <v>89</v>
      </c>
      <c r="AI134" t="s">
        <v>89</v>
      </c>
      <c r="AJ134" t="s">
        <v>89</v>
      </c>
      <c r="AK134" t="s">
        <v>89</v>
      </c>
      <c r="AL134" t="s">
        <v>89</v>
      </c>
      <c r="AM134" t="s">
        <v>89</v>
      </c>
      <c r="AN134" t="s">
        <v>89</v>
      </c>
      <c r="AO134" t="s">
        <v>89</v>
      </c>
      <c r="AP134" t="s">
        <v>89</v>
      </c>
      <c r="AQ134" t="s">
        <v>89</v>
      </c>
      <c r="AR134" t="s">
        <v>89</v>
      </c>
      <c r="AS134" t="s">
        <v>89</v>
      </c>
      <c r="AT134" t="s">
        <v>89</v>
      </c>
      <c r="AU134" t="s">
        <v>89</v>
      </c>
      <c r="AV134" t="s">
        <v>89</v>
      </c>
      <c r="AW134" t="s">
        <v>89</v>
      </c>
      <c r="AX134" t="s">
        <v>89</v>
      </c>
      <c r="AY134" t="s">
        <v>89</v>
      </c>
      <c r="AZ134" t="s">
        <v>89</v>
      </c>
      <c r="BA134" t="s">
        <v>89</v>
      </c>
      <c r="BB134" t="s">
        <v>89</v>
      </c>
      <c r="BC134" t="s">
        <v>89</v>
      </c>
      <c r="BD134" t="s">
        <v>89</v>
      </c>
      <c r="BE134" t="s">
        <v>89</v>
      </c>
    </row>
    <row r="135" spans="1:57" x14ac:dyDescent="0.35">
      <c r="A135" t="s">
        <v>448</v>
      </c>
      <c r="B135" t="s">
        <v>81</v>
      </c>
      <c r="C135" t="s">
        <v>449</v>
      </c>
      <c r="D135" t="s">
        <v>83</v>
      </c>
      <c r="E135" s="2" t="str">
        <f>HYPERLINK("capsilon://?command=openfolder&amp;siteaddress=envoy.emaiq-na2.net&amp;folderid=FXEFBC7F02-13B5-BA64-2595-54DA2E228F6E","FX2204166")</f>
        <v>FX2204166</v>
      </c>
      <c r="F135" t="s">
        <v>19</v>
      </c>
      <c r="G135" t="s">
        <v>19</v>
      </c>
      <c r="H135" t="s">
        <v>84</v>
      </c>
      <c r="I135" t="s">
        <v>450</v>
      </c>
      <c r="J135">
        <v>153</v>
      </c>
      <c r="K135" t="s">
        <v>86</v>
      </c>
      <c r="L135" t="s">
        <v>87</v>
      </c>
      <c r="M135" t="s">
        <v>88</v>
      </c>
      <c r="N135">
        <v>1</v>
      </c>
      <c r="O135" s="1">
        <v>44663.680636574078</v>
      </c>
      <c r="P135" s="1">
        <v>44663.723136574074</v>
      </c>
      <c r="Q135">
        <v>3130</v>
      </c>
      <c r="R135">
        <v>542</v>
      </c>
      <c r="S135" t="b">
        <v>0</v>
      </c>
      <c r="T135" t="s">
        <v>89</v>
      </c>
      <c r="U135" t="b">
        <v>0</v>
      </c>
      <c r="V135" t="s">
        <v>195</v>
      </c>
      <c r="W135" s="1">
        <v>44663.723136574074</v>
      </c>
      <c r="X135">
        <v>542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153</v>
      </c>
      <c r="AE135">
        <v>135</v>
      </c>
      <c r="AF135">
        <v>0</v>
      </c>
      <c r="AG135">
        <v>9</v>
      </c>
      <c r="AH135" t="s">
        <v>89</v>
      </c>
      <c r="AI135" t="s">
        <v>89</v>
      </c>
      <c r="AJ135" t="s">
        <v>89</v>
      </c>
      <c r="AK135" t="s">
        <v>89</v>
      </c>
      <c r="AL135" t="s">
        <v>89</v>
      </c>
      <c r="AM135" t="s">
        <v>89</v>
      </c>
      <c r="AN135" t="s">
        <v>89</v>
      </c>
      <c r="AO135" t="s">
        <v>89</v>
      </c>
      <c r="AP135" t="s">
        <v>89</v>
      </c>
      <c r="AQ135" t="s">
        <v>89</v>
      </c>
      <c r="AR135" t="s">
        <v>89</v>
      </c>
      <c r="AS135" t="s">
        <v>89</v>
      </c>
      <c r="AT135" t="s">
        <v>89</v>
      </c>
      <c r="AU135" t="s">
        <v>89</v>
      </c>
      <c r="AV135" t="s">
        <v>89</v>
      </c>
      <c r="AW135" t="s">
        <v>89</v>
      </c>
      <c r="AX135" t="s">
        <v>89</v>
      </c>
      <c r="AY135" t="s">
        <v>89</v>
      </c>
      <c r="AZ135" t="s">
        <v>89</v>
      </c>
      <c r="BA135" t="s">
        <v>89</v>
      </c>
      <c r="BB135" t="s">
        <v>89</v>
      </c>
      <c r="BC135" t="s">
        <v>89</v>
      </c>
      <c r="BD135" t="s">
        <v>89</v>
      </c>
      <c r="BE135" t="s">
        <v>89</v>
      </c>
    </row>
    <row r="136" spans="1:57" x14ac:dyDescent="0.35">
      <c r="A136" t="s">
        <v>451</v>
      </c>
      <c r="B136" t="s">
        <v>81</v>
      </c>
      <c r="C136" t="s">
        <v>452</v>
      </c>
      <c r="D136" t="s">
        <v>83</v>
      </c>
      <c r="E136" s="2" t="str">
        <f>HYPERLINK("capsilon://?command=openfolder&amp;siteaddress=envoy.emaiq-na2.net&amp;folderid=FX189D96A5-48E7-D511-039D-0A2EDDD460C6","FX2204301")</f>
        <v>FX2204301</v>
      </c>
      <c r="F136" t="s">
        <v>19</v>
      </c>
      <c r="G136" t="s">
        <v>19</v>
      </c>
      <c r="H136" t="s">
        <v>84</v>
      </c>
      <c r="I136" t="s">
        <v>453</v>
      </c>
      <c r="J136">
        <v>43</v>
      </c>
      <c r="K136" t="s">
        <v>86</v>
      </c>
      <c r="L136" t="s">
        <v>87</v>
      </c>
      <c r="M136" t="s">
        <v>88</v>
      </c>
      <c r="N136">
        <v>2</v>
      </c>
      <c r="O136" s="1">
        <v>44663.698981481481</v>
      </c>
      <c r="P136" s="1">
        <v>44663.863749999997</v>
      </c>
      <c r="Q136">
        <v>13935</v>
      </c>
      <c r="R136">
        <v>301</v>
      </c>
      <c r="S136" t="b">
        <v>0</v>
      </c>
      <c r="T136" t="s">
        <v>89</v>
      </c>
      <c r="U136" t="b">
        <v>0</v>
      </c>
      <c r="V136" t="s">
        <v>353</v>
      </c>
      <c r="W136" s="1">
        <v>44663.75372685185</v>
      </c>
      <c r="X136">
        <v>109</v>
      </c>
      <c r="Y136">
        <v>37</v>
      </c>
      <c r="Z136">
        <v>0</v>
      </c>
      <c r="AA136">
        <v>37</v>
      </c>
      <c r="AB136">
        <v>0</v>
      </c>
      <c r="AC136">
        <v>9</v>
      </c>
      <c r="AD136">
        <v>6</v>
      </c>
      <c r="AE136">
        <v>0</v>
      </c>
      <c r="AF136">
        <v>0</v>
      </c>
      <c r="AG136">
        <v>0</v>
      </c>
      <c r="AH136" t="s">
        <v>248</v>
      </c>
      <c r="AI136" s="1">
        <v>44663.863749999997</v>
      </c>
      <c r="AJ136">
        <v>159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6</v>
      </c>
      <c r="AQ136">
        <v>0</v>
      </c>
      <c r="AR136">
        <v>0</v>
      </c>
      <c r="AS136">
        <v>0</v>
      </c>
      <c r="AT136" t="s">
        <v>89</v>
      </c>
      <c r="AU136" t="s">
        <v>89</v>
      </c>
      <c r="AV136" t="s">
        <v>89</v>
      </c>
      <c r="AW136" t="s">
        <v>89</v>
      </c>
      <c r="AX136" t="s">
        <v>89</v>
      </c>
      <c r="AY136" t="s">
        <v>89</v>
      </c>
      <c r="AZ136" t="s">
        <v>89</v>
      </c>
      <c r="BA136" t="s">
        <v>89</v>
      </c>
      <c r="BB136" t="s">
        <v>89</v>
      </c>
      <c r="BC136" t="s">
        <v>89</v>
      </c>
      <c r="BD136" t="s">
        <v>89</v>
      </c>
      <c r="BE136" t="s">
        <v>89</v>
      </c>
    </row>
    <row r="137" spans="1:57" x14ac:dyDescent="0.35">
      <c r="A137" t="s">
        <v>454</v>
      </c>
      <c r="B137" t="s">
        <v>81</v>
      </c>
      <c r="C137" t="s">
        <v>425</v>
      </c>
      <c r="D137" t="s">
        <v>83</v>
      </c>
      <c r="E137" s="2" t="str">
        <f>HYPERLINK("capsilon://?command=openfolder&amp;siteaddress=envoy.emaiq-na2.net&amp;folderid=FXE72F2CCB-6956-E3B9-21EF-08EAF514C073","FX2203927")</f>
        <v>FX2203927</v>
      </c>
      <c r="F137" t="s">
        <v>19</v>
      </c>
      <c r="G137" t="s">
        <v>19</v>
      </c>
      <c r="H137" t="s">
        <v>84</v>
      </c>
      <c r="I137" t="s">
        <v>426</v>
      </c>
      <c r="J137">
        <v>130</v>
      </c>
      <c r="K137" t="s">
        <v>86</v>
      </c>
      <c r="L137" t="s">
        <v>87</v>
      </c>
      <c r="M137" t="s">
        <v>88</v>
      </c>
      <c r="N137">
        <v>2</v>
      </c>
      <c r="O137" s="1">
        <v>44663.704618055555</v>
      </c>
      <c r="P137" s="1">
        <v>44663.748807870368</v>
      </c>
      <c r="Q137">
        <v>3238</v>
      </c>
      <c r="R137">
        <v>580</v>
      </c>
      <c r="S137" t="b">
        <v>0</v>
      </c>
      <c r="T137" t="s">
        <v>89</v>
      </c>
      <c r="U137" t="b">
        <v>1</v>
      </c>
      <c r="V137" t="s">
        <v>353</v>
      </c>
      <c r="W137" s="1">
        <v>44663.710613425923</v>
      </c>
      <c r="X137">
        <v>211</v>
      </c>
      <c r="Y137">
        <v>111</v>
      </c>
      <c r="Z137">
        <v>0</v>
      </c>
      <c r="AA137">
        <v>111</v>
      </c>
      <c r="AB137">
        <v>0</v>
      </c>
      <c r="AC137">
        <v>36</v>
      </c>
      <c r="AD137">
        <v>19</v>
      </c>
      <c r="AE137">
        <v>0</v>
      </c>
      <c r="AF137">
        <v>0</v>
      </c>
      <c r="AG137">
        <v>0</v>
      </c>
      <c r="AH137" t="s">
        <v>200</v>
      </c>
      <c r="AI137" s="1">
        <v>44663.748807870368</v>
      </c>
      <c r="AJ137">
        <v>363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19</v>
      </c>
      <c r="AQ137">
        <v>0</v>
      </c>
      <c r="AR137">
        <v>0</v>
      </c>
      <c r="AS137">
        <v>0</v>
      </c>
      <c r="AT137" t="s">
        <v>89</v>
      </c>
      <c r="AU137" t="s">
        <v>89</v>
      </c>
      <c r="AV137" t="s">
        <v>89</v>
      </c>
      <c r="AW137" t="s">
        <v>89</v>
      </c>
      <c r="AX137" t="s">
        <v>89</v>
      </c>
      <c r="AY137" t="s">
        <v>89</v>
      </c>
      <c r="AZ137" t="s">
        <v>89</v>
      </c>
      <c r="BA137" t="s">
        <v>89</v>
      </c>
      <c r="BB137" t="s">
        <v>89</v>
      </c>
      <c r="BC137" t="s">
        <v>89</v>
      </c>
      <c r="BD137" t="s">
        <v>89</v>
      </c>
      <c r="BE137" t="s">
        <v>89</v>
      </c>
    </row>
    <row r="138" spans="1:57" x14ac:dyDescent="0.35">
      <c r="A138" t="s">
        <v>455</v>
      </c>
      <c r="B138" t="s">
        <v>81</v>
      </c>
      <c r="C138" t="s">
        <v>428</v>
      </c>
      <c r="D138" t="s">
        <v>83</v>
      </c>
      <c r="E138" s="2" t="str">
        <f>HYPERLINK("capsilon://?command=openfolder&amp;siteaddress=envoy.emaiq-na2.net&amp;folderid=FXDB83C6C7-40E3-1C11-F221-2D8AD83B9EFA","FX2204394")</f>
        <v>FX2204394</v>
      </c>
      <c r="F138" t="s">
        <v>19</v>
      </c>
      <c r="G138" t="s">
        <v>19</v>
      </c>
      <c r="H138" t="s">
        <v>84</v>
      </c>
      <c r="I138" t="s">
        <v>429</v>
      </c>
      <c r="J138">
        <v>251</v>
      </c>
      <c r="K138" t="s">
        <v>86</v>
      </c>
      <c r="L138" t="s">
        <v>87</v>
      </c>
      <c r="M138" t="s">
        <v>88</v>
      </c>
      <c r="N138">
        <v>2</v>
      </c>
      <c r="O138" s="1">
        <v>44663.707997685182</v>
      </c>
      <c r="P138" s="1">
        <v>44663.749722222223</v>
      </c>
      <c r="Q138">
        <v>2271</v>
      </c>
      <c r="R138">
        <v>1334</v>
      </c>
      <c r="S138" t="b">
        <v>0</v>
      </c>
      <c r="T138" t="s">
        <v>89</v>
      </c>
      <c r="U138" t="b">
        <v>1</v>
      </c>
      <c r="V138" t="s">
        <v>353</v>
      </c>
      <c r="W138" s="1">
        <v>44663.721967592595</v>
      </c>
      <c r="X138">
        <v>980</v>
      </c>
      <c r="Y138">
        <v>254</v>
      </c>
      <c r="Z138">
        <v>0</v>
      </c>
      <c r="AA138">
        <v>254</v>
      </c>
      <c r="AB138">
        <v>0</v>
      </c>
      <c r="AC138">
        <v>105</v>
      </c>
      <c r="AD138">
        <v>-3</v>
      </c>
      <c r="AE138">
        <v>0</v>
      </c>
      <c r="AF138">
        <v>0</v>
      </c>
      <c r="AG138">
        <v>0</v>
      </c>
      <c r="AH138" t="s">
        <v>394</v>
      </c>
      <c r="AI138" s="1">
        <v>44663.749722222223</v>
      </c>
      <c r="AJ138">
        <v>334</v>
      </c>
      <c r="AK138">
        <v>5</v>
      </c>
      <c r="AL138">
        <v>0</v>
      </c>
      <c r="AM138">
        <v>5</v>
      </c>
      <c r="AN138">
        <v>0</v>
      </c>
      <c r="AO138">
        <v>4</v>
      </c>
      <c r="AP138">
        <v>-8</v>
      </c>
      <c r="AQ138">
        <v>0</v>
      </c>
      <c r="AR138">
        <v>0</v>
      </c>
      <c r="AS138">
        <v>0</v>
      </c>
      <c r="AT138" t="s">
        <v>89</v>
      </c>
      <c r="AU138" t="s">
        <v>89</v>
      </c>
      <c r="AV138" t="s">
        <v>89</v>
      </c>
      <c r="AW138" t="s">
        <v>89</v>
      </c>
      <c r="AX138" t="s">
        <v>89</v>
      </c>
      <c r="AY138" t="s">
        <v>89</v>
      </c>
      <c r="AZ138" t="s">
        <v>89</v>
      </c>
      <c r="BA138" t="s">
        <v>89</v>
      </c>
      <c r="BB138" t="s">
        <v>89</v>
      </c>
      <c r="BC138" t="s">
        <v>89</v>
      </c>
      <c r="BD138" t="s">
        <v>89</v>
      </c>
      <c r="BE138" t="s">
        <v>89</v>
      </c>
    </row>
    <row r="139" spans="1:57" x14ac:dyDescent="0.35">
      <c r="A139" t="s">
        <v>456</v>
      </c>
      <c r="B139" t="s">
        <v>81</v>
      </c>
      <c r="C139" t="s">
        <v>457</v>
      </c>
      <c r="D139" t="s">
        <v>83</v>
      </c>
      <c r="E139" s="2" t="str">
        <f>HYPERLINK("capsilon://?command=openfolder&amp;siteaddress=envoy.emaiq-na2.net&amp;folderid=FX71990A21-5B7D-98E3-0FD8-55FE32236C9E","FX2204305")</f>
        <v>FX2204305</v>
      </c>
      <c r="F139" t="s">
        <v>19</v>
      </c>
      <c r="G139" t="s">
        <v>19</v>
      </c>
      <c r="H139" t="s">
        <v>84</v>
      </c>
      <c r="I139" t="s">
        <v>458</v>
      </c>
      <c r="J139">
        <v>147</v>
      </c>
      <c r="K139" t="s">
        <v>86</v>
      </c>
      <c r="L139" t="s">
        <v>87</v>
      </c>
      <c r="M139" t="s">
        <v>88</v>
      </c>
      <c r="N139">
        <v>1</v>
      </c>
      <c r="O139" s="1">
        <v>44663.708993055552</v>
      </c>
      <c r="P139" s="1">
        <v>44663.727986111109</v>
      </c>
      <c r="Q139">
        <v>1243</v>
      </c>
      <c r="R139">
        <v>398</v>
      </c>
      <c r="S139" t="b">
        <v>0</v>
      </c>
      <c r="T139" t="s">
        <v>89</v>
      </c>
      <c r="U139" t="b">
        <v>0</v>
      </c>
      <c r="V139" t="s">
        <v>195</v>
      </c>
      <c r="W139" s="1">
        <v>44663.727986111109</v>
      </c>
      <c r="X139">
        <v>398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147</v>
      </c>
      <c r="AE139">
        <v>111</v>
      </c>
      <c r="AF139">
        <v>0</v>
      </c>
      <c r="AG139">
        <v>5</v>
      </c>
      <c r="AH139" t="s">
        <v>89</v>
      </c>
      <c r="AI139" t="s">
        <v>89</v>
      </c>
      <c r="AJ139" t="s">
        <v>89</v>
      </c>
      <c r="AK139" t="s">
        <v>89</v>
      </c>
      <c r="AL139" t="s">
        <v>89</v>
      </c>
      <c r="AM139" t="s">
        <v>89</v>
      </c>
      <c r="AN139" t="s">
        <v>89</v>
      </c>
      <c r="AO139" t="s">
        <v>89</v>
      </c>
      <c r="AP139" t="s">
        <v>89</v>
      </c>
      <c r="AQ139" t="s">
        <v>89</v>
      </c>
      <c r="AR139" t="s">
        <v>89</v>
      </c>
      <c r="AS139" t="s">
        <v>89</v>
      </c>
      <c r="AT139" t="s">
        <v>89</v>
      </c>
      <c r="AU139" t="s">
        <v>89</v>
      </c>
      <c r="AV139" t="s">
        <v>89</v>
      </c>
      <c r="AW139" t="s">
        <v>89</v>
      </c>
      <c r="AX139" t="s">
        <v>89</v>
      </c>
      <c r="AY139" t="s">
        <v>89</v>
      </c>
      <c r="AZ139" t="s">
        <v>89</v>
      </c>
      <c r="BA139" t="s">
        <v>89</v>
      </c>
      <c r="BB139" t="s">
        <v>89</v>
      </c>
      <c r="BC139" t="s">
        <v>89</v>
      </c>
      <c r="BD139" t="s">
        <v>89</v>
      </c>
      <c r="BE139" t="s">
        <v>89</v>
      </c>
    </row>
    <row r="140" spans="1:57" x14ac:dyDescent="0.35">
      <c r="A140" t="s">
        <v>459</v>
      </c>
      <c r="B140" t="s">
        <v>81</v>
      </c>
      <c r="C140" t="s">
        <v>431</v>
      </c>
      <c r="D140" t="s">
        <v>83</v>
      </c>
      <c r="E140" s="2" t="str">
        <f>HYPERLINK("capsilon://?command=openfolder&amp;siteaddress=envoy.emaiq-na2.net&amp;folderid=FX2AF07B9A-B0B6-6922-E21E-0809FF3722CA","FX22031044")</f>
        <v>FX22031044</v>
      </c>
      <c r="F140" t="s">
        <v>19</v>
      </c>
      <c r="G140" t="s">
        <v>19</v>
      </c>
      <c r="H140" t="s">
        <v>84</v>
      </c>
      <c r="I140" t="s">
        <v>432</v>
      </c>
      <c r="J140">
        <v>218</v>
      </c>
      <c r="K140" t="s">
        <v>86</v>
      </c>
      <c r="L140" t="s">
        <v>87</v>
      </c>
      <c r="M140" t="s">
        <v>88</v>
      </c>
      <c r="N140">
        <v>2</v>
      </c>
      <c r="O140" s="1">
        <v>44663.710648148146</v>
      </c>
      <c r="P140" s="1">
        <v>44663.759918981479</v>
      </c>
      <c r="Q140">
        <v>1750</v>
      </c>
      <c r="R140">
        <v>2507</v>
      </c>
      <c r="S140" t="b">
        <v>0</v>
      </c>
      <c r="T140" t="s">
        <v>89</v>
      </c>
      <c r="U140" t="b">
        <v>1</v>
      </c>
      <c r="V140" t="s">
        <v>460</v>
      </c>
      <c r="W140" s="1">
        <v>44663.736250000002</v>
      </c>
      <c r="X140">
        <v>1538</v>
      </c>
      <c r="Y140">
        <v>232</v>
      </c>
      <c r="Z140">
        <v>0</v>
      </c>
      <c r="AA140">
        <v>232</v>
      </c>
      <c r="AB140">
        <v>0</v>
      </c>
      <c r="AC140">
        <v>147</v>
      </c>
      <c r="AD140">
        <v>-14</v>
      </c>
      <c r="AE140">
        <v>0</v>
      </c>
      <c r="AF140">
        <v>0</v>
      </c>
      <c r="AG140">
        <v>0</v>
      </c>
      <c r="AH140" t="s">
        <v>200</v>
      </c>
      <c r="AI140" s="1">
        <v>44663.759918981479</v>
      </c>
      <c r="AJ140">
        <v>959</v>
      </c>
      <c r="AK140">
        <v>3</v>
      </c>
      <c r="AL140">
        <v>0</v>
      </c>
      <c r="AM140">
        <v>3</v>
      </c>
      <c r="AN140">
        <v>0</v>
      </c>
      <c r="AO140">
        <v>2</v>
      </c>
      <c r="AP140">
        <v>-17</v>
      </c>
      <c r="AQ140">
        <v>0</v>
      </c>
      <c r="AR140">
        <v>0</v>
      </c>
      <c r="AS140">
        <v>0</v>
      </c>
      <c r="AT140" t="s">
        <v>89</v>
      </c>
      <c r="AU140" t="s">
        <v>89</v>
      </c>
      <c r="AV140" t="s">
        <v>89</v>
      </c>
      <c r="AW140" t="s">
        <v>89</v>
      </c>
      <c r="AX140" t="s">
        <v>89</v>
      </c>
      <c r="AY140" t="s">
        <v>89</v>
      </c>
      <c r="AZ140" t="s">
        <v>89</v>
      </c>
      <c r="BA140" t="s">
        <v>89</v>
      </c>
      <c r="BB140" t="s">
        <v>89</v>
      </c>
      <c r="BC140" t="s">
        <v>89</v>
      </c>
      <c r="BD140" t="s">
        <v>89</v>
      </c>
      <c r="BE140" t="s">
        <v>89</v>
      </c>
    </row>
    <row r="141" spans="1:57" x14ac:dyDescent="0.35">
      <c r="A141" t="s">
        <v>461</v>
      </c>
      <c r="B141" t="s">
        <v>81</v>
      </c>
      <c r="C141" t="s">
        <v>446</v>
      </c>
      <c r="D141" t="s">
        <v>83</v>
      </c>
      <c r="E141" s="2" t="str">
        <f>HYPERLINK("capsilon://?command=openfolder&amp;siteaddress=envoy.emaiq-na2.net&amp;folderid=FXFD2C1BF2-AB24-6AC7-7062-3BD07032BB28","FX2204309")</f>
        <v>FX2204309</v>
      </c>
      <c r="F141" t="s">
        <v>19</v>
      </c>
      <c r="G141" t="s">
        <v>19</v>
      </c>
      <c r="H141" t="s">
        <v>84</v>
      </c>
      <c r="I141" t="s">
        <v>447</v>
      </c>
      <c r="J141">
        <v>97</v>
      </c>
      <c r="K141" t="s">
        <v>86</v>
      </c>
      <c r="L141" t="s">
        <v>87</v>
      </c>
      <c r="M141" t="s">
        <v>88</v>
      </c>
      <c r="N141">
        <v>2</v>
      </c>
      <c r="O141" s="1">
        <v>44663.718055555553</v>
      </c>
      <c r="P141" s="1">
        <v>44663.773518518516</v>
      </c>
      <c r="Q141">
        <v>820</v>
      </c>
      <c r="R141">
        <v>3972</v>
      </c>
      <c r="S141" t="b">
        <v>0</v>
      </c>
      <c r="T141" t="s">
        <v>89</v>
      </c>
      <c r="U141" t="b">
        <v>1</v>
      </c>
      <c r="V141" t="s">
        <v>460</v>
      </c>
      <c r="W141" s="1">
        <v>44663.765775462962</v>
      </c>
      <c r="X141">
        <v>2550</v>
      </c>
      <c r="Y141">
        <v>141</v>
      </c>
      <c r="Z141">
        <v>0</v>
      </c>
      <c r="AA141">
        <v>141</v>
      </c>
      <c r="AB141">
        <v>0</v>
      </c>
      <c r="AC141">
        <v>123</v>
      </c>
      <c r="AD141">
        <v>-44</v>
      </c>
      <c r="AE141">
        <v>0</v>
      </c>
      <c r="AF141">
        <v>0</v>
      </c>
      <c r="AG141">
        <v>0</v>
      </c>
      <c r="AH141" t="s">
        <v>394</v>
      </c>
      <c r="AI141" s="1">
        <v>44663.773518518516</v>
      </c>
      <c r="AJ141">
        <v>286</v>
      </c>
      <c r="AK141">
        <v>5</v>
      </c>
      <c r="AL141">
        <v>0</v>
      </c>
      <c r="AM141">
        <v>5</v>
      </c>
      <c r="AN141">
        <v>0</v>
      </c>
      <c r="AO141">
        <v>4</v>
      </c>
      <c r="AP141">
        <v>-49</v>
      </c>
      <c r="AQ141">
        <v>0</v>
      </c>
      <c r="AR141">
        <v>0</v>
      </c>
      <c r="AS141">
        <v>0</v>
      </c>
      <c r="AT141" t="s">
        <v>89</v>
      </c>
      <c r="AU141" t="s">
        <v>89</v>
      </c>
      <c r="AV141" t="s">
        <v>89</v>
      </c>
      <c r="AW141" t="s">
        <v>89</v>
      </c>
      <c r="AX141" t="s">
        <v>89</v>
      </c>
      <c r="AY141" t="s">
        <v>89</v>
      </c>
      <c r="AZ141" t="s">
        <v>89</v>
      </c>
      <c r="BA141" t="s">
        <v>89</v>
      </c>
      <c r="BB141" t="s">
        <v>89</v>
      </c>
      <c r="BC141" t="s">
        <v>89</v>
      </c>
      <c r="BD141" t="s">
        <v>89</v>
      </c>
      <c r="BE141" t="s">
        <v>89</v>
      </c>
    </row>
    <row r="142" spans="1:57" x14ac:dyDescent="0.35">
      <c r="A142" t="s">
        <v>462</v>
      </c>
      <c r="B142" t="s">
        <v>81</v>
      </c>
      <c r="C142" t="s">
        <v>463</v>
      </c>
      <c r="D142" t="s">
        <v>83</v>
      </c>
      <c r="E142" s="2" t="str">
        <f>HYPERLINK("capsilon://?command=openfolder&amp;siteaddress=envoy.emaiq-na2.net&amp;folderid=FXAD7C7106-9C40-23EA-AACD-931BB4C8B080","FX2204484")</f>
        <v>FX2204484</v>
      </c>
      <c r="F142" t="s">
        <v>19</v>
      </c>
      <c r="G142" t="s">
        <v>19</v>
      </c>
      <c r="H142" t="s">
        <v>84</v>
      </c>
      <c r="I142" t="s">
        <v>464</v>
      </c>
      <c r="J142">
        <v>112</v>
      </c>
      <c r="K142" t="s">
        <v>86</v>
      </c>
      <c r="L142" t="s">
        <v>87</v>
      </c>
      <c r="M142" t="s">
        <v>88</v>
      </c>
      <c r="N142">
        <v>2</v>
      </c>
      <c r="O142" s="1">
        <v>44663.719942129632</v>
      </c>
      <c r="P142" s="1">
        <v>44663.874456018515</v>
      </c>
      <c r="Q142">
        <v>12713</v>
      </c>
      <c r="R142">
        <v>637</v>
      </c>
      <c r="S142" t="b">
        <v>0</v>
      </c>
      <c r="T142" t="s">
        <v>89</v>
      </c>
      <c r="U142" t="b">
        <v>0</v>
      </c>
      <c r="V142" t="s">
        <v>353</v>
      </c>
      <c r="W142" s="1">
        <v>44663.755891203706</v>
      </c>
      <c r="X142">
        <v>187</v>
      </c>
      <c r="Y142">
        <v>82</v>
      </c>
      <c r="Z142">
        <v>0</v>
      </c>
      <c r="AA142">
        <v>82</v>
      </c>
      <c r="AB142">
        <v>0</v>
      </c>
      <c r="AC142">
        <v>21</v>
      </c>
      <c r="AD142">
        <v>30</v>
      </c>
      <c r="AE142">
        <v>0</v>
      </c>
      <c r="AF142">
        <v>0</v>
      </c>
      <c r="AG142">
        <v>0</v>
      </c>
      <c r="AH142" t="s">
        <v>118</v>
      </c>
      <c r="AI142" s="1">
        <v>44663.874456018515</v>
      </c>
      <c r="AJ142">
        <v>440</v>
      </c>
      <c r="AK142">
        <v>2</v>
      </c>
      <c r="AL142">
        <v>0</v>
      </c>
      <c r="AM142">
        <v>2</v>
      </c>
      <c r="AN142">
        <v>0</v>
      </c>
      <c r="AO142">
        <v>2</v>
      </c>
      <c r="AP142">
        <v>28</v>
      </c>
      <c r="AQ142">
        <v>0</v>
      </c>
      <c r="AR142">
        <v>0</v>
      </c>
      <c r="AS142">
        <v>0</v>
      </c>
      <c r="AT142" t="s">
        <v>89</v>
      </c>
      <c r="AU142" t="s">
        <v>89</v>
      </c>
      <c r="AV142" t="s">
        <v>89</v>
      </c>
      <c r="AW142" t="s">
        <v>89</v>
      </c>
      <c r="AX142" t="s">
        <v>89</v>
      </c>
      <c r="AY142" t="s">
        <v>89</v>
      </c>
      <c r="AZ142" t="s">
        <v>89</v>
      </c>
      <c r="BA142" t="s">
        <v>89</v>
      </c>
      <c r="BB142" t="s">
        <v>89</v>
      </c>
      <c r="BC142" t="s">
        <v>89</v>
      </c>
      <c r="BD142" t="s">
        <v>89</v>
      </c>
      <c r="BE142" t="s">
        <v>89</v>
      </c>
    </row>
    <row r="143" spans="1:57" x14ac:dyDescent="0.35">
      <c r="A143" t="s">
        <v>465</v>
      </c>
      <c r="B143" t="s">
        <v>81</v>
      </c>
      <c r="C143" t="s">
        <v>466</v>
      </c>
      <c r="D143" t="s">
        <v>83</v>
      </c>
      <c r="E143" s="2" t="str">
        <f>HYPERLINK("capsilon://?command=openfolder&amp;siteaddress=envoy.emaiq-na2.net&amp;folderid=FXD7C99097-50BA-1EA4-7F37-1AC117FB5F4A","FX2204176")</f>
        <v>FX2204176</v>
      </c>
      <c r="F143" t="s">
        <v>19</v>
      </c>
      <c r="G143" t="s">
        <v>19</v>
      </c>
      <c r="H143" t="s">
        <v>84</v>
      </c>
      <c r="I143" t="s">
        <v>467</v>
      </c>
      <c r="J143">
        <v>271</v>
      </c>
      <c r="K143" t="s">
        <v>86</v>
      </c>
      <c r="L143" t="s">
        <v>87</v>
      </c>
      <c r="M143" t="s">
        <v>88</v>
      </c>
      <c r="N143">
        <v>1</v>
      </c>
      <c r="O143" s="1">
        <v>44663.722395833334</v>
      </c>
      <c r="P143" s="1">
        <v>44663.73170138889</v>
      </c>
      <c r="Q143">
        <v>504</v>
      </c>
      <c r="R143">
        <v>300</v>
      </c>
      <c r="S143" t="b">
        <v>0</v>
      </c>
      <c r="T143" t="s">
        <v>89</v>
      </c>
      <c r="U143" t="b">
        <v>0</v>
      </c>
      <c r="V143" t="s">
        <v>195</v>
      </c>
      <c r="W143" s="1">
        <v>44663.73170138889</v>
      </c>
      <c r="X143">
        <v>300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271</v>
      </c>
      <c r="AE143">
        <v>218</v>
      </c>
      <c r="AF143">
        <v>0</v>
      </c>
      <c r="AG143">
        <v>8</v>
      </c>
      <c r="AH143" t="s">
        <v>89</v>
      </c>
      <c r="AI143" t="s">
        <v>89</v>
      </c>
      <c r="AJ143" t="s">
        <v>89</v>
      </c>
      <c r="AK143" t="s">
        <v>89</v>
      </c>
      <c r="AL143" t="s">
        <v>89</v>
      </c>
      <c r="AM143" t="s">
        <v>89</v>
      </c>
      <c r="AN143" t="s">
        <v>89</v>
      </c>
      <c r="AO143" t="s">
        <v>89</v>
      </c>
      <c r="AP143" t="s">
        <v>89</v>
      </c>
      <c r="AQ143" t="s">
        <v>89</v>
      </c>
      <c r="AR143" t="s">
        <v>89</v>
      </c>
      <c r="AS143" t="s">
        <v>89</v>
      </c>
      <c r="AT143" t="s">
        <v>89</v>
      </c>
      <c r="AU143" t="s">
        <v>89</v>
      </c>
      <c r="AV143" t="s">
        <v>89</v>
      </c>
      <c r="AW143" t="s">
        <v>89</v>
      </c>
      <c r="AX143" t="s">
        <v>89</v>
      </c>
      <c r="AY143" t="s">
        <v>89</v>
      </c>
      <c r="AZ143" t="s">
        <v>89</v>
      </c>
      <c r="BA143" t="s">
        <v>89</v>
      </c>
      <c r="BB143" t="s">
        <v>89</v>
      </c>
      <c r="BC143" t="s">
        <v>89</v>
      </c>
      <c r="BD143" t="s">
        <v>89</v>
      </c>
      <c r="BE143" t="s">
        <v>89</v>
      </c>
    </row>
    <row r="144" spans="1:57" x14ac:dyDescent="0.35">
      <c r="A144" t="s">
        <v>468</v>
      </c>
      <c r="B144" t="s">
        <v>81</v>
      </c>
      <c r="C144" t="s">
        <v>469</v>
      </c>
      <c r="D144" t="s">
        <v>83</v>
      </c>
      <c r="E144" s="2" t="str">
        <f>HYPERLINK("capsilon://?command=openfolder&amp;siteaddress=envoy.emaiq-na2.net&amp;folderid=FXA58ACB5D-7AE2-BDF2-99B6-87019418BFCC","FX2203438")</f>
        <v>FX2203438</v>
      </c>
      <c r="F144" t="s">
        <v>19</v>
      </c>
      <c r="G144" t="s">
        <v>19</v>
      </c>
      <c r="H144" t="s">
        <v>84</v>
      </c>
      <c r="I144" t="s">
        <v>470</v>
      </c>
      <c r="J144">
        <v>174</v>
      </c>
      <c r="K144" t="s">
        <v>86</v>
      </c>
      <c r="L144" t="s">
        <v>87</v>
      </c>
      <c r="M144" t="s">
        <v>88</v>
      </c>
      <c r="N144">
        <v>2</v>
      </c>
      <c r="O144" s="1">
        <v>44663.723182870373</v>
      </c>
      <c r="P144" s="1">
        <v>44663.878368055557</v>
      </c>
      <c r="Q144">
        <v>12397</v>
      </c>
      <c r="R144">
        <v>1011</v>
      </c>
      <c r="S144" t="b">
        <v>0</v>
      </c>
      <c r="T144" t="s">
        <v>89</v>
      </c>
      <c r="U144" t="b">
        <v>0</v>
      </c>
      <c r="V144" t="s">
        <v>336</v>
      </c>
      <c r="W144" s="1">
        <v>44663.760949074072</v>
      </c>
      <c r="X144">
        <v>592</v>
      </c>
      <c r="Y144">
        <v>159</v>
      </c>
      <c r="Z144">
        <v>0</v>
      </c>
      <c r="AA144">
        <v>159</v>
      </c>
      <c r="AB144">
        <v>0</v>
      </c>
      <c r="AC144">
        <v>56</v>
      </c>
      <c r="AD144">
        <v>15</v>
      </c>
      <c r="AE144">
        <v>0</v>
      </c>
      <c r="AF144">
        <v>0</v>
      </c>
      <c r="AG144">
        <v>0</v>
      </c>
      <c r="AH144" t="s">
        <v>248</v>
      </c>
      <c r="AI144" s="1">
        <v>44663.878368055557</v>
      </c>
      <c r="AJ144">
        <v>405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15</v>
      </c>
      <c r="AQ144">
        <v>0</v>
      </c>
      <c r="AR144">
        <v>0</v>
      </c>
      <c r="AS144">
        <v>0</v>
      </c>
      <c r="AT144" t="s">
        <v>89</v>
      </c>
      <c r="AU144" t="s">
        <v>89</v>
      </c>
      <c r="AV144" t="s">
        <v>89</v>
      </c>
      <c r="AW144" t="s">
        <v>89</v>
      </c>
      <c r="AX144" t="s">
        <v>89</v>
      </c>
      <c r="AY144" t="s">
        <v>89</v>
      </c>
      <c r="AZ144" t="s">
        <v>89</v>
      </c>
      <c r="BA144" t="s">
        <v>89</v>
      </c>
      <c r="BB144" t="s">
        <v>89</v>
      </c>
      <c r="BC144" t="s">
        <v>89</v>
      </c>
      <c r="BD144" t="s">
        <v>89</v>
      </c>
      <c r="BE144" t="s">
        <v>89</v>
      </c>
    </row>
    <row r="145" spans="1:57" x14ac:dyDescent="0.35">
      <c r="A145" t="s">
        <v>471</v>
      </c>
      <c r="B145" t="s">
        <v>81</v>
      </c>
      <c r="C145" t="s">
        <v>449</v>
      </c>
      <c r="D145" t="s">
        <v>83</v>
      </c>
      <c r="E145" s="2" t="str">
        <f>HYPERLINK("capsilon://?command=openfolder&amp;siteaddress=envoy.emaiq-na2.net&amp;folderid=FXEFBC7F02-13B5-BA64-2595-54DA2E228F6E","FX2204166")</f>
        <v>FX2204166</v>
      </c>
      <c r="F145" t="s">
        <v>19</v>
      </c>
      <c r="G145" t="s">
        <v>19</v>
      </c>
      <c r="H145" t="s">
        <v>84</v>
      </c>
      <c r="I145" t="s">
        <v>450</v>
      </c>
      <c r="J145">
        <v>396</v>
      </c>
      <c r="K145" t="s">
        <v>86</v>
      </c>
      <c r="L145" t="s">
        <v>87</v>
      </c>
      <c r="M145" t="s">
        <v>88</v>
      </c>
      <c r="N145">
        <v>2</v>
      </c>
      <c r="O145" s="1">
        <v>44663.724189814813</v>
      </c>
      <c r="P145" s="1">
        <v>44663.776122685187</v>
      </c>
      <c r="Q145">
        <v>875</v>
      </c>
      <c r="R145">
        <v>3612</v>
      </c>
      <c r="S145" t="b">
        <v>0</v>
      </c>
      <c r="T145" t="s">
        <v>89</v>
      </c>
      <c r="U145" t="b">
        <v>1</v>
      </c>
      <c r="V145" t="s">
        <v>211</v>
      </c>
      <c r="W145" s="1">
        <v>44663.759976851848</v>
      </c>
      <c r="X145">
        <v>2410</v>
      </c>
      <c r="Y145">
        <v>306</v>
      </c>
      <c r="Z145">
        <v>0</v>
      </c>
      <c r="AA145">
        <v>306</v>
      </c>
      <c r="AB145">
        <v>37</v>
      </c>
      <c r="AC145">
        <v>150</v>
      </c>
      <c r="AD145">
        <v>90</v>
      </c>
      <c r="AE145">
        <v>0</v>
      </c>
      <c r="AF145">
        <v>0</v>
      </c>
      <c r="AG145">
        <v>0</v>
      </c>
      <c r="AH145" t="s">
        <v>420</v>
      </c>
      <c r="AI145" s="1">
        <v>44663.776122685187</v>
      </c>
      <c r="AJ145">
        <v>1162</v>
      </c>
      <c r="AK145">
        <v>5</v>
      </c>
      <c r="AL145">
        <v>0</v>
      </c>
      <c r="AM145">
        <v>5</v>
      </c>
      <c r="AN145">
        <v>37</v>
      </c>
      <c r="AO145">
        <v>5</v>
      </c>
      <c r="AP145">
        <v>85</v>
      </c>
      <c r="AQ145">
        <v>0</v>
      </c>
      <c r="AR145">
        <v>0</v>
      </c>
      <c r="AS145">
        <v>0</v>
      </c>
      <c r="AT145" t="s">
        <v>89</v>
      </c>
      <c r="AU145" t="s">
        <v>89</v>
      </c>
      <c r="AV145" t="s">
        <v>89</v>
      </c>
      <c r="AW145" t="s">
        <v>89</v>
      </c>
      <c r="AX145" t="s">
        <v>89</v>
      </c>
      <c r="AY145" t="s">
        <v>89</v>
      </c>
      <c r="AZ145" t="s">
        <v>89</v>
      </c>
      <c r="BA145" t="s">
        <v>89</v>
      </c>
      <c r="BB145" t="s">
        <v>89</v>
      </c>
      <c r="BC145" t="s">
        <v>89</v>
      </c>
      <c r="BD145" t="s">
        <v>89</v>
      </c>
      <c r="BE145" t="s">
        <v>89</v>
      </c>
    </row>
    <row r="146" spans="1:57" x14ac:dyDescent="0.35">
      <c r="A146" t="s">
        <v>472</v>
      </c>
      <c r="B146" t="s">
        <v>81</v>
      </c>
      <c r="C146" t="s">
        <v>457</v>
      </c>
      <c r="D146" t="s">
        <v>83</v>
      </c>
      <c r="E146" s="2" t="str">
        <f>HYPERLINK("capsilon://?command=openfolder&amp;siteaddress=envoy.emaiq-na2.net&amp;folderid=FX71990A21-5B7D-98E3-0FD8-55FE32236C9E","FX2204305")</f>
        <v>FX2204305</v>
      </c>
      <c r="F146" t="s">
        <v>19</v>
      </c>
      <c r="G146" t="s">
        <v>19</v>
      </c>
      <c r="H146" t="s">
        <v>84</v>
      </c>
      <c r="I146" t="s">
        <v>458</v>
      </c>
      <c r="J146">
        <v>147</v>
      </c>
      <c r="K146" t="s">
        <v>86</v>
      </c>
      <c r="L146" t="s">
        <v>87</v>
      </c>
      <c r="M146" t="s">
        <v>88</v>
      </c>
      <c r="N146">
        <v>2</v>
      </c>
      <c r="O146" s="1">
        <v>44663.728993055556</v>
      </c>
      <c r="P146" s="1">
        <v>44663.78800925926</v>
      </c>
      <c r="Q146">
        <v>1462</v>
      </c>
      <c r="R146">
        <v>3637</v>
      </c>
      <c r="S146" t="b">
        <v>0</v>
      </c>
      <c r="T146" t="s">
        <v>89</v>
      </c>
      <c r="U146" t="b">
        <v>1</v>
      </c>
      <c r="V146" t="s">
        <v>336</v>
      </c>
      <c r="W146" s="1">
        <v>44663.764050925929</v>
      </c>
      <c r="X146">
        <v>2370</v>
      </c>
      <c r="Y146">
        <v>193</v>
      </c>
      <c r="Z146">
        <v>0</v>
      </c>
      <c r="AA146">
        <v>193</v>
      </c>
      <c r="AB146">
        <v>9</v>
      </c>
      <c r="AC146">
        <v>157</v>
      </c>
      <c r="AD146">
        <v>-46</v>
      </c>
      <c r="AE146">
        <v>0</v>
      </c>
      <c r="AF146">
        <v>0</v>
      </c>
      <c r="AG146">
        <v>0</v>
      </c>
      <c r="AH146" t="s">
        <v>200</v>
      </c>
      <c r="AI146" s="1">
        <v>44663.78800925926</v>
      </c>
      <c r="AJ146">
        <v>1263</v>
      </c>
      <c r="AK146">
        <v>8</v>
      </c>
      <c r="AL146">
        <v>0</v>
      </c>
      <c r="AM146">
        <v>8</v>
      </c>
      <c r="AN146">
        <v>9</v>
      </c>
      <c r="AO146">
        <v>7</v>
      </c>
      <c r="AP146">
        <v>-54</v>
      </c>
      <c r="AQ146">
        <v>0</v>
      </c>
      <c r="AR146">
        <v>0</v>
      </c>
      <c r="AS146">
        <v>0</v>
      </c>
      <c r="AT146" t="s">
        <v>89</v>
      </c>
      <c r="AU146" t="s">
        <v>89</v>
      </c>
      <c r="AV146" t="s">
        <v>89</v>
      </c>
      <c r="AW146" t="s">
        <v>89</v>
      </c>
      <c r="AX146" t="s">
        <v>89</v>
      </c>
      <c r="AY146" t="s">
        <v>89</v>
      </c>
      <c r="AZ146" t="s">
        <v>89</v>
      </c>
      <c r="BA146" t="s">
        <v>89</v>
      </c>
      <c r="BB146" t="s">
        <v>89</v>
      </c>
      <c r="BC146" t="s">
        <v>89</v>
      </c>
      <c r="BD146" t="s">
        <v>89</v>
      </c>
      <c r="BE146" t="s">
        <v>89</v>
      </c>
    </row>
    <row r="147" spans="1:57" x14ac:dyDescent="0.35">
      <c r="A147" t="s">
        <v>473</v>
      </c>
      <c r="B147" t="s">
        <v>81</v>
      </c>
      <c r="C147" t="s">
        <v>474</v>
      </c>
      <c r="D147" t="s">
        <v>83</v>
      </c>
      <c r="E147" s="2" t="str">
        <f>HYPERLINK("capsilon://?command=openfolder&amp;siteaddress=envoy.emaiq-na2.net&amp;folderid=FX14265E97-B4A2-A49E-64BD-B2C5197C420B","FX2204160")</f>
        <v>FX2204160</v>
      </c>
      <c r="F147" t="s">
        <v>19</v>
      </c>
      <c r="G147" t="s">
        <v>19</v>
      </c>
      <c r="H147" t="s">
        <v>84</v>
      </c>
      <c r="I147" t="s">
        <v>475</v>
      </c>
      <c r="J147">
        <v>338</v>
      </c>
      <c r="K147" t="s">
        <v>86</v>
      </c>
      <c r="L147" t="s">
        <v>87</v>
      </c>
      <c r="M147" t="s">
        <v>88</v>
      </c>
      <c r="N147">
        <v>1</v>
      </c>
      <c r="O147" s="1">
        <v>44663.732106481482</v>
      </c>
      <c r="P147" s="1">
        <v>44663.763032407405</v>
      </c>
      <c r="Q147">
        <v>2024</v>
      </c>
      <c r="R147">
        <v>648</v>
      </c>
      <c r="S147" t="b">
        <v>0</v>
      </c>
      <c r="T147" t="s">
        <v>89</v>
      </c>
      <c r="U147" t="b">
        <v>0</v>
      </c>
      <c r="V147" t="s">
        <v>476</v>
      </c>
      <c r="W147" s="1">
        <v>44663.763032407405</v>
      </c>
      <c r="X147">
        <v>648</v>
      </c>
      <c r="Y147">
        <v>155</v>
      </c>
      <c r="Z147">
        <v>0</v>
      </c>
      <c r="AA147">
        <v>155</v>
      </c>
      <c r="AB147">
        <v>0</v>
      </c>
      <c r="AC147">
        <v>0</v>
      </c>
      <c r="AD147">
        <v>183</v>
      </c>
      <c r="AE147">
        <v>144</v>
      </c>
      <c r="AF147">
        <v>0</v>
      </c>
      <c r="AG147">
        <v>13</v>
      </c>
      <c r="AH147" t="s">
        <v>89</v>
      </c>
      <c r="AI147" t="s">
        <v>89</v>
      </c>
      <c r="AJ147" t="s">
        <v>89</v>
      </c>
      <c r="AK147" t="s">
        <v>89</v>
      </c>
      <c r="AL147" t="s">
        <v>89</v>
      </c>
      <c r="AM147" t="s">
        <v>89</v>
      </c>
      <c r="AN147" t="s">
        <v>89</v>
      </c>
      <c r="AO147" t="s">
        <v>89</v>
      </c>
      <c r="AP147" t="s">
        <v>89</v>
      </c>
      <c r="AQ147" t="s">
        <v>89</v>
      </c>
      <c r="AR147" t="s">
        <v>89</v>
      </c>
      <c r="AS147" t="s">
        <v>89</v>
      </c>
      <c r="AT147" t="s">
        <v>89</v>
      </c>
      <c r="AU147" t="s">
        <v>89</v>
      </c>
      <c r="AV147" t="s">
        <v>89</v>
      </c>
      <c r="AW147" t="s">
        <v>89</v>
      </c>
      <c r="AX147" t="s">
        <v>89</v>
      </c>
      <c r="AY147" t="s">
        <v>89</v>
      </c>
      <c r="AZ147" t="s">
        <v>89</v>
      </c>
      <c r="BA147" t="s">
        <v>89</v>
      </c>
      <c r="BB147" t="s">
        <v>89</v>
      </c>
      <c r="BC147" t="s">
        <v>89</v>
      </c>
      <c r="BD147" t="s">
        <v>89</v>
      </c>
      <c r="BE147" t="s">
        <v>89</v>
      </c>
    </row>
    <row r="148" spans="1:57" x14ac:dyDescent="0.35">
      <c r="A148" t="s">
        <v>477</v>
      </c>
      <c r="B148" t="s">
        <v>81</v>
      </c>
      <c r="C148" t="s">
        <v>478</v>
      </c>
      <c r="D148" t="s">
        <v>83</v>
      </c>
      <c r="E148" s="2" t="str">
        <f>HYPERLINK("capsilon://?command=openfolder&amp;siteaddress=envoy.emaiq-na2.net&amp;folderid=FX3722DFAE-7FE5-9FE1-D4FB-13CF97192022","FX2204275")</f>
        <v>FX2204275</v>
      </c>
      <c r="F148" t="s">
        <v>19</v>
      </c>
      <c r="G148" t="s">
        <v>19</v>
      </c>
      <c r="H148" t="s">
        <v>84</v>
      </c>
      <c r="I148" t="s">
        <v>479</v>
      </c>
      <c r="J148">
        <v>334</v>
      </c>
      <c r="K148" t="s">
        <v>86</v>
      </c>
      <c r="L148" t="s">
        <v>87</v>
      </c>
      <c r="M148" t="s">
        <v>88</v>
      </c>
      <c r="N148">
        <v>1</v>
      </c>
      <c r="O148" s="1">
        <v>44663.732789351852</v>
      </c>
      <c r="P148" s="1">
        <v>44663.855138888888</v>
      </c>
      <c r="Q148">
        <v>6448</v>
      </c>
      <c r="R148">
        <v>4123</v>
      </c>
      <c r="S148" t="b">
        <v>0</v>
      </c>
      <c r="T148" t="s">
        <v>89</v>
      </c>
      <c r="U148" t="b">
        <v>0</v>
      </c>
      <c r="V148" t="s">
        <v>117</v>
      </c>
      <c r="W148" s="1">
        <v>44663.855138888888</v>
      </c>
      <c r="X148">
        <v>2358</v>
      </c>
      <c r="Y148">
        <v>245</v>
      </c>
      <c r="Z148">
        <v>0</v>
      </c>
      <c r="AA148">
        <v>245</v>
      </c>
      <c r="AB148">
        <v>0</v>
      </c>
      <c r="AC148">
        <v>120</v>
      </c>
      <c r="AD148">
        <v>89</v>
      </c>
      <c r="AE148">
        <v>52</v>
      </c>
      <c r="AF148">
        <v>0</v>
      </c>
      <c r="AG148">
        <v>1</v>
      </c>
      <c r="AH148" t="s">
        <v>89</v>
      </c>
      <c r="AI148" t="s">
        <v>89</v>
      </c>
      <c r="AJ148" t="s">
        <v>89</v>
      </c>
      <c r="AK148" t="s">
        <v>89</v>
      </c>
      <c r="AL148" t="s">
        <v>89</v>
      </c>
      <c r="AM148" t="s">
        <v>89</v>
      </c>
      <c r="AN148" t="s">
        <v>89</v>
      </c>
      <c r="AO148" t="s">
        <v>89</v>
      </c>
      <c r="AP148" t="s">
        <v>89</v>
      </c>
      <c r="AQ148" t="s">
        <v>89</v>
      </c>
      <c r="AR148" t="s">
        <v>89</v>
      </c>
      <c r="AS148" t="s">
        <v>89</v>
      </c>
      <c r="AT148" t="s">
        <v>89</v>
      </c>
      <c r="AU148" t="s">
        <v>89</v>
      </c>
      <c r="AV148" t="s">
        <v>89</v>
      </c>
      <c r="AW148" t="s">
        <v>89</v>
      </c>
      <c r="AX148" t="s">
        <v>89</v>
      </c>
      <c r="AY148" t="s">
        <v>89</v>
      </c>
      <c r="AZ148" t="s">
        <v>89</v>
      </c>
      <c r="BA148" t="s">
        <v>89</v>
      </c>
      <c r="BB148" t="s">
        <v>89</v>
      </c>
      <c r="BC148" t="s">
        <v>89</v>
      </c>
      <c r="BD148" t="s">
        <v>89</v>
      </c>
      <c r="BE148" t="s">
        <v>89</v>
      </c>
    </row>
    <row r="149" spans="1:57" x14ac:dyDescent="0.35">
      <c r="A149" t="s">
        <v>480</v>
      </c>
      <c r="B149" t="s">
        <v>81</v>
      </c>
      <c r="C149" t="s">
        <v>466</v>
      </c>
      <c r="D149" t="s">
        <v>83</v>
      </c>
      <c r="E149" s="2" t="str">
        <f>HYPERLINK("capsilon://?command=openfolder&amp;siteaddress=envoy.emaiq-na2.net&amp;folderid=FXD7C99097-50BA-1EA4-7F37-1AC117FB5F4A","FX2204176")</f>
        <v>FX2204176</v>
      </c>
      <c r="F149" t="s">
        <v>19</v>
      </c>
      <c r="G149" t="s">
        <v>19</v>
      </c>
      <c r="H149" t="s">
        <v>84</v>
      </c>
      <c r="I149" t="s">
        <v>467</v>
      </c>
      <c r="J149">
        <v>319</v>
      </c>
      <c r="K149" t="s">
        <v>86</v>
      </c>
      <c r="L149" t="s">
        <v>87</v>
      </c>
      <c r="M149" t="s">
        <v>88</v>
      </c>
      <c r="N149">
        <v>2</v>
      </c>
      <c r="O149" s="1">
        <v>44663.732986111114</v>
      </c>
      <c r="P149" s="1">
        <v>44663.762662037036</v>
      </c>
      <c r="Q149">
        <v>846</v>
      </c>
      <c r="R149">
        <v>1718</v>
      </c>
      <c r="S149" t="b">
        <v>0</v>
      </c>
      <c r="T149" t="s">
        <v>89</v>
      </c>
      <c r="U149" t="b">
        <v>1</v>
      </c>
      <c r="V149" t="s">
        <v>353</v>
      </c>
      <c r="W149" s="1">
        <v>44663.752453703702</v>
      </c>
      <c r="X149">
        <v>850</v>
      </c>
      <c r="Y149">
        <v>235</v>
      </c>
      <c r="Z149">
        <v>0</v>
      </c>
      <c r="AA149">
        <v>235</v>
      </c>
      <c r="AB149">
        <v>0</v>
      </c>
      <c r="AC149">
        <v>109</v>
      </c>
      <c r="AD149">
        <v>84</v>
      </c>
      <c r="AE149">
        <v>0</v>
      </c>
      <c r="AF149">
        <v>0</v>
      </c>
      <c r="AG149">
        <v>0</v>
      </c>
      <c r="AH149" t="s">
        <v>420</v>
      </c>
      <c r="AI149" s="1">
        <v>44663.762662037036</v>
      </c>
      <c r="AJ149">
        <v>868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83</v>
      </c>
      <c r="AQ149">
        <v>0</v>
      </c>
      <c r="AR149">
        <v>0</v>
      </c>
      <c r="AS149">
        <v>0</v>
      </c>
      <c r="AT149" t="s">
        <v>89</v>
      </c>
      <c r="AU149" t="s">
        <v>89</v>
      </c>
      <c r="AV149" t="s">
        <v>89</v>
      </c>
      <c r="AW149" t="s">
        <v>89</v>
      </c>
      <c r="AX149" t="s">
        <v>89</v>
      </c>
      <c r="AY149" t="s">
        <v>89</v>
      </c>
      <c r="AZ149" t="s">
        <v>89</v>
      </c>
      <c r="BA149" t="s">
        <v>89</v>
      </c>
      <c r="BB149" t="s">
        <v>89</v>
      </c>
      <c r="BC149" t="s">
        <v>89</v>
      </c>
      <c r="BD149" t="s">
        <v>89</v>
      </c>
      <c r="BE149" t="s">
        <v>89</v>
      </c>
    </row>
    <row r="150" spans="1:57" x14ac:dyDescent="0.35">
      <c r="A150" t="s">
        <v>481</v>
      </c>
      <c r="B150" t="s">
        <v>81</v>
      </c>
      <c r="C150" t="s">
        <v>482</v>
      </c>
      <c r="D150" t="s">
        <v>83</v>
      </c>
      <c r="E150" s="2" t="str">
        <f>HYPERLINK("capsilon://?command=openfolder&amp;siteaddress=envoy.emaiq-na2.net&amp;folderid=FX15063476-9FE7-32A7-9A09-8F53C3307E4E","FX2204491")</f>
        <v>FX2204491</v>
      </c>
      <c r="F150" t="s">
        <v>19</v>
      </c>
      <c r="G150" t="s">
        <v>19</v>
      </c>
      <c r="H150" t="s">
        <v>84</v>
      </c>
      <c r="I150" t="s">
        <v>483</v>
      </c>
      <c r="J150">
        <v>1536</v>
      </c>
      <c r="K150" t="s">
        <v>86</v>
      </c>
      <c r="L150" t="s">
        <v>87</v>
      </c>
      <c r="M150" t="s">
        <v>88</v>
      </c>
      <c r="N150">
        <v>1</v>
      </c>
      <c r="O150" s="1">
        <v>44663.735844907409</v>
      </c>
      <c r="P150" s="1">
        <v>44663.941608796296</v>
      </c>
      <c r="Q150">
        <v>15409</v>
      </c>
      <c r="R150">
        <v>2369</v>
      </c>
      <c r="S150" t="b">
        <v>0</v>
      </c>
      <c r="T150" t="s">
        <v>89</v>
      </c>
      <c r="U150" t="b">
        <v>0</v>
      </c>
      <c r="V150" t="s">
        <v>110</v>
      </c>
      <c r="W150" s="1">
        <v>44663.941608796296</v>
      </c>
      <c r="X150">
        <v>570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1536</v>
      </c>
      <c r="AE150">
        <v>1370</v>
      </c>
      <c r="AF150">
        <v>0</v>
      </c>
      <c r="AG150">
        <v>27</v>
      </c>
      <c r="AH150" t="s">
        <v>89</v>
      </c>
      <c r="AI150" t="s">
        <v>89</v>
      </c>
      <c r="AJ150" t="s">
        <v>89</v>
      </c>
      <c r="AK150" t="s">
        <v>89</v>
      </c>
      <c r="AL150" t="s">
        <v>89</v>
      </c>
      <c r="AM150" t="s">
        <v>89</v>
      </c>
      <c r="AN150" t="s">
        <v>89</v>
      </c>
      <c r="AO150" t="s">
        <v>89</v>
      </c>
      <c r="AP150" t="s">
        <v>89</v>
      </c>
      <c r="AQ150" t="s">
        <v>89</v>
      </c>
      <c r="AR150" t="s">
        <v>89</v>
      </c>
      <c r="AS150" t="s">
        <v>89</v>
      </c>
      <c r="AT150" t="s">
        <v>89</v>
      </c>
      <c r="AU150" t="s">
        <v>89</v>
      </c>
      <c r="AV150" t="s">
        <v>89</v>
      </c>
      <c r="AW150" t="s">
        <v>89</v>
      </c>
      <c r="AX150" t="s">
        <v>89</v>
      </c>
      <c r="AY150" t="s">
        <v>89</v>
      </c>
      <c r="AZ150" t="s">
        <v>89</v>
      </c>
      <c r="BA150" t="s">
        <v>89</v>
      </c>
      <c r="BB150" t="s">
        <v>89</v>
      </c>
      <c r="BC150" t="s">
        <v>89</v>
      </c>
      <c r="BD150" t="s">
        <v>89</v>
      </c>
      <c r="BE150" t="s">
        <v>89</v>
      </c>
    </row>
    <row r="151" spans="1:57" x14ac:dyDescent="0.35">
      <c r="A151" t="s">
        <v>484</v>
      </c>
      <c r="B151" t="s">
        <v>81</v>
      </c>
      <c r="C151" t="s">
        <v>485</v>
      </c>
      <c r="D151" t="s">
        <v>83</v>
      </c>
      <c r="E151" s="2" t="str">
        <f>HYPERLINK("capsilon://?command=openfolder&amp;siteaddress=envoy.emaiq-na2.net&amp;folderid=FX68EBEE71-8A54-47D1-61A2-7840A6C426E6","FX2203676")</f>
        <v>FX2203676</v>
      </c>
      <c r="F151" t="s">
        <v>19</v>
      </c>
      <c r="G151" t="s">
        <v>19</v>
      </c>
      <c r="H151" t="s">
        <v>84</v>
      </c>
      <c r="I151" t="s">
        <v>486</v>
      </c>
      <c r="J151">
        <v>43</v>
      </c>
      <c r="K151" t="s">
        <v>86</v>
      </c>
      <c r="L151" t="s">
        <v>87</v>
      </c>
      <c r="M151" t="s">
        <v>88</v>
      </c>
      <c r="N151">
        <v>2</v>
      </c>
      <c r="O151" s="1">
        <v>44663.736250000002</v>
      </c>
      <c r="P151" s="1">
        <v>44663.876643518517</v>
      </c>
      <c r="Q151">
        <v>11772</v>
      </c>
      <c r="R151">
        <v>358</v>
      </c>
      <c r="S151" t="b">
        <v>0</v>
      </c>
      <c r="T151" t="s">
        <v>89</v>
      </c>
      <c r="U151" t="b">
        <v>0</v>
      </c>
      <c r="V151" t="s">
        <v>199</v>
      </c>
      <c r="W151" s="1">
        <v>44663.75984953704</v>
      </c>
      <c r="X151">
        <v>170</v>
      </c>
      <c r="Y151">
        <v>37</v>
      </c>
      <c r="Z151">
        <v>0</v>
      </c>
      <c r="AA151">
        <v>37</v>
      </c>
      <c r="AB151">
        <v>0</v>
      </c>
      <c r="AC151">
        <v>11</v>
      </c>
      <c r="AD151">
        <v>6</v>
      </c>
      <c r="AE151">
        <v>0</v>
      </c>
      <c r="AF151">
        <v>0</v>
      </c>
      <c r="AG151">
        <v>0</v>
      </c>
      <c r="AH151" t="s">
        <v>118</v>
      </c>
      <c r="AI151" s="1">
        <v>44663.876643518517</v>
      </c>
      <c r="AJ151">
        <v>188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6</v>
      </c>
      <c r="AQ151">
        <v>0</v>
      </c>
      <c r="AR151">
        <v>0</v>
      </c>
      <c r="AS151">
        <v>0</v>
      </c>
      <c r="AT151" t="s">
        <v>89</v>
      </c>
      <c r="AU151" t="s">
        <v>89</v>
      </c>
      <c r="AV151" t="s">
        <v>89</v>
      </c>
      <c r="AW151" t="s">
        <v>89</v>
      </c>
      <c r="AX151" t="s">
        <v>89</v>
      </c>
      <c r="AY151" t="s">
        <v>89</v>
      </c>
      <c r="AZ151" t="s">
        <v>89</v>
      </c>
      <c r="BA151" t="s">
        <v>89</v>
      </c>
      <c r="BB151" t="s">
        <v>89</v>
      </c>
      <c r="BC151" t="s">
        <v>89</v>
      </c>
      <c r="BD151" t="s">
        <v>89</v>
      </c>
      <c r="BE151" t="s">
        <v>89</v>
      </c>
    </row>
    <row r="152" spans="1:57" x14ac:dyDescent="0.35">
      <c r="A152" t="s">
        <v>487</v>
      </c>
      <c r="B152" t="s">
        <v>81</v>
      </c>
      <c r="C152" t="s">
        <v>488</v>
      </c>
      <c r="D152" t="s">
        <v>83</v>
      </c>
      <c r="E152" s="2" t="str">
        <f>HYPERLINK("capsilon://?command=openfolder&amp;siteaddress=envoy.emaiq-na2.net&amp;folderid=FX03987A11-09A7-38F1-63BE-142A39C14CAC","FX22031171")</f>
        <v>FX22031171</v>
      </c>
      <c r="F152" t="s">
        <v>19</v>
      </c>
      <c r="G152" t="s">
        <v>19</v>
      </c>
      <c r="H152" t="s">
        <v>84</v>
      </c>
      <c r="I152" t="s">
        <v>489</v>
      </c>
      <c r="J152">
        <v>205</v>
      </c>
      <c r="K152" t="s">
        <v>86</v>
      </c>
      <c r="L152" t="s">
        <v>87</v>
      </c>
      <c r="M152" t="s">
        <v>88</v>
      </c>
      <c r="N152">
        <v>1</v>
      </c>
      <c r="O152" s="1">
        <v>44663.74423611111</v>
      </c>
      <c r="P152" s="1">
        <v>44663.76662037037</v>
      </c>
      <c r="Q152">
        <v>1209</v>
      </c>
      <c r="R152">
        <v>725</v>
      </c>
      <c r="S152" t="b">
        <v>0</v>
      </c>
      <c r="T152" t="s">
        <v>89</v>
      </c>
      <c r="U152" t="b">
        <v>0</v>
      </c>
      <c r="V152" t="s">
        <v>353</v>
      </c>
      <c r="W152" s="1">
        <v>44663.76662037037</v>
      </c>
      <c r="X152">
        <v>725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205</v>
      </c>
      <c r="AE152">
        <v>168</v>
      </c>
      <c r="AF152">
        <v>0</v>
      </c>
      <c r="AG152">
        <v>6</v>
      </c>
      <c r="AH152" t="s">
        <v>89</v>
      </c>
      <c r="AI152" t="s">
        <v>89</v>
      </c>
      <c r="AJ152" t="s">
        <v>89</v>
      </c>
      <c r="AK152" t="s">
        <v>89</v>
      </c>
      <c r="AL152" t="s">
        <v>89</v>
      </c>
      <c r="AM152" t="s">
        <v>89</v>
      </c>
      <c r="AN152" t="s">
        <v>89</v>
      </c>
      <c r="AO152" t="s">
        <v>89</v>
      </c>
      <c r="AP152" t="s">
        <v>89</v>
      </c>
      <c r="AQ152" t="s">
        <v>89</v>
      </c>
      <c r="AR152" t="s">
        <v>89</v>
      </c>
      <c r="AS152" t="s">
        <v>89</v>
      </c>
      <c r="AT152" t="s">
        <v>89</v>
      </c>
      <c r="AU152" t="s">
        <v>89</v>
      </c>
      <c r="AV152" t="s">
        <v>89</v>
      </c>
      <c r="AW152" t="s">
        <v>89</v>
      </c>
      <c r="AX152" t="s">
        <v>89</v>
      </c>
      <c r="AY152" t="s">
        <v>89</v>
      </c>
      <c r="AZ152" t="s">
        <v>89</v>
      </c>
      <c r="BA152" t="s">
        <v>89</v>
      </c>
      <c r="BB152" t="s">
        <v>89</v>
      </c>
      <c r="BC152" t="s">
        <v>89</v>
      </c>
      <c r="BD152" t="s">
        <v>89</v>
      </c>
      <c r="BE152" t="s">
        <v>89</v>
      </c>
    </row>
    <row r="153" spans="1:57" x14ac:dyDescent="0.35">
      <c r="A153" t="s">
        <v>490</v>
      </c>
      <c r="B153" t="s">
        <v>81</v>
      </c>
      <c r="C153" t="s">
        <v>491</v>
      </c>
      <c r="D153" t="s">
        <v>83</v>
      </c>
      <c r="E153" s="2" t="str">
        <f>HYPERLINK("capsilon://?command=openfolder&amp;siteaddress=envoy.emaiq-na2.net&amp;folderid=FX04F88104-5CB8-29FB-E072-2D209F3ECB23","FX22031055")</f>
        <v>FX22031055</v>
      </c>
      <c r="F153" t="s">
        <v>19</v>
      </c>
      <c r="G153" t="s">
        <v>19</v>
      </c>
      <c r="H153" t="s">
        <v>84</v>
      </c>
      <c r="I153" t="s">
        <v>492</v>
      </c>
      <c r="J153">
        <v>244</v>
      </c>
      <c r="K153" t="s">
        <v>86</v>
      </c>
      <c r="L153" t="s">
        <v>87</v>
      </c>
      <c r="M153" t="s">
        <v>88</v>
      </c>
      <c r="N153">
        <v>1</v>
      </c>
      <c r="O153" s="1">
        <v>44663.753344907411</v>
      </c>
      <c r="P153" s="1">
        <v>44663.871087962965</v>
      </c>
      <c r="Q153">
        <v>9005</v>
      </c>
      <c r="R153">
        <v>1168</v>
      </c>
      <c r="S153" t="b">
        <v>0</v>
      </c>
      <c r="T153" t="s">
        <v>89</v>
      </c>
      <c r="U153" t="b">
        <v>0</v>
      </c>
      <c r="V153" t="s">
        <v>117</v>
      </c>
      <c r="W153" s="1">
        <v>44663.871087962965</v>
      </c>
      <c r="X153">
        <v>554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244</v>
      </c>
      <c r="AE153">
        <v>188</v>
      </c>
      <c r="AF153">
        <v>0</v>
      </c>
      <c r="AG153">
        <v>6</v>
      </c>
      <c r="AH153" t="s">
        <v>89</v>
      </c>
      <c r="AI153" t="s">
        <v>89</v>
      </c>
      <c r="AJ153" t="s">
        <v>89</v>
      </c>
      <c r="AK153" t="s">
        <v>89</v>
      </c>
      <c r="AL153" t="s">
        <v>89</v>
      </c>
      <c r="AM153" t="s">
        <v>89</v>
      </c>
      <c r="AN153" t="s">
        <v>89</v>
      </c>
      <c r="AO153" t="s">
        <v>89</v>
      </c>
      <c r="AP153" t="s">
        <v>89</v>
      </c>
      <c r="AQ153" t="s">
        <v>89</v>
      </c>
      <c r="AR153" t="s">
        <v>89</v>
      </c>
      <c r="AS153" t="s">
        <v>89</v>
      </c>
      <c r="AT153" t="s">
        <v>89</v>
      </c>
      <c r="AU153" t="s">
        <v>89</v>
      </c>
      <c r="AV153" t="s">
        <v>89</v>
      </c>
      <c r="AW153" t="s">
        <v>89</v>
      </c>
      <c r="AX153" t="s">
        <v>89</v>
      </c>
      <c r="AY153" t="s">
        <v>89</v>
      </c>
      <c r="AZ153" t="s">
        <v>89</v>
      </c>
      <c r="BA153" t="s">
        <v>89</v>
      </c>
      <c r="BB153" t="s">
        <v>89</v>
      </c>
      <c r="BC153" t="s">
        <v>89</v>
      </c>
      <c r="BD153" t="s">
        <v>89</v>
      </c>
      <c r="BE153" t="s">
        <v>89</v>
      </c>
    </row>
    <row r="154" spans="1:57" x14ac:dyDescent="0.35">
      <c r="A154" t="s">
        <v>493</v>
      </c>
      <c r="B154" t="s">
        <v>81</v>
      </c>
      <c r="C154" t="s">
        <v>494</v>
      </c>
      <c r="D154" t="s">
        <v>83</v>
      </c>
      <c r="E154" s="2" t="str">
        <f>HYPERLINK("capsilon://?command=openfolder&amp;siteaddress=envoy.emaiq-na2.net&amp;folderid=FXFE810EAF-521D-8233-C6A6-89F069CBBA5B","FX22031328")</f>
        <v>FX22031328</v>
      </c>
      <c r="F154" t="s">
        <v>19</v>
      </c>
      <c r="G154" t="s">
        <v>19</v>
      </c>
      <c r="H154" t="s">
        <v>84</v>
      </c>
      <c r="I154" t="s">
        <v>495</v>
      </c>
      <c r="J154">
        <v>280</v>
      </c>
      <c r="K154" t="s">
        <v>86</v>
      </c>
      <c r="L154" t="s">
        <v>87</v>
      </c>
      <c r="M154" t="s">
        <v>88</v>
      </c>
      <c r="N154">
        <v>2</v>
      </c>
      <c r="O154" s="1">
        <v>44663.758298611108</v>
      </c>
      <c r="P154" s="1">
        <v>44663.883275462962</v>
      </c>
      <c r="Q154">
        <v>8762</v>
      </c>
      <c r="R154">
        <v>2036</v>
      </c>
      <c r="S154" t="b">
        <v>0</v>
      </c>
      <c r="T154" t="s">
        <v>89</v>
      </c>
      <c r="U154" t="b">
        <v>0</v>
      </c>
      <c r="V154" t="s">
        <v>199</v>
      </c>
      <c r="W154" s="1">
        <v>44663.778587962966</v>
      </c>
      <c r="X154">
        <v>1602</v>
      </c>
      <c r="Y154">
        <v>246</v>
      </c>
      <c r="Z154">
        <v>0</v>
      </c>
      <c r="AA154">
        <v>246</v>
      </c>
      <c r="AB154">
        <v>0</v>
      </c>
      <c r="AC154">
        <v>118</v>
      </c>
      <c r="AD154">
        <v>34</v>
      </c>
      <c r="AE154">
        <v>0</v>
      </c>
      <c r="AF154">
        <v>0</v>
      </c>
      <c r="AG154">
        <v>0</v>
      </c>
      <c r="AH154" t="s">
        <v>248</v>
      </c>
      <c r="AI154" s="1">
        <v>44663.883275462962</v>
      </c>
      <c r="AJ154">
        <v>423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34</v>
      </c>
      <c r="AQ154">
        <v>0</v>
      </c>
      <c r="AR154">
        <v>0</v>
      </c>
      <c r="AS154">
        <v>0</v>
      </c>
      <c r="AT154" t="s">
        <v>89</v>
      </c>
      <c r="AU154" t="s">
        <v>89</v>
      </c>
      <c r="AV154" t="s">
        <v>89</v>
      </c>
      <c r="AW154" t="s">
        <v>89</v>
      </c>
      <c r="AX154" t="s">
        <v>89</v>
      </c>
      <c r="AY154" t="s">
        <v>89</v>
      </c>
      <c r="AZ154" t="s">
        <v>89</v>
      </c>
      <c r="BA154" t="s">
        <v>89</v>
      </c>
      <c r="BB154" t="s">
        <v>89</v>
      </c>
      <c r="BC154" t="s">
        <v>89</v>
      </c>
      <c r="BD154" t="s">
        <v>89</v>
      </c>
      <c r="BE154" t="s">
        <v>89</v>
      </c>
    </row>
    <row r="155" spans="1:57" x14ac:dyDescent="0.35">
      <c r="A155" t="s">
        <v>496</v>
      </c>
      <c r="B155" t="s">
        <v>81</v>
      </c>
      <c r="C155" t="s">
        <v>474</v>
      </c>
      <c r="D155" t="s">
        <v>83</v>
      </c>
      <c r="E155" s="2" t="str">
        <f>HYPERLINK("capsilon://?command=openfolder&amp;siteaddress=envoy.emaiq-na2.net&amp;folderid=FX14265E97-B4A2-A49E-64BD-B2C5197C420B","FX2204160")</f>
        <v>FX2204160</v>
      </c>
      <c r="F155" t="s">
        <v>19</v>
      </c>
      <c r="G155" t="s">
        <v>19</v>
      </c>
      <c r="H155" t="s">
        <v>84</v>
      </c>
      <c r="I155" t="s">
        <v>475</v>
      </c>
      <c r="J155">
        <v>607</v>
      </c>
      <c r="K155" t="s">
        <v>86</v>
      </c>
      <c r="L155" t="s">
        <v>87</v>
      </c>
      <c r="M155" t="s">
        <v>88</v>
      </c>
      <c r="N155">
        <v>2</v>
      </c>
      <c r="O155" s="1">
        <v>44663.764780092592</v>
      </c>
      <c r="P155" s="1">
        <v>44663.859606481485</v>
      </c>
      <c r="Q155">
        <v>3656</v>
      </c>
      <c r="R155">
        <v>4537</v>
      </c>
      <c r="S155" t="b">
        <v>0</v>
      </c>
      <c r="T155" t="s">
        <v>89</v>
      </c>
      <c r="U155" t="b">
        <v>1</v>
      </c>
      <c r="V155" t="s">
        <v>476</v>
      </c>
      <c r="W155" s="1">
        <v>44663.788344907407</v>
      </c>
      <c r="X155">
        <v>1983</v>
      </c>
      <c r="Y155">
        <v>388</v>
      </c>
      <c r="Z155">
        <v>0</v>
      </c>
      <c r="AA155">
        <v>388</v>
      </c>
      <c r="AB155">
        <v>192</v>
      </c>
      <c r="AC155">
        <v>150</v>
      </c>
      <c r="AD155">
        <v>219</v>
      </c>
      <c r="AE155">
        <v>0</v>
      </c>
      <c r="AF155">
        <v>0</v>
      </c>
      <c r="AG155">
        <v>0</v>
      </c>
      <c r="AH155" t="s">
        <v>118</v>
      </c>
      <c r="AI155" s="1">
        <v>44663.859606481485</v>
      </c>
      <c r="AJ155">
        <v>1551</v>
      </c>
      <c r="AK155">
        <v>3</v>
      </c>
      <c r="AL155">
        <v>0</v>
      </c>
      <c r="AM155">
        <v>3</v>
      </c>
      <c r="AN155">
        <v>192</v>
      </c>
      <c r="AO155">
        <v>3</v>
      </c>
      <c r="AP155">
        <v>216</v>
      </c>
      <c r="AQ155">
        <v>0</v>
      </c>
      <c r="AR155">
        <v>0</v>
      </c>
      <c r="AS155">
        <v>0</v>
      </c>
      <c r="AT155" t="s">
        <v>89</v>
      </c>
      <c r="AU155" t="s">
        <v>89</v>
      </c>
      <c r="AV155" t="s">
        <v>89</v>
      </c>
      <c r="AW155" t="s">
        <v>89</v>
      </c>
      <c r="AX155" t="s">
        <v>89</v>
      </c>
      <c r="AY155" t="s">
        <v>89</v>
      </c>
      <c r="AZ155" t="s">
        <v>89</v>
      </c>
      <c r="BA155" t="s">
        <v>89</v>
      </c>
      <c r="BB155" t="s">
        <v>89</v>
      </c>
      <c r="BC155" t="s">
        <v>89</v>
      </c>
      <c r="BD155" t="s">
        <v>89</v>
      </c>
      <c r="BE155" t="s">
        <v>89</v>
      </c>
    </row>
    <row r="156" spans="1:57" x14ac:dyDescent="0.35">
      <c r="A156" t="s">
        <v>497</v>
      </c>
      <c r="B156" t="s">
        <v>81</v>
      </c>
      <c r="C156" t="s">
        <v>488</v>
      </c>
      <c r="D156" t="s">
        <v>83</v>
      </c>
      <c r="E156" s="2" t="str">
        <f>HYPERLINK("capsilon://?command=openfolder&amp;siteaddress=envoy.emaiq-na2.net&amp;folderid=FX03987A11-09A7-38F1-63BE-142A39C14CAC","FX22031171")</f>
        <v>FX22031171</v>
      </c>
      <c r="F156" t="s">
        <v>19</v>
      </c>
      <c r="G156" t="s">
        <v>19</v>
      </c>
      <c r="H156" t="s">
        <v>84</v>
      </c>
      <c r="I156" t="s">
        <v>489</v>
      </c>
      <c r="J156">
        <v>285</v>
      </c>
      <c r="K156" t="s">
        <v>86</v>
      </c>
      <c r="L156" t="s">
        <v>87</v>
      </c>
      <c r="M156" t="s">
        <v>88</v>
      </c>
      <c r="N156">
        <v>2</v>
      </c>
      <c r="O156" s="1">
        <v>44663.767500000002</v>
      </c>
      <c r="P156" s="1">
        <v>44663.790381944447</v>
      </c>
      <c r="Q156">
        <v>509</v>
      </c>
      <c r="R156">
        <v>1468</v>
      </c>
      <c r="S156" t="b">
        <v>0</v>
      </c>
      <c r="T156" t="s">
        <v>89</v>
      </c>
      <c r="U156" t="b">
        <v>1</v>
      </c>
      <c r="V156" t="s">
        <v>353</v>
      </c>
      <c r="W156" s="1">
        <v>44663.780312499999</v>
      </c>
      <c r="X156">
        <v>1096</v>
      </c>
      <c r="Y156">
        <v>196</v>
      </c>
      <c r="Z156">
        <v>0</v>
      </c>
      <c r="AA156">
        <v>196</v>
      </c>
      <c r="AB156">
        <v>46</v>
      </c>
      <c r="AC156">
        <v>113</v>
      </c>
      <c r="AD156">
        <v>89</v>
      </c>
      <c r="AE156">
        <v>0</v>
      </c>
      <c r="AF156">
        <v>0</v>
      </c>
      <c r="AG156">
        <v>0</v>
      </c>
      <c r="AH156" t="s">
        <v>394</v>
      </c>
      <c r="AI156" s="1">
        <v>44663.790381944447</v>
      </c>
      <c r="AJ156">
        <v>372</v>
      </c>
      <c r="AK156">
        <v>9</v>
      </c>
      <c r="AL156">
        <v>0</v>
      </c>
      <c r="AM156">
        <v>9</v>
      </c>
      <c r="AN156">
        <v>46</v>
      </c>
      <c r="AO156">
        <v>8</v>
      </c>
      <c r="AP156">
        <v>80</v>
      </c>
      <c r="AQ156">
        <v>0</v>
      </c>
      <c r="AR156">
        <v>0</v>
      </c>
      <c r="AS156">
        <v>0</v>
      </c>
      <c r="AT156" t="s">
        <v>89</v>
      </c>
      <c r="AU156" t="s">
        <v>89</v>
      </c>
      <c r="AV156" t="s">
        <v>89</v>
      </c>
      <c r="AW156" t="s">
        <v>89</v>
      </c>
      <c r="AX156" t="s">
        <v>89</v>
      </c>
      <c r="AY156" t="s">
        <v>89</v>
      </c>
      <c r="AZ156" t="s">
        <v>89</v>
      </c>
      <c r="BA156" t="s">
        <v>89</v>
      </c>
      <c r="BB156" t="s">
        <v>89</v>
      </c>
      <c r="BC156" t="s">
        <v>89</v>
      </c>
      <c r="BD156" t="s">
        <v>89</v>
      </c>
      <c r="BE156" t="s">
        <v>89</v>
      </c>
    </row>
    <row r="157" spans="1:57" x14ac:dyDescent="0.35">
      <c r="A157" t="s">
        <v>498</v>
      </c>
      <c r="B157" t="s">
        <v>81</v>
      </c>
      <c r="C157" t="s">
        <v>499</v>
      </c>
      <c r="D157" t="s">
        <v>83</v>
      </c>
      <c r="E157" s="2" t="str">
        <f>HYPERLINK("capsilon://?command=openfolder&amp;siteaddress=envoy.emaiq-na2.net&amp;folderid=FXC6FA7EDB-EFBF-F894-A698-D079A37F70F9","FX2203910")</f>
        <v>FX2203910</v>
      </c>
      <c r="F157" t="s">
        <v>19</v>
      </c>
      <c r="G157" t="s">
        <v>19</v>
      </c>
      <c r="H157" t="s">
        <v>84</v>
      </c>
      <c r="I157" t="s">
        <v>500</v>
      </c>
      <c r="J157">
        <v>186</v>
      </c>
      <c r="K157" t="s">
        <v>86</v>
      </c>
      <c r="L157" t="s">
        <v>87</v>
      </c>
      <c r="M157" t="s">
        <v>88</v>
      </c>
      <c r="N157">
        <v>2</v>
      </c>
      <c r="O157" s="1">
        <v>44663.775949074072</v>
      </c>
      <c r="P157" s="1">
        <v>44663.88689814815</v>
      </c>
      <c r="Q157">
        <v>8411</v>
      </c>
      <c r="R157">
        <v>1175</v>
      </c>
      <c r="S157" t="b">
        <v>0</v>
      </c>
      <c r="T157" t="s">
        <v>89</v>
      </c>
      <c r="U157" t="b">
        <v>0</v>
      </c>
      <c r="V157" t="s">
        <v>100</v>
      </c>
      <c r="W157" s="1">
        <v>44663.848692129628</v>
      </c>
      <c r="X157">
        <v>863</v>
      </c>
      <c r="Y157">
        <v>144</v>
      </c>
      <c r="Z157">
        <v>0</v>
      </c>
      <c r="AA157">
        <v>144</v>
      </c>
      <c r="AB157">
        <v>0</v>
      </c>
      <c r="AC157">
        <v>22</v>
      </c>
      <c r="AD157">
        <v>42</v>
      </c>
      <c r="AE157">
        <v>0</v>
      </c>
      <c r="AF157">
        <v>0</v>
      </c>
      <c r="AG157">
        <v>0</v>
      </c>
      <c r="AH157" t="s">
        <v>248</v>
      </c>
      <c r="AI157" s="1">
        <v>44663.88689814815</v>
      </c>
      <c r="AJ157">
        <v>312</v>
      </c>
      <c r="AK157">
        <v>1</v>
      </c>
      <c r="AL157">
        <v>0</v>
      </c>
      <c r="AM157">
        <v>1</v>
      </c>
      <c r="AN157">
        <v>0</v>
      </c>
      <c r="AO157">
        <v>1</v>
      </c>
      <c r="AP157">
        <v>41</v>
      </c>
      <c r="AQ157">
        <v>0</v>
      </c>
      <c r="AR157">
        <v>0</v>
      </c>
      <c r="AS157">
        <v>0</v>
      </c>
      <c r="AT157" t="s">
        <v>89</v>
      </c>
      <c r="AU157" t="s">
        <v>89</v>
      </c>
      <c r="AV157" t="s">
        <v>89</v>
      </c>
      <c r="AW157" t="s">
        <v>89</v>
      </c>
      <c r="AX157" t="s">
        <v>89</v>
      </c>
      <c r="AY157" t="s">
        <v>89</v>
      </c>
      <c r="AZ157" t="s">
        <v>89</v>
      </c>
      <c r="BA157" t="s">
        <v>89</v>
      </c>
      <c r="BB157" t="s">
        <v>89</v>
      </c>
      <c r="BC157" t="s">
        <v>89</v>
      </c>
      <c r="BD157" t="s">
        <v>89</v>
      </c>
      <c r="BE157" t="s">
        <v>89</v>
      </c>
    </row>
    <row r="158" spans="1:57" x14ac:dyDescent="0.35">
      <c r="A158" t="s">
        <v>501</v>
      </c>
      <c r="B158" t="s">
        <v>81</v>
      </c>
      <c r="C158" t="s">
        <v>502</v>
      </c>
      <c r="D158" t="s">
        <v>83</v>
      </c>
      <c r="E158" s="2" t="str">
        <f>HYPERLINK("capsilon://?command=openfolder&amp;siteaddress=envoy.emaiq-na2.net&amp;folderid=FXF61A8288-09FC-94A7-AC0A-C1F72D397FF7","FX2204582")</f>
        <v>FX2204582</v>
      </c>
      <c r="F158" t="s">
        <v>19</v>
      </c>
      <c r="G158" t="s">
        <v>19</v>
      </c>
      <c r="H158" t="s">
        <v>84</v>
      </c>
      <c r="I158" t="s">
        <v>503</v>
      </c>
      <c r="J158">
        <v>205</v>
      </c>
      <c r="K158" t="s">
        <v>86</v>
      </c>
      <c r="L158" t="s">
        <v>87</v>
      </c>
      <c r="M158" t="s">
        <v>88</v>
      </c>
      <c r="N158">
        <v>1</v>
      </c>
      <c r="O158" s="1">
        <v>44663.786099537036</v>
      </c>
      <c r="P158" s="1">
        <v>44663.901412037034</v>
      </c>
      <c r="Q158">
        <v>9229</v>
      </c>
      <c r="R158">
        <v>734</v>
      </c>
      <c r="S158" t="b">
        <v>0</v>
      </c>
      <c r="T158" t="s">
        <v>89</v>
      </c>
      <c r="U158" t="b">
        <v>0</v>
      </c>
      <c r="V158" t="s">
        <v>117</v>
      </c>
      <c r="W158" s="1">
        <v>44663.901412037034</v>
      </c>
      <c r="X158">
        <v>336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205</v>
      </c>
      <c r="AE158">
        <v>176</v>
      </c>
      <c r="AF158">
        <v>0</v>
      </c>
      <c r="AG158">
        <v>8</v>
      </c>
      <c r="AH158" t="s">
        <v>89</v>
      </c>
      <c r="AI158" t="s">
        <v>89</v>
      </c>
      <c r="AJ158" t="s">
        <v>89</v>
      </c>
      <c r="AK158" t="s">
        <v>89</v>
      </c>
      <c r="AL158" t="s">
        <v>89</v>
      </c>
      <c r="AM158" t="s">
        <v>89</v>
      </c>
      <c r="AN158" t="s">
        <v>89</v>
      </c>
      <c r="AO158" t="s">
        <v>89</v>
      </c>
      <c r="AP158" t="s">
        <v>89</v>
      </c>
      <c r="AQ158" t="s">
        <v>89</v>
      </c>
      <c r="AR158" t="s">
        <v>89</v>
      </c>
      <c r="AS158" t="s">
        <v>89</v>
      </c>
      <c r="AT158" t="s">
        <v>89</v>
      </c>
      <c r="AU158" t="s">
        <v>89</v>
      </c>
      <c r="AV158" t="s">
        <v>89</v>
      </c>
      <c r="AW158" t="s">
        <v>89</v>
      </c>
      <c r="AX158" t="s">
        <v>89</v>
      </c>
      <c r="AY158" t="s">
        <v>89</v>
      </c>
      <c r="AZ158" t="s">
        <v>89</v>
      </c>
      <c r="BA158" t="s">
        <v>89</v>
      </c>
      <c r="BB158" t="s">
        <v>89</v>
      </c>
      <c r="BC158" t="s">
        <v>89</v>
      </c>
      <c r="BD158" t="s">
        <v>89</v>
      </c>
      <c r="BE158" t="s">
        <v>89</v>
      </c>
    </row>
    <row r="159" spans="1:57" x14ac:dyDescent="0.35">
      <c r="A159" t="s">
        <v>504</v>
      </c>
      <c r="B159" t="s">
        <v>81</v>
      </c>
      <c r="C159" t="s">
        <v>505</v>
      </c>
      <c r="D159" t="s">
        <v>83</v>
      </c>
      <c r="E159" s="2" t="str">
        <f>HYPERLINK("capsilon://?command=openfolder&amp;siteaddress=envoy.emaiq-na2.net&amp;folderid=FXC65DF51C-F2AD-BF10-C161-E93C9FEC3466","FX2204232")</f>
        <v>FX2204232</v>
      </c>
      <c r="F159" t="s">
        <v>19</v>
      </c>
      <c r="G159" t="s">
        <v>19</v>
      </c>
      <c r="H159" t="s">
        <v>84</v>
      </c>
      <c r="I159" t="s">
        <v>506</v>
      </c>
      <c r="J159">
        <v>97</v>
      </c>
      <c r="K159" t="s">
        <v>86</v>
      </c>
      <c r="L159" t="s">
        <v>87</v>
      </c>
      <c r="M159" t="s">
        <v>88</v>
      </c>
      <c r="N159">
        <v>2</v>
      </c>
      <c r="O159" s="1">
        <v>44663.788993055554</v>
      </c>
      <c r="P159" s="1">
        <v>44663.888935185183</v>
      </c>
      <c r="Q159">
        <v>7698</v>
      </c>
      <c r="R159">
        <v>937</v>
      </c>
      <c r="S159" t="b">
        <v>0</v>
      </c>
      <c r="T159" t="s">
        <v>89</v>
      </c>
      <c r="U159" t="b">
        <v>0</v>
      </c>
      <c r="V159" t="s">
        <v>100</v>
      </c>
      <c r="W159" s="1">
        <v>44663.860555555555</v>
      </c>
      <c r="X159">
        <v>762</v>
      </c>
      <c r="Y159">
        <v>78</v>
      </c>
      <c r="Z159">
        <v>0</v>
      </c>
      <c r="AA159">
        <v>78</v>
      </c>
      <c r="AB159">
        <v>0</v>
      </c>
      <c r="AC159">
        <v>22</v>
      </c>
      <c r="AD159">
        <v>19</v>
      </c>
      <c r="AE159">
        <v>0</v>
      </c>
      <c r="AF159">
        <v>0</v>
      </c>
      <c r="AG159">
        <v>0</v>
      </c>
      <c r="AH159" t="s">
        <v>248</v>
      </c>
      <c r="AI159" s="1">
        <v>44663.888935185183</v>
      </c>
      <c r="AJ159">
        <v>175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19</v>
      </c>
      <c r="AQ159">
        <v>0</v>
      </c>
      <c r="AR159">
        <v>0</v>
      </c>
      <c r="AS159">
        <v>0</v>
      </c>
      <c r="AT159" t="s">
        <v>89</v>
      </c>
      <c r="AU159" t="s">
        <v>89</v>
      </c>
      <c r="AV159" t="s">
        <v>89</v>
      </c>
      <c r="AW159" t="s">
        <v>89</v>
      </c>
      <c r="AX159" t="s">
        <v>89</v>
      </c>
      <c r="AY159" t="s">
        <v>89</v>
      </c>
      <c r="AZ159" t="s">
        <v>89</v>
      </c>
      <c r="BA159" t="s">
        <v>89</v>
      </c>
      <c r="BB159" t="s">
        <v>89</v>
      </c>
      <c r="BC159" t="s">
        <v>89</v>
      </c>
      <c r="BD159" t="s">
        <v>89</v>
      </c>
      <c r="BE159" t="s">
        <v>89</v>
      </c>
    </row>
    <row r="160" spans="1:57" x14ac:dyDescent="0.35">
      <c r="A160" t="s">
        <v>507</v>
      </c>
      <c r="B160" t="s">
        <v>81</v>
      </c>
      <c r="C160" t="s">
        <v>508</v>
      </c>
      <c r="D160" t="s">
        <v>83</v>
      </c>
      <c r="E160" s="2" t="str">
        <f>HYPERLINK("capsilon://?command=openfolder&amp;siteaddress=envoy.emaiq-na2.net&amp;folderid=FX9E7EE11B-D221-BA9B-C2F3-03A06C58FC28","FX22031023")</f>
        <v>FX22031023</v>
      </c>
      <c r="F160" t="s">
        <v>19</v>
      </c>
      <c r="G160" t="s">
        <v>19</v>
      </c>
      <c r="H160" t="s">
        <v>84</v>
      </c>
      <c r="I160" t="s">
        <v>509</v>
      </c>
      <c r="J160">
        <v>278</v>
      </c>
      <c r="K160" t="s">
        <v>86</v>
      </c>
      <c r="L160" t="s">
        <v>87</v>
      </c>
      <c r="M160" t="s">
        <v>88</v>
      </c>
      <c r="N160">
        <v>2</v>
      </c>
      <c r="O160" s="1">
        <v>44663.808333333334</v>
      </c>
      <c r="P160" s="1">
        <v>44663.895636574074</v>
      </c>
      <c r="Q160">
        <v>5871</v>
      </c>
      <c r="R160">
        <v>1672</v>
      </c>
      <c r="S160" t="b">
        <v>0</v>
      </c>
      <c r="T160" t="s">
        <v>89</v>
      </c>
      <c r="U160" t="b">
        <v>0</v>
      </c>
      <c r="V160" t="s">
        <v>100</v>
      </c>
      <c r="W160" s="1">
        <v>44663.873831018522</v>
      </c>
      <c r="X160">
        <v>1146</v>
      </c>
      <c r="Y160">
        <v>272</v>
      </c>
      <c r="Z160">
        <v>0</v>
      </c>
      <c r="AA160">
        <v>272</v>
      </c>
      <c r="AB160">
        <v>0</v>
      </c>
      <c r="AC160">
        <v>100</v>
      </c>
      <c r="AD160">
        <v>6</v>
      </c>
      <c r="AE160">
        <v>0</v>
      </c>
      <c r="AF160">
        <v>0</v>
      </c>
      <c r="AG160">
        <v>0</v>
      </c>
      <c r="AH160" t="s">
        <v>248</v>
      </c>
      <c r="AI160" s="1">
        <v>44663.895636574074</v>
      </c>
      <c r="AJ160">
        <v>522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5</v>
      </c>
      <c r="AQ160">
        <v>0</v>
      </c>
      <c r="AR160">
        <v>0</v>
      </c>
      <c r="AS160">
        <v>0</v>
      </c>
      <c r="AT160" t="s">
        <v>89</v>
      </c>
      <c r="AU160" t="s">
        <v>89</v>
      </c>
      <c r="AV160" t="s">
        <v>89</v>
      </c>
      <c r="AW160" t="s">
        <v>89</v>
      </c>
      <c r="AX160" t="s">
        <v>89</v>
      </c>
      <c r="AY160" t="s">
        <v>89</v>
      </c>
      <c r="AZ160" t="s">
        <v>89</v>
      </c>
      <c r="BA160" t="s">
        <v>89</v>
      </c>
      <c r="BB160" t="s">
        <v>89</v>
      </c>
      <c r="BC160" t="s">
        <v>89</v>
      </c>
      <c r="BD160" t="s">
        <v>89</v>
      </c>
      <c r="BE160" t="s">
        <v>89</v>
      </c>
    </row>
    <row r="161" spans="1:57" x14ac:dyDescent="0.35">
      <c r="A161" t="s">
        <v>510</v>
      </c>
      <c r="B161" t="s">
        <v>81</v>
      </c>
      <c r="C161" t="s">
        <v>511</v>
      </c>
      <c r="D161" t="s">
        <v>83</v>
      </c>
      <c r="E161" s="2" t="str">
        <f>HYPERLINK("capsilon://?command=openfolder&amp;siteaddress=envoy.emaiq-na2.net&amp;folderid=FXA17E3D16-D44A-64C1-8D9F-9192BCB6F3EE","FX22031221")</f>
        <v>FX22031221</v>
      </c>
      <c r="F161" t="s">
        <v>19</v>
      </c>
      <c r="G161" t="s">
        <v>19</v>
      </c>
      <c r="H161" t="s">
        <v>84</v>
      </c>
      <c r="I161" t="s">
        <v>512</v>
      </c>
      <c r="J161">
        <v>402</v>
      </c>
      <c r="K161" t="s">
        <v>86</v>
      </c>
      <c r="L161" t="s">
        <v>87</v>
      </c>
      <c r="M161" t="s">
        <v>88</v>
      </c>
      <c r="N161">
        <v>2</v>
      </c>
      <c r="O161" s="1">
        <v>44663.808738425927</v>
      </c>
      <c r="P161" s="1">
        <v>44663.999085648145</v>
      </c>
      <c r="Q161">
        <v>12415</v>
      </c>
      <c r="R161">
        <v>4031</v>
      </c>
      <c r="S161" t="b">
        <v>0</v>
      </c>
      <c r="T161" t="s">
        <v>89</v>
      </c>
      <c r="U161" t="b">
        <v>0</v>
      </c>
      <c r="V161" t="s">
        <v>100</v>
      </c>
      <c r="W161" s="1">
        <v>44663.934293981481</v>
      </c>
      <c r="X161">
        <v>3081</v>
      </c>
      <c r="Y161">
        <v>344</v>
      </c>
      <c r="Z161">
        <v>0</v>
      </c>
      <c r="AA161">
        <v>344</v>
      </c>
      <c r="AB161">
        <v>0</v>
      </c>
      <c r="AC161">
        <v>204</v>
      </c>
      <c r="AD161">
        <v>58</v>
      </c>
      <c r="AE161">
        <v>0</v>
      </c>
      <c r="AF161">
        <v>0</v>
      </c>
      <c r="AG161">
        <v>0</v>
      </c>
      <c r="AH161" t="s">
        <v>248</v>
      </c>
      <c r="AI161" s="1">
        <v>44663.999085648145</v>
      </c>
      <c r="AJ161">
        <v>937</v>
      </c>
      <c r="AK161">
        <v>4</v>
      </c>
      <c r="AL161">
        <v>0</v>
      </c>
      <c r="AM161">
        <v>4</v>
      </c>
      <c r="AN161">
        <v>0</v>
      </c>
      <c r="AO161">
        <v>4</v>
      </c>
      <c r="AP161">
        <v>54</v>
      </c>
      <c r="AQ161">
        <v>0</v>
      </c>
      <c r="AR161">
        <v>0</v>
      </c>
      <c r="AS161">
        <v>0</v>
      </c>
      <c r="AT161" t="s">
        <v>89</v>
      </c>
      <c r="AU161" t="s">
        <v>89</v>
      </c>
      <c r="AV161" t="s">
        <v>89</v>
      </c>
      <c r="AW161" t="s">
        <v>89</v>
      </c>
      <c r="AX161" t="s">
        <v>89</v>
      </c>
      <c r="AY161" t="s">
        <v>89</v>
      </c>
      <c r="AZ161" t="s">
        <v>89</v>
      </c>
      <c r="BA161" t="s">
        <v>89</v>
      </c>
      <c r="BB161" t="s">
        <v>89</v>
      </c>
      <c r="BC161" t="s">
        <v>89</v>
      </c>
      <c r="BD161" t="s">
        <v>89</v>
      </c>
      <c r="BE161" t="s">
        <v>89</v>
      </c>
    </row>
    <row r="162" spans="1:57" x14ac:dyDescent="0.35">
      <c r="A162" t="s">
        <v>513</v>
      </c>
      <c r="B162" t="s">
        <v>81</v>
      </c>
      <c r="C162" t="s">
        <v>514</v>
      </c>
      <c r="D162" t="s">
        <v>83</v>
      </c>
      <c r="E162" s="2" t="str">
        <f>HYPERLINK("capsilon://?command=openfolder&amp;siteaddress=envoy.emaiq-na2.net&amp;folderid=FXBAC2FD1A-72A6-C3A9-6090-C3BA8FAB6C5E","FX22031002")</f>
        <v>FX22031002</v>
      </c>
      <c r="F162" t="s">
        <v>19</v>
      </c>
      <c r="G162" t="s">
        <v>19</v>
      </c>
      <c r="H162" t="s">
        <v>84</v>
      </c>
      <c r="I162" t="s">
        <v>515</v>
      </c>
      <c r="J162">
        <v>66</v>
      </c>
      <c r="K162" t="s">
        <v>86</v>
      </c>
      <c r="L162" t="s">
        <v>87</v>
      </c>
      <c r="M162" t="s">
        <v>88</v>
      </c>
      <c r="N162">
        <v>2</v>
      </c>
      <c r="O162" s="1">
        <v>44663.850370370368</v>
      </c>
      <c r="P162" s="1">
        <v>44663.91</v>
      </c>
      <c r="Q162">
        <v>4931</v>
      </c>
      <c r="R162">
        <v>221</v>
      </c>
      <c r="S162" t="b">
        <v>0</v>
      </c>
      <c r="T162" t="s">
        <v>89</v>
      </c>
      <c r="U162" t="b">
        <v>0</v>
      </c>
      <c r="V162" t="s">
        <v>117</v>
      </c>
      <c r="W162" s="1">
        <v>44663.903749999998</v>
      </c>
      <c r="X162">
        <v>201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248</v>
      </c>
      <c r="AI162" s="1">
        <v>44663.91</v>
      </c>
      <c r="AJ162">
        <v>20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89</v>
      </c>
      <c r="AU162" t="s">
        <v>89</v>
      </c>
      <c r="AV162" t="s">
        <v>89</v>
      </c>
      <c r="AW162" t="s">
        <v>89</v>
      </c>
      <c r="AX162" t="s">
        <v>89</v>
      </c>
      <c r="AY162" t="s">
        <v>89</v>
      </c>
      <c r="AZ162" t="s">
        <v>89</v>
      </c>
      <c r="BA162" t="s">
        <v>89</v>
      </c>
      <c r="BB162" t="s">
        <v>89</v>
      </c>
      <c r="BC162" t="s">
        <v>89</v>
      </c>
      <c r="BD162" t="s">
        <v>89</v>
      </c>
      <c r="BE162" t="s">
        <v>89</v>
      </c>
    </row>
    <row r="163" spans="1:57" x14ac:dyDescent="0.35">
      <c r="A163" t="s">
        <v>516</v>
      </c>
      <c r="B163" t="s">
        <v>81</v>
      </c>
      <c r="C163" t="s">
        <v>478</v>
      </c>
      <c r="D163" t="s">
        <v>83</v>
      </c>
      <c r="E163" s="2" t="str">
        <f>HYPERLINK("capsilon://?command=openfolder&amp;siteaddress=envoy.emaiq-na2.net&amp;folderid=FX3722DFAE-7FE5-9FE1-D4FB-13CF97192022","FX2204275")</f>
        <v>FX2204275</v>
      </c>
      <c r="F163" t="s">
        <v>19</v>
      </c>
      <c r="G163" t="s">
        <v>19</v>
      </c>
      <c r="H163" t="s">
        <v>84</v>
      </c>
      <c r="I163" t="s">
        <v>479</v>
      </c>
      <c r="J163">
        <v>43</v>
      </c>
      <c r="K163" t="s">
        <v>86</v>
      </c>
      <c r="L163" t="s">
        <v>87</v>
      </c>
      <c r="M163" t="s">
        <v>88</v>
      </c>
      <c r="N163">
        <v>2</v>
      </c>
      <c r="O163" s="1">
        <v>44663.855416666665</v>
      </c>
      <c r="P163" s="1">
        <v>44663.873680555553</v>
      </c>
      <c r="Q163">
        <v>186</v>
      </c>
      <c r="R163">
        <v>1392</v>
      </c>
      <c r="S163" t="b">
        <v>0</v>
      </c>
      <c r="T163" t="s">
        <v>89</v>
      </c>
      <c r="U163" t="b">
        <v>1</v>
      </c>
      <c r="V163" t="s">
        <v>117</v>
      </c>
      <c r="W163" s="1">
        <v>44663.861944444441</v>
      </c>
      <c r="X163">
        <v>538</v>
      </c>
      <c r="Y163">
        <v>37</v>
      </c>
      <c r="Z163">
        <v>0</v>
      </c>
      <c r="AA163">
        <v>37</v>
      </c>
      <c r="AB163">
        <v>0</v>
      </c>
      <c r="AC163">
        <v>33</v>
      </c>
      <c r="AD163">
        <v>6</v>
      </c>
      <c r="AE163">
        <v>0</v>
      </c>
      <c r="AF163">
        <v>0</v>
      </c>
      <c r="AG163">
        <v>0</v>
      </c>
      <c r="AH163" t="s">
        <v>248</v>
      </c>
      <c r="AI163" s="1">
        <v>44663.873680555553</v>
      </c>
      <c r="AJ163">
        <v>767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4</v>
      </c>
      <c r="AQ163">
        <v>0</v>
      </c>
      <c r="AR163">
        <v>0</v>
      </c>
      <c r="AS163">
        <v>0</v>
      </c>
      <c r="AT163" t="s">
        <v>89</v>
      </c>
      <c r="AU163" t="s">
        <v>89</v>
      </c>
      <c r="AV163" t="s">
        <v>89</v>
      </c>
      <c r="AW163" t="s">
        <v>89</v>
      </c>
      <c r="AX163" t="s">
        <v>89</v>
      </c>
      <c r="AY163" t="s">
        <v>89</v>
      </c>
      <c r="AZ163" t="s">
        <v>89</v>
      </c>
      <c r="BA163" t="s">
        <v>89</v>
      </c>
      <c r="BB163" t="s">
        <v>89</v>
      </c>
      <c r="BC163" t="s">
        <v>89</v>
      </c>
      <c r="BD163" t="s">
        <v>89</v>
      </c>
      <c r="BE163" t="s">
        <v>89</v>
      </c>
    </row>
    <row r="164" spans="1:57" x14ac:dyDescent="0.35">
      <c r="A164" t="s">
        <v>517</v>
      </c>
      <c r="B164" t="s">
        <v>81</v>
      </c>
      <c r="C164" t="s">
        <v>491</v>
      </c>
      <c r="D164" t="s">
        <v>83</v>
      </c>
      <c r="E164" s="2" t="str">
        <f>HYPERLINK("capsilon://?command=openfolder&amp;siteaddress=envoy.emaiq-na2.net&amp;folderid=FX04F88104-5CB8-29FB-E072-2D209F3ECB23","FX22031055")</f>
        <v>FX22031055</v>
      </c>
      <c r="F164" t="s">
        <v>19</v>
      </c>
      <c r="G164" t="s">
        <v>19</v>
      </c>
      <c r="H164" t="s">
        <v>84</v>
      </c>
      <c r="I164" t="s">
        <v>492</v>
      </c>
      <c r="J164">
        <v>221</v>
      </c>
      <c r="K164" t="s">
        <v>86</v>
      </c>
      <c r="L164" t="s">
        <v>87</v>
      </c>
      <c r="M164" t="s">
        <v>88</v>
      </c>
      <c r="N164">
        <v>2</v>
      </c>
      <c r="O164" s="1">
        <v>44663.871539351851</v>
      </c>
      <c r="P164" s="1">
        <v>44663.917696759258</v>
      </c>
      <c r="Q164">
        <v>908</v>
      </c>
      <c r="R164">
        <v>3080</v>
      </c>
      <c r="S164" t="b">
        <v>0</v>
      </c>
      <c r="T164" t="s">
        <v>89</v>
      </c>
      <c r="U164" t="b">
        <v>1</v>
      </c>
      <c r="V164" t="s">
        <v>100</v>
      </c>
      <c r="W164" s="1">
        <v>44663.898634259262</v>
      </c>
      <c r="X164">
        <v>2142</v>
      </c>
      <c r="Y164">
        <v>173</v>
      </c>
      <c r="Z164">
        <v>0</v>
      </c>
      <c r="AA164">
        <v>173</v>
      </c>
      <c r="AB164">
        <v>0</v>
      </c>
      <c r="AC164">
        <v>74</v>
      </c>
      <c r="AD164">
        <v>48</v>
      </c>
      <c r="AE164">
        <v>0</v>
      </c>
      <c r="AF164">
        <v>0</v>
      </c>
      <c r="AG164">
        <v>0</v>
      </c>
      <c r="AH164" t="s">
        <v>101</v>
      </c>
      <c r="AI164" s="1">
        <v>44663.917696759258</v>
      </c>
      <c r="AJ164">
        <v>922</v>
      </c>
      <c r="AK164">
        <v>3</v>
      </c>
      <c r="AL164">
        <v>0</v>
      </c>
      <c r="AM164">
        <v>3</v>
      </c>
      <c r="AN164">
        <v>0</v>
      </c>
      <c r="AO164">
        <v>3</v>
      </c>
      <c r="AP164">
        <v>45</v>
      </c>
      <c r="AQ164">
        <v>0</v>
      </c>
      <c r="AR164">
        <v>0</v>
      </c>
      <c r="AS164">
        <v>0</v>
      </c>
      <c r="AT164" t="s">
        <v>89</v>
      </c>
      <c r="AU164" t="s">
        <v>89</v>
      </c>
      <c r="AV164" t="s">
        <v>89</v>
      </c>
      <c r="AW164" t="s">
        <v>89</v>
      </c>
      <c r="AX164" t="s">
        <v>89</v>
      </c>
      <c r="AY164" t="s">
        <v>89</v>
      </c>
      <c r="AZ164" t="s">
        <v>89</v>
      </c>
      <c r="BA164" t="s">
        <v>89</v>
      </c>
      <c r="BB164" t="s">
        <v>89</v>
      </c>
      <c r="BC164" t="s">
        <v>89</v>
      </c>
      <c r="BD164" t="s">
        <v>89</v>
      </c>
      <c r="BE164" t="s">
        <v>89</v>
      </c>
    </row>
    <row r="165" spans="1:57" x14ac:dyDescent="0.35">
      <c r="A165" t="s">
        <v>518</v>
      </c>
      <c r="B165" t="s">
        <v>81</v>
      </c>
      <c r="C165" t="s">
        <v>502</v>
      </c>
      <c r="D165" t="s">
        <v>83</v>
      </c>
      <c r="E165" s="2" t="str">
        <f>HYPERLINK("capsilon://?command=openfolder&amp;siteaddress=envoy.emaiq-na2.net&amp;folderid=FXF61A8288-09FC-94A7-AC0A-C1F72D397FF7","FX2204582")</f>
        <v>FX2204582</v>
      </c>
      <c r="F165" t="s">
        <v>19</v>
      </c>
      <c r="G165" t="s">
        <v>19</v>
      </c>
      <c r="H165" t="s">
        <v>84</v>
      </c>
      <c r="I165" t="s">
        <v>503</v>
      </c>
      <c r="J165">
        <v>296</v>
      </c>
      <c r="K165" t="s">
        <v>86</v>
      </c>
      <c r="L165" t="s">
        <v>87</v>
      </c>
      <c r="M165" t="s">
        <v>88</v>
      </c>
      <c r="N165">
        <v>2</v>
      </c>
      <c r="O165" s="1">
        <v>44663.902268518519</v>
      </c>
      <c r="P165" s="1">
        <v>44663.988229166665</v>
      </c>
      <c r="Q165">
        <v>2547</v>
      </c>
      <c r="R165">
        <v>4880</v>
      </c>
      <c r="S165" t="b">
        <v>0</v>
      </c>
      <c r="T165" t="s">
        <v>89</v>
      </c>
      <c r="U165" t="b">
        <v>1</v>
      </c>
      <c r="V165" t="s">
        <v>117</v>
      </c>
      <c r="W165" s="1">
        <v>44663.943368055552</v>
      </c>
      <c r="X165">
        <v>3423</v>
      </c>
      <c r="Y165">
        <v>280</v>
      </c>
      <c r="Z165">
        <v>0</v>
      </c>
      <c r="AA165">
        <v>280</v>
      </c>
      <c r="AB165">
        <v>0</v>
      </c>
      <c r="AC165">
        <v>215</v>
      </c>
      <c r="AD165">
        <v>16</v>
      </c>
      <c r="AE165">
        <v>0</v>
      </c>
      <c r="AF165">
        <v>0</v>
      </c>
      <c r="AG165">
        <v>0</v>
      </c>
      <c r="AH165" t="s">
        <v>248</v>
      </c>
      <c r="AI165" s="1">
        <v>44663.988229166665</v>
      </c>
      <c r="AJ165">
        <v>1457</v>
      </c>
      <c r="AK165">
        <v>17</v>
      </c>
      <c r="AL165">
        <v>0</v>
      </c>
      <c r="AM165">
        <v>17</v>
      </c>
      <c r="AN165">
        <v>0</v>
      </c>
      <c r="AO165">
        <v>17</v>
      </c>
      <c r="AP165">
        <v>-1</v>
      </c>
      <c r="AQ165">
        <v>0</v>
      </c>
      <c r="AR165">
        <v>0</v>
      </c>
      <c r="AS165">
        <v>0</v>
      </c>
      <c r="AT165" t="s">
        <v>89</v>
      </c>
      <c r="AU165" t="s">
        <v>89</v>
      </c>
      <c r="AV165" t="s">
        <v>89</v>
      </c>
      <c r="AW165" t="s">
        <v>89</v>
      </c>
      <c r="AX165" t="s">
        <v>89</v>
      </c>
      <c r="AY165" t="s">
        <v>89</v>
      </c>
      <c r="AZ165" t="s">
        <v>89</v>
      </c>
      <c r="BA165" t="s">
        <v>89</v>
      </c>
      <c r="BB165" t="s">
        <v>89</v>
      </c>
      <c r="BC165" t="s">
        <v>89</v>
      </c>
      <c r="BD165" t="s">
        <v>89</v>
      </c>
      <c r="BE165" t="s">
        <v>89</v>
      </c>
    </row>
    <row r="166" spans="1:57" x14ac:dyDescent="0.35">
      <c r="A166" t="s">
        <v>519</v>
      </c>
      <c r="B166" t="s">
        <v>81</v>
      </c>
      <c r="C166" t="s">
        <v>482</v>
      </c>
      <c r="D166" t="s">
        <v>83</v>
      </c>
      <c r="E166" s="2" t="str">
        <f>HYPERLINK("capsilon://?command=openfolder&amp;siteaddress=envoy.emaiq-na2.net&amp;folderid=FX15063476-9FE7-32A7-9A09-8F53C3307E4E","FX2204491")</f>
        <v>FX2204491</v>
      </c>
      <c r="F166" t="s">
        <v>19</v>
      </c>
      <c r="G166" t="s">
        <v>19</v>
      </c>
      <c r="H166" t="s">
        <v>84</v>
      </c>
      <c r="I166" t="s">
        <v>483</v>
      </c>
      <c r="J166">
        <v>1528</v>
      </c>
      <c r="K166" t="s">
        <v>86</v>
      </c>
      <c r="L166" t="s">
        <v>87</v>
      </c>
      <c r="M166" t="s">
        <v>88</v>
      </c>
      <c r="N166">
        <v>2</v>
      </c>
      <c r="O166" s="1">
        <v>44663.944374999999</v>
      </c>
      <c r="P166" s="1">
        <v>44664.134050925924</v>
      </c>
      <c r="Q166">
        <v>1994</v>
      </c>
      <c r="R166">
        <v>14394</v>
      </c>
      <c r="S166" t="b">
        <v>0</v>
      </c>
      <c r="T166" t="s">
        <v>89</v>
      </c>
      <c r="U166" t="b">
        <v>1</v>
      </c>
      <c r="V166" t="s">
        <v>117</v>
      </c>
      <c r="W166" s="1">
        <v>44664.064120370371</v>
      </c>
      <c r="X166">
        <v>9101</v>
      </c>
      <c r="Y166">
        <v>698</v>
      </c>
      <c r="Z166">
        <v>0</v>
      </c>
      <c r="AA166">
        <v>698</v>
      </c>
      <c r="AB166">
        <v>1190</v>
      </c>
      <c r="AC166">
        <v>452</v>
      </c>
      <c r="AD166">
        <v>830</v>
      </c>
      <c r="AE166">
        <v>0</v>
      </c>
      <c r="AF166">
        <v>0</v>
      </c>
      <c r="AG166">
        <v>0</v>
      </c>
      <c r="AH166" t="s">
        <v>106</v>
      </c>
      <c r="AI166" s="1">
        <v>44664.134050925924</v>
      </c>
      <c r="AJ166">
        <v>5293</v>
      </c>
      <c r="AK166">
        <v>12</v>
      </c>
      <c r="AL166">
        <v>0</v>
      </c>
      <c r="AM166">
        <v>12</v>
      </c>
      <c r="AN166">
        <v>595</v>
      </c>
      <c r="AO166">
        <v>12</v>
      </c>
      <c r="AP166">
        <v>818</v>
      </c>
      <c r="AQ166">
        <v>0</v>
      </c>
      <c r="AR166">
        <v>0</v>
      </c>
      <c r="AS166">
        <v>0</v>
      </c>
      <c r="AT166" t="s">
        <v>89</v>
      </c>
      <c r="AU166" t="s">
        <v>89</v>
      </c>
      <c r="AV166" t="s">
        <v>89</v>
      </c>
      <c r="AW166" t="s">
        <v>89</v>
      </c>
      <c r="AX166" t="s">
        <v>89</v>
      </c>
      <c r="AY166" t="s">
        <v>89</v>
      </c>
      <c r="AZ166" t="s">
        <v>89</v>
      </c>
      <c r="BA166" t="s">
        <v>89</v>
      </c>
      <c r="BB166" t="s">
        <v>89</v>
      </c>
      <c r="BC166" t="s">
        <v>89</v>
      </c>
      <c r="BD166" t="s">
        <v>89</v>
      </c>
      <c r="BE166" t="s">
        <v>89</v>
      </c>
    </row>
    <row r="167" spans="1:57" x14ac:dyDescent="0.35">
      <c r="A167" t="s">
        <v>520</v>
      </c>
      <c r="B167" t="s">
        <v>81</v>
      </c>
      <c r="C167" t="s">
        <v>521</v>
      </c>
      <c r="D167" t="s">
        <v>83</v>
      </c>
      <c r="E167" s="2" t="str">
        <f>HYPERLINK("capsilon://?command=openfolder&amp;siteaddress=envoy.emaiq-na2.net&amp;folderid=FX0D9715A8-1CE6-290B-270A-96EA60D7647B","FX2204262")</f>
        <v>FX2204262</v>
      </c>
      <c r="F167" t="s">
        <v>19</v>
      </c>
      <c r="G167" t="s">
        <v>19</v>
      </c>
      <c r="H167" t="s">
        <v>84</v>
      </c>
      <c r="I167" t="s">
        <v>522</v>
      </c>
      <c r="J167">
        <v>457</v>
      </c>
      <c r="K167" t="s">
        <v>86</v>
      </c>
      <c r="L167" t="s">
        <v>87</v>
      </c>
      <c r="M167" t="s">
        <v>88</v>
      </c>
      <c r="N167">
        <v>1</v>
      </c>
      <c r="O167" s="1">
        <v>44664.309490740743</v>
      </c>
      <c r="P167" s="1">
        <v>44664.491238425922</v>
      </c>
      <c r="Q167">
        <v>15059</v>
      </c>
      <c r="R167">
        <v>644</v>
      </c>
      <c r="S167" t="b">
        <v>0</v>
      </c>
      <c r="T167" t="s">
        <v>89</v>
      </c>
      <c r="U167" t="b">
        <v>0</v>
      </c>
      <c r="V167" t="s">
        <v>211</v>
      </c>
      <c r="W167" s="1">
        <v>44664.491238425922</v>
      </c>
      <c r="X167">
        <v>635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457</v>
      </c>
      <c r="AE167">
        <v>386</v>
      </c>
      <c r="AF167">
        <v>0</v>
      </c>
      <c r="AG167">
        <v>16</v>
      </c>
      <c r="AH167" t="s">
        <v>89</v>
      </c>
      <c r="AI167" t="s">
        <v>89</v>
      </c>
      <c r="AJ167" t="s">
        <v>89</v>
      </c>
      <c r="AK167" t="s">
        <v>89</v>
      </c>
      <c r="AL167" t="s">
        <v>89</v>
      </c>
      <c r="AM167" t="s">
        <v>89</v>
      </c>
      <c r="AN167" t="s">
        <v>89</v>
      </c>
      <c r="AO167" t="s">
        <v>89</v>
      </c>
      <c r="AP167" t="s">
        <v>89</v>
      </c>
      <c r="AQ167" t="s">
        <v>89</v>
      </c>
      <c r="AR167" t="s">
        <v>89</v>
      </c>
      <c r="AS167" t="s">
        <v>89</v>
      </c>
      <c r="AT167" t="s">
        <v>89</v>
      </c>
      <c r="AU167" t="s">
        <v>89</v>
      </c>
      <c r="AV167" t="s">
        <v>89</v>
      </c>
      <c r="AW167" t="s">
        <v>89</v>
      </c>
      <c r="AX167" t="s">
        <v>89</v>
      </c>
      <c r="AY167" t="s">
        <v>89</v>
      </c>
      <c r="AZ167" t="s">
        <v>89</v>
      </c>
      <c r="BA167" t="s">
        <v>89</v>
      </c>
      <c r="BB167" t="s">
        <v>89</v>
      </c>
      <c r="BC167" t="s">
        <v>89</v>
      </c>
      <c r="BD167" t="s">
        <v>89</v>
      </c>
      <c r="BE167" t="s">
        <v>89</v>
      </c>
    </row>
    <row r="168" spans="1:57" x14ac:dyDescent="0.35">
      <c r="A168" t="s">
        <v>523</v>
      </c>
      <c r="B168" t="s">
        <v>81</v>
      </c>
      <c r="C168" t="s">
        <v>524</v>
      </c>
      <c r="D168" t="s">
        <v>83</v>
      </c>
      <c r="E168" s="2" t="str">
        <f>HYPERLINK("capsilon://?command=openfolder&amp;siteaddress=envoy.emaiq-na2.net&amp;folderid=FXE14547B3-A4EA-CC03-0B4E-8DF783365106","FX2204327")</f>
        <v>FX2204327</v>
      </c>
      <c r="F168" t="s">
        <v>19</v>
      </c>
      <c r="G168" t="s">
        <v>19</v>
      </c>
      <c r="H168" t="s">
        <v>84</v>
      </c>
      <c r="I168" t="s">
        <v>525</v>
      </c>
      <c r="J168">
        <v>641</v>
      </c>
      <c r="K168" t="s">
        <v>86</v>
      </c>
      <c r="L168" t="s">
        <v>87</v>
      </c>
      <c r="M168" t="s">
        <v>88</v>
      </c>
      <c r="N168">
        <v>1</v>
      </c>
      <c r="O168" s="1">
        <v>44664.313414351855</v>
      </c>
      <c r="P168" s="1">
        <v>44664.49894675926</v>
      </c>
      <c r="Q168">
        <v>14784</v>
      </c>
      <c r="R168">
        <v>1246</v>
      </c>
      <c r="S168" t="b">
        <v>0</v>
      </c>
      <c r="T168" t="s">
        <v>89</v>
      </c>
      <c r="U168" t="b">
        <v>0</v>
      </c>
      <c r="V168" t="s">
        <v>336</v>
      </c>
      <c r="W168" s="1">
        <v>44664.49894675926</v>
      </c>
      <c r="X168">
        <v>1219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641</v>
      </c>
      <c r="AE168">
        <v>534</v>
      </c>
      <c r="AF168">
        <v>0</v>
      </c>
      <c r="AG168">
        <v>18</v>
      </c>
      <c r="AH168" t="s">
        <v>89</v>
      </c>
      <c r="AI168" t="s">
        <v>89</v>
      </c>
      <c r="AJ168" t="s">
        <v>89</v>
      </c>
      <c r="AK168" t="s">
        <v>89</v>
      </c>
      <c r="AL168" t="s">
        <v>89</v>
      </c>
      <c r="AM168" t="s">
        <v>89</v>
      </c>
      <c r="AN168" t="s">
        <v>89</v>
      </c>
      <c r="AO168" t="s">
        <v>89</v>
      </c>
      <c r="AP168" t="s">
        <v>89</v>
      </c>
      <c r="AQ168" t="s">
        <v>89</v>
      </c>
      <c r="AR168" t="s">
        <v>89</v>
      </c>
      <c r="AS168" t="s">
        <v>89</v>
      </c>
      <c r="AT168" t="s">
        <v>89</v>
      </c>
      <c r="AU168" t="s">
        <v>89</v>
      </c>
      <c r="AV168" t="s">
        <v>89</v>
      </c>
      <c r="AW168" t="s">
        <v>89</v>
      </c>
      <c r="AX168" t="s">
        <v>89</v>
      </c>
      <c r="AY168" t="s">
        <v>89</v>
      </c>
      <c r="AZ168" t="s">
        <v>89</v>
      </c>
      <c r="BA168" t="s">
        <v>89</v>
      </c>
      <c r="BB168" t="s">
        <v>89</v>
      </c>
      <c r="BC168" t="s">
        <v>89</v>
      </c>
      <c r="BD168" t="s">
        <v>89</v>
      </c>
      <c r="BE168" t="s">
        <v>89</v>
      </c>
    </row>
    <row r="169" spans="1:57" x14ac:dyDescent="0.35">
      <c r="A169" t="s">
        <v>526</v>
      </c>
      <c r="B169" t="s">
        <v>81</v>
      </c>
      <c r="C169" t="s">
        <v>527</v>
      </c>
      <c r="D169" t="s">
        <v>83</v>
      </c>
      <c r="E169" s="2" t="str">
        <f>HYPERLINK("capsilon://?command=openfolder&amp;siteaddress=envoy.emaiq-na2.net&amp;folderid=FX0A4304F4-78FB-3314-3970-CC2E6ACA12E1","FX2203399")</f>
        <v>FX2203399</v>
      </c>
      <c r="F169" t="s">
        <v>19</v>
      </c>
      <c r="G169" t="s">
        <v>19</v>
      </c>
      <c r="H169" t="s">
        <v>84</v>
      </c>
      <c r="I169" t="s">
        <v>528</v>
      </c>
      <c r="J169">
        <v>43</v>
      </c>
      <c r="K169" t="s">
        <v>86</v>
      </c>
      <c r="L169" t="s">
        <v>87</v>
      </c>
      <c r="M169" t="s">
        <v>88</v>
      </c>
      <c r="N169">
        <v>2</v>
      </c>
      <c r="O169" s="1">
        <v>44664.336030092592</v>
      </c>
      <c r="P169" s="1">
        <v>44664.487291666665</v>
      </c>
      <c r="Q169">
        <v>13026</v>
      </c>
      <c r="R169">
        <v>43</v>
      </c>
      <c r="S169" t="b">
        <v>0</v>
      </c>
      <c r="T169" t="s">
        <v>89</v>
      </c>
      <c r="U169" t="b">
        <v>0</v>
      </c>
      <c r="V169" t="s">
        <v>476</v>
      </c>
      <c r="W169" s="1">
        <v>44664.485821759263</v>
      </c>
      <c r="X169">
        <v>21</v>
      </c>
      <c r="Y169">
        <v>0</v>
      </c>
      <c r="Z169">
        <v>0</v>
      </c>
      <c r="AA169">
        <v>0</v>
      </c>
      <c r="AB169">
        <v>37</v>
      </c>
      <c r="AC169">
        <v>0</v>
      </c>
      <c r="AD169">
        <v>43</v>
      </c>
      <c r="AE169">
        <v>0</v>
      </c>
      <c r="AF169">
        <v>0</v>
      </c>
      <c r="AG169">
        <v>0</v>
      </c>
      <c r="AH169" t="s">
        <v>394</v>
      </c>
      <c r="AI169" s="1">
        <v>44664.487291666665</v>
      </c>
      <c r="AJ169">
        <v>22</v>
      </c>
      <c r="AK169">
        <v>0</v>
      </c>
      <c r="AL169">
        <v>0</v>
      </c>
      <c r="AM169">
        <v>0</v>
      </c>
      <c r="AN169">
        <v>37</v>
      </c>
      <c r="AO169">
        <v>0</v>
      </c>
      <c r="AP169">
        <v>43</v>
      </c>
      <c r="AQ169">
        <v>0</v>
      </c>
      <c r="AR169">
        <v>0</v>
      </c>
      <c r="AS169">
        <v>0</v>
      </c>
      <c r="AT169" t="s">
        <v>89</v>
      </c>
      <c r="AU169" t="s">
        <v>89</v>
      </c>
      <c r="AV169" t="s">
        <v>89</v>
      </c>
      <c r="AW169" t="s">
        <v>89</v>
      </c>
      <c r="AX169" t="s">
        <v>89</v>
      </c>
      <c r="AY169" t="s">
        <v>89</v>
      </c>
      <c r="AZ169" t="s">
        <v>89</v>
      </c>
      <c r="BA169" t="s">
        <v>89</v>
      </c>
      <c r="BB169" t="s">
        <v>89</v>
      </c>
      <c r="BC169" t="s">
        <v>89</v>
      </c>
      <c r="BD169" t="s">
        <v>89</v>
      </c>
      <c r="BE169" t="s">
        <v>89</v>
      </c>
    </row>
    <row r="170" spans="1:57" x14ac:dyDescent="0.35">
      <c r="A170" t="s">
        <v>529</v>
      </c>
      <c r="B170" t="s">
        <v>81</v>
      </c>
      <c r="C170" t="s">
        <v>505</v>
      </c>
      <c r="D170" t="s">
        <v>83</v>
      </c>
      <c r="E170" s="2" t="str">
        <f>HYPERLINK("capsilon://?command=openfolder&amp;siteaddress=envoy.emaiq-na2.net&amp;folderid=FXC65DF51C-F2AD-BF10-C161-E93C9FEC3466","FX2204232")</f>
        <v>FX2204232</v>
      </c>
      <c r="F170" t="s">
        <v>19</v>
      </c>
      <c r="G170" t="s">
        <v>19</v>
      </c>
      <c r="H170" t="s">
        <v>84</v>
      </c>
      <c r="I170" t="s">
        <v>530</v>
      </c>
      <c r="J170">
        <v>41</v>
      </c>
      <c r="K170" t="s">
        <v>86</v>
      </c>
      <c r="L170" t="s">
        <v>87</v>
      </c>
      <c r="M170" t="s">
        <v>88</v>
      </c>
      <c r="N170">
        <v>2</v>
      </c>
      <c r="O170" s="1">
        <v>44664.33797453704</v>
      </c>
      <c r="P170" s="1">
        <v>44664.506122685183</v>
      </c>
      <c r="Q170">
        <v>13290</v>
      </c>
      <c r="R170">
        <v>1238</v>
      </c>
      <c r="S170" t="b">
        <v>0</v>
      </c>
      <c r="T170" t="s">
        <v>89</v>
      </c>
      <c r="U170" t="b">
        <v>0</v>
      </c>
      <c r="V170" t="s">
        <v>476</v>
      </c>
      <c r="W170" s="1">
        <v>44664.488703703704</v>
      </c>
      <c r="X170">
        <v>248</v>
      </c>
      <c r="Y170">
        <v>36</v>
      </c>
      <c r="Z170">
        <v>0</v>
      </c>
      <c r="AA170">
        <v>36</v>
      </c>
      <c r="AB170">
        <v>0</v>
      </c>
      <c r="AC170">
        <v>13</v>
      </c>
      <c r="AD170">
        <v>5</v>
      </c>
      <c r="AE170">
        <v>0</v>
      </c>
      <c r="AF170">
        <v>0</v>
      </c>
      <c r="AG170">
        <v>0</v>
      </c>
      <c r="AH170" t="s">
        <v>531</v>
      </c>
      <c r="AI170" s="1">
        <v>44664.506122685183</v>
      </c>
      <c r="AJ170">
        <v>931</v>
      </c>
      <c r="AK170">
        <v>2</v>
      </c>
      <c r="AL170">
        <v>0</v>
      </c>
      <c r="AM170">
        <v>2</v>
      </c>
      <c r="AN170">
        <v>0</v>
      </c>
      <c r="AO170">
        <v>2</v>
      </c>
      <c r="AP170">
        <v>3</v>
      </c>
      <c r="AQ170">
        <v>0</v>
      </c>
      <c r="AR170">
        <v>0</v>
      </c>
      <c r="AS170">
        <v>0</v>
      </c>
      <c r="AT170" t="s">
        <v>89</v>
      </c>
      <c r="AU170" t="s">
        <v>89</v>
      </c>
      <c r="AV170" t="s">
        <v>89</v>
      </c>
      <c r="AW170" t="s">
        <v>89</v>
      </c>
      <c r="AX170" t="s">
        <v>89</v>
      </c>
      <c r="AY170" t="s">
        <v>89</v>
      </c>
      <c r="AZ170" t="s">
        <v>89</v>
      </c>
      <c r="BA170" t="s">
        <v>89</v>
      </c>
      <c r="BB170" t="s">
        <v>89</v>
      </c>
      <c r="BC170" t="s">
        <v>89</v>
      </c>
      <c r="BD170" t="s">
        <v>89</v>
      </c>
      <c r="BE170" t="s">
        <v>89</v>
      </c>
    </row>
    <row r="171" spans="1:57" x14ac:dyDescent="0.35">
      <c r="A171" t="s">
        <v>532</v>
      </c>
      <c r="B171" t="s">
        <v>81</v>
      </c>
      <c r="C171" t="s">
        <v>469</v>
      </c>
      <c r="D171" t="s">
        <v>83</v>
      </c>
      <c r="E171" s="2" t="str">
        <f>HYPERLINK("capsilon://?command=openfolder&amp;siteaddress=envoy.emaiq-na2.net&amp;folderid=FXA58ACB5D-7AE2-BDF2-99B6-87019418BFCC","FX2203438")</f>
        <v>FX2203438</v>
      </c>
      <c r="F171" t="s">
        <v>19</v>
      </c>
      <c r="G171" t="s">
        <v>19</v>
      </c>
      <c r="H171" t="s">
        <v>84</v>
      </c>
      <c r="I171" t="s">
        <v>533</v>
      </c>
      <c r="J171">
        <v>30</v>
      </c>
      <c r="K171" t="s">
        <v>86</v>
      </c>
      <c r="L171" t="s">
        <v>87</v>
      </c>
      <c r="M171" t="s">
        <v>88</v>
      </c>
      <c r="N171">
        <v>2</v>
      </c>
      <c r="O171" s="1">
        <v>44664.351724537039</v>
      </c>
      <c r="P171" s="1">
        <v>44664.500034722223</v>
      </c>
      <c r="Q171">
        <v>12419</v>
      </c>
      <c r="R171">
        <v>395</v>
      </c>
      <c r="S171" t="b">
        <v>0</v>
      </c>
      <c r="T171" t="s">
        <v>89</v>
      </c>
      <c r="U171" t="b">
        <v>0</v>
      </c>
      <c r="V171" t="s">
        <v>476</v>
      </c>
      <c r="W171" s="1">
        <v>44664.489525462966</v>
      </c>
      <c r="X171">
        <v>70</v>
      </c>
      <c r="Y171">
        <v>9</v>
      </c>
      <c r="Z171">
        <v>0</v>
      </c>
      <c r="AA171">
        <v>9</v>
      </c>
      <c r="AB171">
        <v>0</v>
      </c>
      <c r="AC171">
        <v>2</v>
      </c>
      <c r="AD171">
        <v>21</v>
      </c>
      <c r="AE171">
        <v>0</v>
      </c>
      <c r="AF171">
        <v>0</v>
      </c>
      <c r="AG171">
        <v>0</v>
      </c>
      <c r="AH171" t="s">
        <v>101</v>
      </c>
      <c r="AI171" s="1">
        <v>44664.500034722223</v>
      </c>
      <c r="AJ171">
        <v>318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21</v>
      </c>
      <c r="AQ171">
        <v>0</v>
      </c>
      <c r="AR171">
        <v>0</v>
      </c>
      <c r="AS171">
        <v>0</v>
      </c>
      <c r="AT171" t="s">
        <v>89</v>
      </c>
      <c r="AU171" t="s">
        <v>89</v>
      </c>
      <c r="AV171" t="s">
        <v>89</v>
      </c>
      <c r="AW171" t="s">
        <v>89</v>
      </c>
      <c r="AX171" t="s">
        <v>89</v>
      </c>
      <c r="AY171" t="s">
        <v>89</v>
      </c>
      <c r="AZ171" t="s">
        <v>89</v>
      </c>
      <c r="BA171" t="s">
        <v>89</v>
      </c>
      <c r="BB171" t="s">
        <v>89</v>
      </c>
      <c r="BC171" t="s">
        <v>89</v>
      </c>
      <c r="BD171" t="s">
        <v>89</v>
      </c>
      <c r="BE171" t="s">
        <v>89</v>
      </c>
    </row>
    <row r="172" spans="1:57" x14ac:dyDescent="0.35">
      <c r="A172" t="s">
        <v>534</v>
      </c>
      <c r="B172" t="s">
        <v>81</v>
      </c>
      <c r="C172" t="s">
        <v>287</v>
      </c>
      <c r="D172" t="s">
        <v>83</v>
      </c>
      <c r="E172" s="2" t="str">
        <f>HYPERLINK("capsilon://?command=openfolder&amp;siteaddress=envoy.emaiq-na2.net&amp;folderid=FX27BEE818-37CB-012A-E878-C8AB9E7F3016","FX2204230")</f>
        <v>FX2204230</v>
      </c>
      <c r="F172" t="s">
        <v>19</v>
      </c>
      <c r="G172" t="s">
        <v>19</v>
      </c>
      <c r="H172" t="s">
        <v>84</v>
      </c>
      <c r="I172" t="s">
        <v>535</v>
      </c>
      <c r="J172">
        <v>43</v>
      </c>
      <c r="K172" t="s">
        <v>86</v>
      </c>
      <c r="L172" t="s">
        <v>87</v>
      </c>
      <c r="M172" t="s">
        <v>88</v>
      </c>
      <c r="N172">
        <v>2</v>
      </c>
      <c r="O172" s="1">
        <v>44664.352222222224</v>
      </c>
      <c r="P172" s="1">
        <v>44664.50273148148</v>
      </c>
      <c r="Q172">
        <v>12630</v>
      </c>
      <c r="R172">
        <v>374</v>
      </c>
      <c r="S172" t="b">
        <v>0</v>
      </c>
      <c r="T172" t="s">
        <v>89</v>
      </c>
      <c r="U172" t="b">
        <v>0</v>
      </c>
      <c r="V172" t="s">
        <v>476</v>
      </c>
      <c r="W172" s="1">
        <v>44664.491180555553</v>
      </c>
      <c r="X172">
        <v>142</v>
      </c>
      <c r="Y172">
        <v>37</v>
      </c>
      <c r="Z172">
        <v>0</v>
      </c>
      <c r="AA172">
        <v>37</v>
      </c>
      <c r="AB172">
        <v>0</v>
      </c>
      <c r="AC172">
        <v>22</v>
      </c>
      <c r="AD172">
        <v>6</v>
      </c>
      <c r="AE172">
        <v>0</v>
      </c>
      <c r="AF172">
        <v>0</v>
      </c>
      <c r="AG172">
        <v>0</v>
      </c>
      <c r="AH172" t="s">
        <v>101</v>
      </c>
      <c r="AI172" s="1">
        <v>44664.50273148148</v>
      </c>
      <c r="AJ172">
        <v>232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0</v>
      </c>
      <c r="AS172">
        <v>0</v>
      </c>
      <c r="AT172" t="s">
        <v>89</v>
      </c>
      <c r="AU172" t="s">
        <v>89</v>
      </c>
      <c r="AV172" t="s">
        <v>89</v>
      </c>
      <c r="AW172" t="s">
        <v>89</v>
      </c>
      <c r="AX172" t="s">
        <v>89</v>
      </c>
      <c r="AY172" t="s">
        <v>89</v>
      </c>
      <c r="AZ172" t="s">
        <v>89</v>
      </c>
      <c r="BA172" t="s">
        <v>89</v>
      </c>
      <c r="BB172" t="s">
        <v>89</v>
      </c>
      <c r="BC172" t="s">
        <v>89</v>
      </c>
      <c r="BD172" t="s">
        <v>89</v>
      </c>
      <c r="BE172" t="s">
        <v>89</v>
      </c>
    </row>
    <row r="173" spans="1:57" x14ac:dyDescent="0.35">
      <c r="A173" t="s">
        <v>536</v>
      </c>
      <c r="B173" t="s">
        <v>81</v>
      </c>
      <c r="C173" t="s">
        <v>537</v>
      </c>
      <c r="D173" t="s">
        <v>83</v>
      </c>
      <c r="E173" s="2" t="str">
        <f>HYPERLINK("capsilon://?command=openfolder&amp;siteaddress=envoy.emaiq-na2.net&amp;folderid=FXF913FFEA-4F28-CC42-E9DE-B1ADFC9C2F49","FX220426")</f>
        <v>FX220426</v>
      </c>
      <c r="F173" t="s">
        <v>19</v>
      </c>
      <c r="G173" t="s">
        <v>19</v>
      </c>
      <c r="H173" t="s">
        <v>84</v>
      </c>
      <c r="I173" t="s">
        <v>538</v>
      </c>
      <c r="J173">
        <v>556</v>
      </c>
      <c r="K173" t="s">
        <v>86</v>
      </c>
      <c r="L173" t="s">
        <v>87</v>
      </c>
      <c r="M173" t="s">
        <v>88</v>
      </c>
      <c r="N173">
        <v>1</v>
      </c>
      <c r="O173" s="1">
        <v>44664.354131944441</v>
      </c>
      <c r="P173" s="1">
        <v>44664.517222222225</v>
      </c>
      <c r="Q173">
        <v>13267</v>
      </c>
      <c r="R173">
        <v>824</v>
      </c>
      <c r="S173" t="b">
        <v>0</v>
      </c>
      <c r="T173" t="s">
        <v>89</v>
      </c>
      <c r="U173" t="b">
        <v>0</v>
      </c>
      <c r="V173" t="s">
        <v>195</v>
      </c>
      <c r="W173" s="1">
        <v>44664.517222222225</v>
      </c>
      <c r="X173">
        <v>678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556</v>
      </c>
      <c r="AE173">
        <v>477</v>
      </c>
      <c r="AF173">
        <v>0</v>
      </c>
      <c r="AG173">
        <v>25</v>
      </c>
      <c r="AH173" t="s">
        <v>89</v>
      </c>
      <c r="AI173" t="s">
        <v>89</v>
      </c>
      <c r="AJ173" t="s">
        <v>89</v>
      </c>
      <c r="AK173" t="s">
        <v>89</v>
      </c>
      <c r="AL173" t="s">
        <v>89</v>
      </c>
      <c r="AM173" t="s">
        <v>89</v>
      </c>
      <c r="AN173" t="s">
        <v>89</v>
      </c>
      <c r="AO173" t="s">
        <v>89</v>
      </c>
      <c r="AP173" t="s">
        <v>89</v>
      </c>
      <c r="AQ173" t="s">
        <v>89</v>
      </c>
      <c r="AR173" t="s">
        <v>89</v>
      </c>
      <c r="AS173" t="s">
        <v>89</v>
      </c>
      <c r="AT173" t="s">
        <v>89</v>
      </c>
      <c r="AU173" t="s">
        <v>89</v>
      </c>
      <c r="AV173" t="s">
        <v>89</v>
      </c>
      <c r="AW173" t="s">
        <v>89</v>
      </c>
      <c r="AX173" t="s">
        <v>89</v>
      </c>
      <c r="AY173" t="s">
        <v>89</v>
      </c>
      <c r="AZ173" t="s">
        <v>89</v>
      </c>
      <c r="BA173" t="s">
        <v>89</v>
      </c>
      <c r="BB173" t="s">
        <v>89</v>
      </c>
      <c r="BC173" t="s">
        <v>89</v>
      </c>
      <c r="BD173" t="s">
        <v>89</v>
      </c>
      <c r="BE173" t="s">
        <v>89</v>
      </c>
    </row>
    <row r="174" spans="1:57" x14ac:dyDescent="0.35">
      <c r="A174" t="s">
        <v>539</v>
      </c>
      <c r="B174" t="s">
        <v>81</v>
      </c>
      <c r="C174" t="s">
        <v>540</v>
      </c>
      <c r="D174" t="s">
        <v>83</v>
      </c>
      <c r="E174" s="2" t="str">
        <f>HYPERLINK("capsilon://?command=openfolder&amp;siteaddress=envoy.emaiq-na2.net&amp;folderid=FX6B00BECA-3BB9-4E05-150B-0E2316C9C922","FX2204419")</f>
        <v>FX2204419</v>
      </c>
      <c r="F174" t="s">
        <v>19</v>
      </c>
      <c r="G174" t="s">
        <v>19</v>
      </c>
      <c r="H174" t="s">
        <v>84</v>
      </c>
      <c r="I174" t="s">
        <v>541</v>
      </c>
      <c r="J174">
        <v>262</v>
      </c>
      <c r="K174" t="s">
        <v>86</v>
      </c>
      <c r="L174" t="s">
        <v>87</v>
      </c>
      <c r="M174" t="s">
        <v>88</v>
      </c>
      <c r="N174">
        <v>1</v>
      </c>
      <c r="O174" s="1">
        <v>44664.364490740743</v>
      </c>
      <c r="P174" s="1">
        <v>44664.520416666666</v>
      </c>
      <c r="Q174">
        <v>13004</v>
      </c>
      <c r="R174">
        <v>468</v>
      </c>
      <c r="S174" t="b">
        <v>0</v>
      </c>
      <c r="T174" t="s">
        <v>89</v>
      </c>
      <c r="U174" t="b">
        <v>0</v>
      </c>
      <c r="V174" t="s">
        <v>195</v>
      </c>
      <c r="W174" s="1">
        <v>44664.520416666666</v>
      </c>
      <c r="X174">
        <v>275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262</v>
      </c>
      <c r="AE174">
        <v>232</v>
      </c>
      <c r="AF174">
        <v>0</v>
      </c>
      <c r="AG174">
        <v>6</v>
      </c>
      <c r="AH174" t="s">
        <v>89</v>
      </c>
      <c r="AI174" t="s">
        <v>89</v>
      </c>
      <c r="AJ174" t="s">
        <v>89</v>
      </c>
      <c r="AK174" t="s">
        <v>89</v>
      </c>
      <c r="AL174" t="s">
        <v>89</v>
      </c>
      <c r="AM174" t="s">
        <v>89</v>
      </c>
      <c r="AN174" t="s">
        <v>89</v>
      </c>
      <c r="AO174" t="s">
        <v>89</v>
      </c>
      <c r="AP174" t="s">
        <v>89</v>
      </c>
      <c r="AQ174" t="s">
        <v>89</v>
      </c>
      <c r="AR174" t="s">
        <v>89</v>
      </c>
      <c r="AS174" t="s">
        <v>89</v>
      </c>
      <c r="AT174" t="s">
        <v>89</v>
      </c>
      <c r="AU174" t="s">
        <v>89</v>
      </c>
      <c r="AV174" t="s">
        <v>89</v>
      </c>
      <c r="AW174" t="s">
        <v>89</v>
      </c>
      <c r="AX174" t="s">
        <v>89</v>
      </c>
      <c r="AY174" t="s">
        <v>89</v>
      </c>
      <c r="AZ174" t="s">
        <v>89</v>
      </c>
      <c r="BA174" t="s">
        <v>89</v>
      </c>
      <c r="BB174" t="s">
        <v>89</v>
      </c>
      <c r="BC174" t="s">
        <v>89</v>
      </c>
      <c r="BD174" t="s">
        <v>89</v>
      </c>
      <c r="BE174" t="s">
        <v>89</v>
      </c>
    </row>
    <row r="175" spans="1:57" x14ac:dyDescent="0.35">
      <c r="A175" t="s">
        <v>542</v>
      </c>
      <c r="B175" t="s">
        <v>81</v>
      </c>
      <c r="C175" t="s">
        <v>543</v>
      </c>
      <c r="D175" t="s">
        <v>83</v>
      </c>
      <c r="E175" s="2" t="str">
        <f>HYPERLINK("capsilon://?command=openfolder&amp;siteaddress=envoy.emaiq-na2.net&amp;folderid=FX7D9BA09C-41BF-5E95-D193-D7E8AB82DFE8","FX2203621")</f>
        <v>FX2203621</v>
      </c>
      <c r="F175" t="s">
        <v>19</v>
      </c>
      <c r="G175" t="s">
        <v>19</v>
      </c>
      <c r="H175" t="s">
        <v>84</v>
      </c>
      <c r="I175" t="s">
        <v>544</v>
      </c>
      <c r="J175">
        <v>56</v>
      </c>
      <c r="K175" t="s">
        <v>86</v>
      </c>
      <c r="L175" t="s">
        <v>87</v>
      </c>
      <c r="M175" t="s">
        <v>88</v>
      </c>
      <c r="N175">
        <v>1</v>
      </c>
      <c r="O175" s="1">
        <v>44652.207025462965</v>
      </c>
      <c r="P175" s="1">
        <v>44652.227858796294</v>
      </c>
      <c r="Q175">
        <v>3</v>
      </c>
      <c r="R175">
        <v>1797</v>
      </c>
      <c r="S175" t="b">
        <v>0</v>
      </c>
      <c r="T175" t="s">
        <v>89</v>
      </c>
      <c r="U175" t="b">
        <v>1</v>
      </c>
      <c r="V175" t="s">
        <v>138</v>
      </c>
      <c r="W175" s="1">
        <v>44652.227858796294</v>
      </c>
      <c r="X175">
        <v>1797</v>
      </c>
      <c r="Y175">
        <v>48</v>
      </c>
      <c r="Z175">
        <v>0</v>
      </c>
      <c r="AA175">
        <v>48</v>
      </c>
      <c r="AB175">
        <v>15</v>
      </c>
      <c r="AC175">
        <v>6</v>
      </c>
      <c r="AD175">
        <v>8</v>
      </c>
      <c r="AE175">
        <v>0</v>
      </c>
      <c r="AF175">
        <v>0</v>
      </c>
      <c r="AG175">
        <v>0</v>
      </c>
      <c r="AH175" t="s">
        <v>89</v>
      </c>
      <c r="AI175" t="s">
        <v>89</v>
      </c>
      <c r="AJ175" t="s">
        <v>89</v>
      </c>
      <c r="AK175" t="s">
        <v>89</v>
      </c>
      <c r="AL175" t="s">
        <v>89</v>
      </c>
      <c r="AM175" t="s">
        <v>89</v>
      </c>
      <c r="AN175" t="s">
        <v>89</v>
      </c>
      <c r="AO175" t="s">
        <v>89</v>
      </c>
      <c r="AP175" t="s">
        <v>89</v>
      </c>
      <c r="AQ175" t="s">
        <v>89</v>
      </c>
      <c r="AR175" t="s">
        <v>89</v>
      </c>
      <c r="AS175" t="s">
        <v>89</v>
      </c>
      <c r="AT175" t="s">
        <v>89</v>
      </c>
      <c r="AU175" t="s">
        <v>89</v>
      </c>
      <c r="AV175" t="s">
        <v>89</v>
      </c>
      <c r="AW175" t="s">
        <v>89</v>
      </c>
      <c r="AX175" t="s">
        <v>89</v>
      </c>
      <c r="AY175" t="s">
        <v>89</v>
      </c>
      <c r="AZ175" t="s">
        <v>89</v>
      </c>
      <c r="BA175" t="s">
        <v>89</v>
      </c>
      <c r="BB175" t="s">
        <v>89</v>
      </c>
      <c r="BC175" t="s">
        <v>89</v>
      </c>
      <c r="BD175" t="s">
        <v>89</v>
      </c>
      <c r="BE175" t="s">
        <v>89</v>
      </c>
    </row>
    <row r="176" spans="1:57" x14ac:dyDescent="0.35">
      <c r="A176" t="s">
        <v>545</v>
      </c>
      <c r="B176" t="s">
        <v>81</v>
      </c>
      <c r="C176" t="s">
        <v>546</v>
      </c>
      <c r="D176" t="s">
        <v>83</v>
      </c>
      <c r="E176" s="2" t="str">
        <f>HYPERLINK("capsilon://?command=openfolder&amp;siteaddress=envoy.emaiq-na2.net&amp;folderid=FXDA188D4C-F493-E4FE-21E9-F7876CAE2F3C","FX2204280")</f>
        <v>FX2204280</v>
      </c>
      <c r="F176" t="s">
        <v>19</v>
      </c>
      <c r="G176" t="s">
        <v>19</v>
      </c>
      <c r="H176" t="s">
        <v>84</v>
      </c>
      <c r="I176" t="s">
        <v>547</v>
      </c>
      <c r="J176">
        <v>80</v>
      </c>
      <c r="K176" t="s">
        <v>86</v>
      </c>
      <c r="L176" t="s">
        <v>87</v>
      </c>
      <c r="M176" t="s">
        <v>88</v>
      </c>
      <c r="N176">
        <v>2</v>
      </c>
      <c r="O176" s="1">
        <v>44664.37158564815</v>
      </c>
      <c r="P176" s="1">
        <v>44664.513564814813</v>
      </c>
      <c r="Q176">
        <v>10656</v>
      </c>
      <c r="R176">
        <v>1611</v>
      </c>
      <c r="S176" t="b">
        <v>0</v>
      </c>
      <c r="T176" t="s">
        <v>89</v>
      </c>
      <c r="U176" t="b">
        <v>0</v>
      </c>
      <c r="V176" t="s">
        <v>476</v>
      </c>
      <c r="W176" s="1">
        <v>44664.502939814818</v>
      </c>
      <c r="X176">
        <v>969</v>
      </c>
      <c r="Y176">
        <v>88</v>
      </c>
      <c r="Z176">
        <v>0</v>
      </c>
      <c r="AA176">
        <v>88</v>
      </c>
      <c r="AB176">
        <v>0</v>
      </c>
      <c r="AC176">
        <v>71</v>
      </c>
      <c r="AD176">
        <v>-8</v>
      </c>
      <c r="AE176">
        <v>0</v>
      </c>
      <c r="AF176">
        <v>0</v>
      </c>
      <c r="AG176">
        <v>0</v>
      </c>
      <c r="AH176" t="s">
        <v>531</v>
      </c>
      <c r="AI176" s="1">
        <v>44664.513564814813</v>
      </c>
      <c r="AJ176">
        <v>642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-8</v>
      </c>
      <c r="AQ176">
        <v>0</v>
      </c>
      <c r="AR176">
        <v>0</v>
      </c>
      <c r="AS176">
        <v>0</v>
      </c>
      <c r="AT176" t="s">
        <v>89</v>
      </c>
      <c r="AU176" t="s">
        <v>89</v>
      </c>
      <c r="AV176" t="s">
        <v>89</v>
      </c>
      <c r="AW176" t="s">
        <v>89</v>
      </c>
      <c r="AX176" t="s">
        <v>89</v>
      </c>
      <c r="AY176" t="s">
        <v>89</v>
      </c>
      <c r="AZ176" t="s">
        <v>89</v>
      </c>
      <c r="BA176" t="s">
        <v>89</v>
      </c>
      <c r="BB176" t="s">
        <v>89</v>
      </c>
      <c r="BC176" t="s">
        <v>89</v>
      </c>
      <c r="BD176" t="s">
        <v>89</v>
      </c>
      <c r="BE176" t="s">
        <v>89</v>
      </c>
    </row>
    <row r="177" spans="1:57" x14ac:dyDescent="0.35">
      <c r="A177" t="s">
        <v>548</v>
      </c>
      <c r="B177" t="s">
        <v>81</v>
      </c>
      <c r="C177" t="s">
        <v>549</v>
      </c>
      <c r="D177" t="s">
        <v>83</v>
      </c>
      <c r="E177" s="2" t="str">
        <f>HYPERLINK("capsilon://?command=openfolder&amp;siteaddress=envoy.emaiq-na2.net&amp;folderid=FX621C3F9E-E215-085F-290E-F2562C2658F9","FX2204119")</f>
        <v>FX2204119</v>
      </c>
      <c r="F177" t="s">
        <v>19</v>
      </c>
      <c r="G177" t="s">
        <v>19</v>
      </c>
      <c r="H177" t="s">
        <v>84</v>
      </c>
      <c r="I177" t="s">
        <v>550</v>
      </c>
      <c r="J177">
        <v>43</v>
      </c>
      <c r="K177" t="s">
        <v>86</v>
      </c>
      <c r="L177" t="s">
        <v>87</v>
      </c>
      <c r="M177" t="s">
        <v>88</v>
      </c>
      <c r="N177">
        <v>1</v>
      </c>
      <c r="O177" s="1">
        <v>44664.372060185182</v>
      </c>
      <c r="P177" s="1">
        <v>44664.517604166664</v>
      </c>
      <c r="Q177">
        <v>12120</v>
      </c>
      <c r="R177">
        <v>455</v>
      </c>
      <c r="S177" t="b">
        <v>0</v>
      </c>
      <c r="T177" t="s">
        <v>89</v>
      </c>
      <c r="U177" t="b">
        <v>0</v>
      </c>
      <c r="V177" t="s">
        <v>336</v>
      </c>
      <c r="W177" s="1">
        <v>44664.517604166664</v>
      </c>
      <c r="X177">
        <v>423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43</v>
      </c>
      <c r="AE177">
        <v>37</v>
      </c>
      <c r="AF177">
        <v>0</v>
      </c>
      <c r="AG177">
        <v>8</v>
      </c>
      <c r="AH177" t="s">
        <v>89</v>
      </c>
      <c r="AI177" t="s">
        <v>89</v>
      </c>
      <c r="AJ177" t="s">
        <v>89</v>
      </c>
      <c r="AK177" t="s">
        <v>89</v>
      </c>
      <c r="AL177" t="s">
        <v>89</v>
      </c>
      <c r="AM177" t="s">
        <v>89</v>
      </c>
      <c r="AN177" t="s">
        <v>89</v>
      </c>
      <c r="AO177" t="s">
        <v>89</v>
      </c>
      <c r="AP177" t="s">
        <v>89</v>
      </c>
      <c r="AQ177" t="s">
        <v>89</v>
      </c>
      <c r="AR177" t="s">
        <v>89</v>
      </c>
      <c r="AS177" t="s">
        <v>89</v>
      </c>
      <c r="AT177" t="s">
        <v>89</v>
      </c>
      <c r="AU177" t="s">
        <v>89</v>
      </c>
      <c r="AV177" t="s">
        <v>89</v>
      </c>
      <c r="AW177" t="s">
        <v>89</v>
      </c>
      <c r="AX177" t="s">
        <v>89</v>
      </c>
      <c r="AY177" t="s">
        <v>89</v>
      </c>
      <c r="AZ177" t="s">
        <v>89</v>
      </c>
      <c r="BA177" t="s">
        <v>89</v>
      </c>
      <c r="BB177" t="s">
        <v>89</v>
      </c>
      <c r="BC177" t="s">
        <v>89</v>
      </c>
      <c r="BD177" t="s">
        <v>89</v>
      </c>
      <c r="BE177" t="s">
        <v>89</v>
      </c>
    </row>
    <row r="178" spans="1:57" x14ac:dyDescent="0.35">
      <c r="A178" t="s">
        <v>551</v>
      </c>
      <c r="B178" t="s">
        <v>81</v>
      </c>
      <c r="C178" t="s">
        <v>552</v>
      </c>
      <c r="D178" t="s">
        <v>83</v>
      </c>
      <c r="E178" s="2" t="str">
        <f>HYPERLINK("capsilon://?command=openfolder&amp;siteaddress=envoy.emaiq-na2.net&amp;folderid=FX6177069B-D561-7387-3478-1AC99B009A72","FX22031091")</f>
        <v>FX22031091</v>
      </c>
      <c r="F178" t="s">
        <v>19</v>
      </c>
      <c r="G178" t="s">
        <v>19</v>
      </c>
      <c r="H178" t="s">
        <v>84</v>
      </c>
      <c r="I178" t="s">
        <v>553</v>
      </c>
      <c r="J178">
        <v>267</v>
      </c>
      <c r="K178" t="s">
        <v>86</v>
      </c>
      <c r="L178" t="s">
        <v>87</v>
      </c>
      <c r="M178" t="s">
        <v>88</v>
      </c>
      <c r="N178">
        <v>1</v>
      </c>
      <c r="O178" s="1">
        <v>44664.374849537038</v>
      </c>
      <c r="P178" s="1">
        <v>44664.535486111112</v>
      </c>
      <c r="Q178">
        <v>13248</v>
      </c>
      <c r="R178">
        <v>631</v>
      </c>
      <c r="S178" t="b">
        <v>0</v>
      </c>
      <c r="T178" t="s">
        <v>89</v>
      </c>
      <c r="U178" t="b">
        <v>0</v>
      </c>
      <c r="V178" t="s">
        <v>195</v>
      </c>
      <c r="W178" s="1">
        <v>44664.535486111112</v>
      </c>
      <c r="X178">
        <v>244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267</v>
      </c>
      <c r="AE178">
        <v>214</v>
      </c>
      <c r="AF178">
        <v>0</v>
      </c>
      <c r="AG178">
        <v>10</v>
      </c>
      <c r="AH178" t="s">
        <v>89</v>
      </c>
      <c r="AI178" t="s">
        <v>89</v>
      </c>
      <c r="AJ178" t="s">
        <v>89</v>
      </c>
      <c r="AK178" t="s">
        <v>89</v>
      </c>
      <c r="AL178" t="s">
        <v>89</v>
      </c>
      <c r="AM178" t="s">
        <v>89</v>
      </c>
      <c r="AN178" t="s">
        <v>89</v>
      </c>
      <c r="AO178" t="s">
        <v>89</v>
      </c>
      <c r="AP178" t="s">
        <v>89</v>
      </c>
      <c r="AQ178" t="s">
        <v>89</v>
      </c>
      <c r="AR178" t="s">
        <v>89</v>
      </c>
      <c r="AS178" t="s">
        <v>89</v>
      </c>
      <c r="AT178" t="s">
        <v>89</v>
      </c>
      <c r="AU178" t="s">
        <v>89</v>
      </c>
      <c r="AV178" t="s">
        <v>89</v>
      </c>
      <c r="AW178" t="s">
        <v>89</v>
      </c>
      <c r="AX178" t="s">
        <v>89</v>
      </c>
      <c r="AY178" t="s">
        <v>89</v>
      </c>
      <c r="AZ178" t="s">
        <v>89</v>
      </c>
      <c r="BA178" t="s">
        <v>89</v>
      </c>
      <c r="BB178" t="s">
        <v>89</v>
      </c>
      <c r="BC178" t="s">
        <v>89</v>
      </c>
      <c r="BD178" t="s">
        <v>89</v>
      </c>
      <c r="BE178" t="s">
        <v>89</v>
      </c>
    </row>
    <row r="179" spans="1:57" x14ac:dyDescent="0.35">
      <c r="A179" t="s">
        <v>554</v>
      </c>
      <c r="B179" t="s">
        <v>81</v>
      </c>
      <c r="C179" t="s">
        <v>549</v>
      </c>
      <c r="D179" t="s">
        <v>83</v>
      </c>
      <c r="E179" s="2" t="str">
        <f>HYPERLINK("capsilon://?command=openfolder&amp;siteaddress=envoy.emaiq-na2.net&amp;folderid=FX621C3F9E-E215-085F-290E-F2562C2658F9","FX2204119")</f>
        <v>FX2204119</v>
      </c>
      <c r="F179" t="s">
        <v>19</v>
      </c>
      <c r="G179" t="s">
        <v>19</v>
      </c>
      <c r="H179" t="s">
        <v>84</v>
      </c>
      <c r="I179" t="s">
        <v>555</v>
      </c>
      <c r="J179">
        <v>43</v>
      </c>
      <c r="K179" t="s">
        <v>86</v>
      </c>
      <c r="L179" t="s">
        <v>87</v>
      </c>
      <c r="M179" t="s">
        <v>88</v>
      </c>
      <c r="N179">
        <v>2</v>
      </c>
      <c r="O179" s="1">
        <v>44664.377881944441</v>
      </c>
      <c r="P179" s="1">
        <v>44664.5156712963</v>
      </c>
      <c r="Q179">
        <v>11520</v>
      </c>
      <c r="R179">
        <v>385</v>
      </c>
      <c r="S179" t="b">
        <v>0</v>
      </c>
      <c r="T179" t="s">
        <v>89</v>
      </c>
      <c r="U179" t="b">
        <v>0</v>
      </c>
      <c r="V179" t="s">
        <v>154</v>
      </c>
      <c r="W179" s="1">
        <v>44664.511273148149</v>
      </c>
      <c r="X179">
        <v>204</v>
      </c>
      <c r="Y179">
        <v>37</v>
      </c>
      <c r="Z179">
        <v>0</v>
      </c>
      <c r="AA179">
        <v>37</v>
      </c>
      <c r="AB179">
        <v>0</v>
      </c>
      <c r="AC179">
        <v>14</v>
      </c>
      <c r="AD179">
        <v>6</v>
      </c>
      <c r="AE179">
        <v>0</v>
      </c>
      <c r="AF179">
        <v>0</v>
      </c>
      <c r="AG179">
        <v>0</v>
      </c>
      <c r="AH179" t="s">
        <v>531</v>
      </c>
      <c r="AI179" s="1">
        <v>44664.5156712963</v>
      </c>
      <c r="AJ179">
        <v>181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6</v>
      </c>
      <c r="AQ179">
        <v>0</v>
      </c>
      <c r="AR179">
        <v>0</v>
      </c>
      <c r="AS179">
        <v>0</v>
      </c>
      <c r="AT179" t="s">
        <v>89</v>
      </c>
      <c r="AU179" t="s">
        <v>89</v>
      </c>
      <c r="AV179" t="s">
        <v>89</v>
      </c>
      <c r="AW179" t="s">
        <v>89</v>
      </c>
      <c r="AX179" t="s">
        <v>89</v>
      </c>
      <c r="AY179" t="s">
        <v>89</v>
      </c>
      <c r="AZ179" t="s">
        <v>89</v>
      </c>
      <c r="BA179" t="s">
        <v>89</v>
      </c>
      <c r="BB179" t="s">
        <v>89</v>
      </c>
      <c r="BC179" t="s">
        <v>89</v>
      </c>
      <c r="BD179" t="s">
        <v>89</v>
      </c>
      <c r="BE179" t="s">
        <v>89</v>
      </c>
    </row>
    <row r="180" spans="1:57" x14ac:dyDescent="0.35">
      <c r="A180" t="s">
        <v>556</v>
      </c>
      <c r="B180" t="s">
        <v>81</v>
      </c>
      <c r="C180" t="s">
        <v>557</v>
      </c>
      <c r="D180" t="s">
        <v>83</v>
      </c>
      <c r="E180" s="2" t="str">
        <f>HYPERLINK("capsilon://?command=openfolder&amp;siteaddress=envoy.emaiq-na2.net&amp;folderid=FX2667B58A-56E7-DDAB-9164-0796B273E671","FX2204224")</f>
        <v>FX2204224</v>
      </c>
      <c r="F180" t="s">
        <v>19</v>
      </c>
      <c r="G180" t="s">
        <v>19</v>
      </c>
      <c r="H180" t="s">
        <v>84</v>
      </c>
      <c r="I180" t="s">
        <v>558</v>
      </c>
      <c r="J180">
        <v>181</v>
      </c>
      <c r="K180" t="s">
        <v>86</v>
      </c>
      <c r="L180" t="s">
        <v>87</v>
      </c>
      <c r="M180" t="s">
        <v>88</v>
      </c>
      <c r="N180">
        <v>1</v>
      </c>
      <c r="O180" s="1">
        <v>44664.379108796296</v>
      </c>
      <c r="P180" s="1">
        <v>44664.537129629629</v>
      </c>
      <c r="Q180">
        <v>13318</v>
      </c>
      <c r="R180">
        <v>335</v>
      </c>
      <c r="S180" t="b">
        <v>0</v>
      </c>
      <c r="T180" t="s">
        <v>89</v>
      </c>
      <c r="U180" t="b">
        <v>0</v>
      </c>
      <c r="V180" t="s">
        <v>195</v>
      </c>
      <c r="W180" s="1">
        <v>44664.537129629629</v>
      </c>
      <c r="X180">
        <v>141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181</v>
      </c>
      <c r="AE180">
        <v>157</v>
      </c>
      <c r="AF180">
        <v>0</v>
      </c>
      <c r="AG180">
        <v>6</v>
      </c>
      <c r="AH180" t="s">
        <v>89</v>
      </c>
      <c r="AI180" t="s">
        <v>89</v>
      </c>
      <c r="AJ180" t="s">
        <v>89</v>
      </c>
      <c r="AK180" t="s">
        <v>89</v>
      </c>
      <c r="AL180" t="s">
        <v>89</v>
      </c>
      <c r="AM180" t="s">
        <v>89</v>
      </c>
      <c r="AN180" t="s">
        <v>89</v>
      </c>
      <c r="AO180" t="s">
        <v>89</v>
      </c>
      <c r="AP180" t="s">
        <v>89</v>
      </c>
      <c r="AQ180" t="s">
        <v>89</v>
      </c>
      <c r="AR180" t="s">
        <v>89</v>
      </c>
      <c r="AS180" t="s">
        <v>89</v>
      </c>
      <c r="AT180" t="s">
        <v>89</v>
      </c>
      <c r="AU180" t="s">
        <v>89</v>
      </c>
      <c r="AV180" t="s">
        <v>89</v>
      </c>
      <c r="AW180" t="s">
        <v>89</v>
      </c>
      <c r="AX180" t="s">
        <v>89</v>
      </c>
      <c r="AY180" t="s">
        <v>89</v>
      </c>
      <c r="AZ180" t="s">
        <v>89</v>
      </c>
      <c r="BA180" t="s">
        <v>89</v>
      </c>
      <c r="BB180" t="s">
        <v>89</v>
      </c>
      <c r="BC180" t="s">
        <v>89</v>
      </c>
      <c r="BD180" t="s">
        <v>89</v>
      </c>
      <c r="BE180" t="s">
        <v>89</v>
      </c>
    </row>
    <row r="181" spans="1:57" x14ac:dyDescent="0.35">
      <c r="A181" t="s">
        <v>559</v>
      </c>
      <c r="B181" t="s">
        <v>81</v>
      </c>
      <c r="C181" t="s">
        <v>230</v>
      </c>
      <c r="D181" t="s">
        <v>83</v>
      </c>
      <c r="E181" s="2" t="str">
        <f>HYPERLINK("capsilon://?command=openfolder&amp;siteaddress=envoy.emaiq-na2.net&amp;folderid=FX67EECA85-113D-6C32-32A0-7E007FB232DB","FX2203529")</f>
        <v>FX2203529</v>
      </c>
      <c r="F181" t="s">
        <v>19</v>
      </c>
      <c r="G181" t="s">
        <v>19</v>
      </c>
      <c r="H181" t="s">
        <v>84</v>
      </c>
      <c r="I181" t="s">
        <v>560</v>
      </c>
      <c r="J181">
        <v>66</v>
      </c>
      <c r="K181" t="s">
        <v>86</v>
      </c>
      <c r="L181" t="s">
        <v>87</v>
      </c>
      <c r="M181" t="s">
        <v>88</v>
      </c>
      <c r="N181">
        <v>2</v>
      </c>
      <c r="O181" s="1">
        <v>44664.380335648151</v>
      </c>
      <c r="P181" s="1">
        <v>44664.529317129629</v>
      </c>
      <c r="Q181">
        <v>12392</v>
      </c>
      <c r="R181">
        <v>480</v>
      </c>
      <c r="S181" t="b">
        <v>0</v>
      </c>
      <c r="T181" t="s">
        <v>89</v>
      </c>
      <c r="U181" t="b">
        <v>0</v>
      </c>
      <c r="V181" t="s">
        <v>336</v>
      </c>
      <c r="W181" s="1">
        <v>44664.519629629627</v>
      </c>
      <c r="X181">
        <v>49</v>
      </c>
      <c r="Y181">
        <v>0</v>
      </c>
      <c r="Z181">
        <v>0</v>
      </c>
      <c r="AA181">
        <v>0</v>
      </c>
      <c r="AB181">
        <v>52</v>
      </c>
      <c r="AC181">
        <v>0</v>
      </c>
      <c r="AD181">
        <v>66</v>
      </c>
      <c r="AE181">
        <v>0</v>
      </c>
      <c r="AF181">
        <v>0</v>
      </c>
      <c r="AG181">
        <v>0</v>
      </c>
      <c r="AH181" t="s">
        <v>200</v>
      </c>
      <c r="AI181" s="1">
        <v>44664.529317129629</v>
      </c>
      <c r="AJ181">
        <v>26</v>
      </c>
      <c r="AK181">
        <v>0</v>
      </c>
      <c r="AL181">
        <v>0</v>
      </c>
      <c r="AM181">
        <v>0</v>
      </c>
      <c r="AN181">
        <v>52</v>
      </c>
      <c r="AO181">
        <v>0</v>
      </c>
      <c r="AP181">
        <v>66</v>
      </c>
      <c r="AQ181">
        <v>0</v>
      </c>
      <c r="AR181">
        <v>0</v>
      </c>
      <c r="AS181">
        <v>0</v>
      </c>
      <c r="AT181" t="s">
        <v>89</v>
      </c>
      <c r="AU181" t="s">
        <v>89</v>
      </c>
      <c r="AV181" t="s">
        <v>89</v>
      </c>
      <c r="AW181" t="s">
        <v>89</v>
      </c>
      <c r="AX181" t="s">
        <v>89</v>
      </c>
      <c r="AY181" t="s">
        <v>89</v>
      </c>
      <c r="AZ181" t="s">
        <v>89</v>
      </c>
      <c r="BA181" t="s">
        <v>89</v>
      </c>
      <c r="BB181" t="s">
        <v>89</v>
      </c>
      <c r="BC181" t="s">
        <v>89</v>
      </c>
      <c r="BD181" t="s">
        <v>89</v>
      </c>
      <c r="BE181" t="s">
        <v>89</v>
      </c>
    </row>
    <row r="182" spans="1:57" x14ac:dyDescent="0.35">
      <c r="A182" t="s">
        <v>561</v>
      </c>
      <c r="B182" t="s">
        <v>81</v>
      </c>
      <c r="C182" t="s">
        <v>112</v>
      </c>
      <c r="D182" t="s">
        <v>83</v>
      </c>
      <c r="E182" s="2" t="str">
        <f>HYPERLINK("capsilon://?command=openfolder&amp;siteaddress=envoy.emaiq-na2.net&amp;folderid=FXEFAAB6B2-0DC8-7B4A-A30B-EBBB64F67DA2","FX2204354")</f>
        <v>FX2204354</v>
      </c>
      <c r="F182" t="s">
        <v>19</v>
      </c>
      <c r="G182" t="s">
        <v>19</v>
      </c>
      <c r="H182" t="s">
        <v>84</v>
      </c>
      <c r="I182" t="s">
        <v>562</v>
      </c>
      <c r="J182">
        <v>43</v>
      </c>
      <c r="K182" t="s">
        <v>86</v>
      </c>
      <c r="L182" t="s">
        <v>87</v>
      </c>
      <c r="M182" t="s">
        <v>88</v>
      </c>
      <c r="N182">
        <v>2</v>
      </c>
      <c r="O182" s="1">
        <v>44664.380416666667</v>
      </c>
      <c r="P182" s="1">
        <v>44664.518726851849</v>
      </c>
      <c r="Q182">
        <v>11576</v>
      </c>
      <c r="R182">
        <v>374</v>
      </c>
      <c r="S182" t="b">
        <v>0</v>
      </c>
      <c r="T182" t="s">
        <v>89</v>
      </c>
      <c r="U182" t="b">
        <v>0</v>
      </c>
      <c r="V182" t="s">
        <v>154</v>
      </c>
      <c r="W182" s="1">
        <v>44664.512986111113</v>
      </c>
      <c r="X182">
        <v>111</v>
      </c>
      <c r="Y182">
        <v>37</v>
      </c>
      <c r="Z182">
        <v>0</v>
      </c>
      <c r="AA182">
        <v>37</v>
      </c>
      <c r="AB182">
        <v>0</v>
      </c>
      <c r="AC182">
        <v>8</v>
      </c>
      <c r="AD182">
        <v>6</v>
      </c>
      <c r="AE182">
        <v>0</v>
      </c>
      <c r="AF182">
        <v>0</v>
      </c>
      <c r="AG182">
        <v>0</v>
      </c>
      <c r="AH182" t="s">
        <v>531</v>
      </c>
      <c r="AI182" s="1">
        <v>44664.518726851849</v>
      </c>
      <c r="AJ182">
        <v>263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5</v>
      </c>
      <c r="AQ182">
        <v>0</v>
      </c>
      <c r="AR182">
        <v>0</v>
      </c>
      <c r="AS182">
        <v>0</v>
      </c>
      <c r="AT182" t="s">
        <v>89</v>
      </c>
      <c r="AU182" t="s">
        <v>89</v>
      </c>
      <c r="AV182" t="s">
        <v>89</v>
      </c>
      <c r="AW182" t="s">
        <v>89</v>
      </c>
      <c r="AX182" t="s">
        <v>89</v>
      </c>
      <c r="AY182" t="s">
        <v>89</v>
      </c>
      <c r="AZ182" t="s">
        <v>89</v>
      </c>
      <c r="BA182" t="s">
        <v>89</v>
      </c>
      <c r="BB182" t="s">
        <v>89</v>
      </c>
      <c r="BC182" t="s">
        <v>89</v>
      </c>
      <c r="BD182" t="s">
        <v>89</v>
      </c>
      <c r="BE182" t="s">
        <v>89</v>
      </c>
    </row>
    <row r="183" spans="1:57" x14ac:dyDescent="0.35">
      <c r="A183" t="s">
        <v>563</v>
      </c>
      <c r="B183" t="s">
        <v>81</v>
      </c>
      <c r="C183" t="s">
        <v>230</v>
      </c>
      <c r="D183" t="s">
        <v>83</v>
      </c>
      <c r="E183" s="2" t="str">
        <f>HYPERLINK("capsilon://?command=openfolder&amp;siteaddress=envoy.emaiq-na2.net&amp;folderid=FX67EECA85-113D-6C32-32A0-7E007FB232DB","FX2203529")</f>
        <v>FX2203529</v>
      </c>
      <c r="F183" t="s">
        <v>19</v>
      </c>
      <c r="G183" t="s">
        <v>19</v>
      </c>
      <c r="H183" t="s">
        <v>84</v>
      </c>
      <c r="I183" t="s">
        <v>564</v>
      </c>
      <c r="J183">
        <v>66</v>
      </c>
      <c r="K183" t="s">
        <v>86</v>
      </c>
      <c r="L183" t="s">
        <v>87</v>
      </c>
      <c r="M183" t="s">
        <v>88</v>
      </c>
      <c r="N183">
        <v>1</v>
      </c>
      <c r="O183" s="1">
        <v>44664.383622685185</v>
      </c>
      <c r="P183" s="1">
        <v>44664.537986111114</v>
      </c>
      <c r="Q183">
        <v>12890</v>
      </c>
      <c r="R183">
        <v>447</v>
      </c>
      <c r="S183" t="b">
        <v>0</v>
      </c>
      <c r="T183" t="s">
        <v>89</v>
      </c>
      <c r="U183" t="b">
        <v>0</v>
      </c>
      <c r="V183" t="s">
        <v>195</v>
      </c>
      <c r="W183" s="1">
        <v>44664.537986111114</v>
      </c>
      <c r="X183">
        <v>57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66</v>
      </c>
      <c r="AE183">
        <v>52</v>
      </c>
      <c r="AF183">
        <v>0</v>
      </c>
      <c r="AG183">
        <v>1</v>
      </c>
      <c r="AH183" t="s">
        <v>89</v>
      </c>
      <c r="AI183" t="s">
        <v>89</v>
      </c>
      <c r="AJ183" t="s">
        <v>89</v>
      </c>
      <c r="AK183" t="s">
        <v>89</v>
      </c>
      <c r="AL183" t="s">
        <v>89</v>
      </c>
      <c r="AM183" t="s">
        <v>89</v>
      </c>
      <c r="AN183" t="s">
        <v>89</v>
      </c>
      <c r="AO183" t="s">
        <v>89</v>
      </c>
      <c r="AP183" t="s">
        <v>89</v>
      </c>
      <c r="AQ183" t="s">
        <v>89</v>
      </c>
      <c r="AR183" t="s">
        <v>89</v>
      </c>
      <c r="AS183" t="s">
        <v>89</v>
      </c>
      <c r="AT183" t="s">
        <v>89</v>
      </c>
      <c r="AU183" t="s">
        <v>89</v>
      </c>
      <c r="AV183" t="s">
        <v>89</v>
      </c>
      <c r="AW183" t="s">
        <v>89</v>
      </c>
      <c r="AX183" t="s">
        <v>89</v>
      </c>
      <c r="AY183" t="s">
        <v>89</v>
      </c>
      <c r="AZ183" t="s">
        <v>89</v>
      </c>
      <c r="BA183" t="s">
        <v>89</v>
      </c>
      <c r="BB183" t="s">
        <v>89</v>
      </c>
      <c r="BC183" t="s">
        <v>89</v>
      </c>
      <c r="BD183" t="s">
        <v>89</v>
      </c>
      <c r="BE183" t="s">
        <v>89</v>
      </c>
    </row>
    <row r="184" spans="1:57" x14ac:dyDescent="0.35">
      <c r="A184" t="s">
        <v>565</v>
      </c>
      <c r="B184" t="s">
        <v>81</v>
      </c>
      <c r="C184" t="s">
        <v>230</v>
      </c>
      <c r="D184" t="s">
        <v>83</v>
      </c>
      <c r="E184" s="2" t="str">
        <f>HYPERLINK("capsilon://?command=openfolder&amp;siteaddress=envoy.emaiq-na2.net&amp;folderid=FX67EECA85-113D-6C32-32A0-7E007FB232DB","FX2203529")</f>
        <v>FX2203529</v>
      </c>
      <c r="F184" t="s">
        <v>19</v>
      </c>
      <c r="G184" t="s">
        <v>19</v>
      </c>
      <c r="H184" t="s">
        <v>84</v>
      </c>
      <c r="I184" t="s">
        <v>566</v>
      </c>
      <c r="J184">
        <v>43</v>
      </c>
      <c r="K184" t="s">
        <v>86</v>
      </c>
      <c r="L184" t="s">
        <v>87</v>
      </c>
      <c r="M184" t="s">
        <v>88</v>
      </c>
      <c r="N184">
        <v>2</v>
      </c>
      <c r="O184" s="1">
        <v>44664.385798611111</v>
      </c>
      <c r="P184" s="1">
        <v>44664.520497685182</v>
      </c>
      <c r="Q184">
        <v>11319</v>
      </c>
      <c r="R184">
        <v>319</v>
      </c>
      <c r="S184" t="b">
        <v>0</v>
      </c>
      <c r="T184" t="s">
        <v>89</v>
      </c>
      <c r="U184" t="b">
        <v>0</v>
      </c>
      <c r="V184" t="s">
        <v>460</v>
      </c>
      <c r="W184" s="1">
        <v>44664.513888888891</v>
      </c>
      <c r="X184">
        <v>167</v>
      </c>
      <c r="Y184">
        <v>37</v>
      </c>
      <c r="Z184">
        <v>0</v>
      </c>
      <c r="AA184">
        <v>37</v>
      </c>
      <c r="AB184">
        <v>0</v>
      </c>
      <c r="AC184">
        <v>15</v>
      </c>
      <c r="AD184">
        <v>6</v>
      </c>
      <c r="AE184">
        <v>0</v>
      </c>
      <c r="AF184">
        <v>0</v>
      </c>
      <c r="AG184">
        <v>0</v>
      </c>
      <c r="AH184" t="s">
        <v>531</v>
      </c>
      <c r="AI184" s="1">
        <v>44664.520497685182</v>
      </c>
      <c r="AJ184">
        <v>152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6</v>
      </c>
      <c r="AQ184">
        <v>0</v>
      </c>
      <c r="AR184">
        <v>0</v>
      </c>
      <c r="AS184">
        <v>0</v>
      </c>
      <c r="AT184" t="s">
        <v>89</v>
      </c>
      <c r="AU184" t="s">
        <v>89</v>
      </c>
      <c r="AV184" t="s">
        <v>89</v>
      </c>
      <c r="AW184" t="s">
        <v>89</v>
      </c>
      <c r="AX184" t="s">
        <v>89</v>
      </c>
      <c r="AY184" t="s">
        <v>89</v>
      </c>
      <c r="AZ184" t="s">
        <v>89</v>
      </c>
      <c r="BA184" t="s">
        <v>89</v>
      </c>
      <c r="BB184" t="s">
        <v>89</v>
      </c>
      <c r="BC184" t="s">
        <v>89</v>
      </c>
      <c r="BD184" t="s">
        <v>89</v>
      </c>
      <c r="BE184" t="s">
        <v>89</v>
      </c>
    </row>
    <row r="185" spans="1:57" x14ac:dyDescent="0.35">
      <c r="A185" t="s">
        <v>567</v>
      </c>
      <c r="B185" t="s">
        <v>81</v>
      </c>
      <c r="C185" t="s">
        <v>146</v>
      </c>
      <c r="D185" t="s">
        <v>83</v>
      </c>
      <c r="E185" s="2" t="str">
        <f>HYPERLINK("capsilon://?command=openfolder&amp;siteaddress=envoy.emaiq-na2.net&amp;folderid=FXECABDCDD-6D19-6B80-5997-D9333C76C5F4","FX22031186")</f>
        <v>FX22031186</v>
      </c>
      <c r="F185" t="s">
        <v>19</v>
      </c>
      <c r="G185" t="s">
        <v>19</v>
      </c>
      <c r="H185" t="s">
        <v>84</v>
      </c>
      <c r="I185" t="s">
        <v>568</v>
      </c>
      <c r="J185">
        <v>30</v>
      </c>
      <c r="K185" t="s">
        <v>86</v>
      </c>
      <c r="L185" t="s">
        <v>87</v>
      </c>
      <c r="M185" t="s">
        <v>88</v>
      </c>
      <c r="N185">
        <v>2</v>
      </c>
      <c r="O185" s="1">
        <v>44664.388935185183</v>
      </c>
      <c r="P185" s="1">
        <v>44664.530185185184</v>
      </c>
      <c r="Q185">
        <v>12053</v>
      </c>
      <c r="R185">
        <v>151</v>
      </c>
      <c r="S185" t="b">
        <v>0</v>
      </c>
      <c r="T185" t="s">
        <v>89</v>
      </c>
      <c r="U185" t="b">
        <v>0</v>
      </c>
      <c r="V185" t="s">
        <v>154</v>
      </c>
      <c r="W185" s="1">
        <v>44664.514340277776</v>
      </c>
      <c r="X185">
        <v>77</v>
      </c>
      <c r="Y185">
        <v>9</v>
      </c>
      <c r="Z185">
        <v>0</v>
      </c>
      <c r="AA185">
        <v>9</v>
      </c>
      <c r="AB185">
        <v>0</v>
      </c>
      <c r="AC185">
        <v>3</v>
      </c>
      <c r="AD185">
        <v>21</v>
      </c>
      <c r="AE185">
        <v>0</v>
      </c>
      <c r="AF185">
        <v>0</v>
      </c>
      <c r="AG185">
        <v>0</v>
      </c>
      <c r="AH185" t="s">
        <v>200</v>
      </c>
      <c r="AI185" s="1">
        <v>44664.530185185184</v>
      </c>
      <c r="AJ185">
        <v>74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21</v>
      </c>
      <c r="AQ185">
        <v>0</v>
      </c>
      <c r="AR185">
        <v>0</v>
      </c>
      <c r="AS185">
        <v>0</v>
      </c>
      <c r="AT185" t="s">
        <v>89</v>
      </c>
      <c r="AU185" t="s">
        <v>89</v>
      </c>
      <c r="AV185" t="s">
        <v>89</v>
      </c>
      <c r="AW185" t="s">
        <v>89</v>
      </c>
      <c r="AX185" t="s">
        <v>89</v>
      </c>
      <c r="AY185" t="s">
        <v>89</v>
      </c>
      <c r="AZ185" t="s">
        <v>89</v>
      </c>
      <c r="BA185" t="s">
        <v>89</v>
      </c>
      <c r="BB185" t="s">
        <v>89</v>
      </c>
      <c r="BC185" t="s">
        <v>89</v>
      </c>
      <c r="BD185" t="s">
        <v>89</v>
      </c>
      <c r="BE185" t="s">
        <v>89</v>
      </c>
    </row>
    <row r="186" spans="1:57" x14ac:dyDescent="0.35">
      <c r="A186" t="s">
        <v>569</v>
      </c>
      <c r="B186" t="s">
        <v>81</v>
      </c>
      <c r="C186" t="s">
        <v>570</v>
      </c>
      <c r="D186" t="s">
        <v>83</v>
      </c>
      <c r="E186" s="2" t="str">
        <f>HYPERLINK("capsilon://?command=openfolder&amp;siteaddress=envoy.emaiq-na2.net&amp;folderid=FX0DA7ED7D-1CF1-8A0F-5D7C-666F339EE01C","FX22038")</f>
        <v>FX22038</v>
      </c>
      <c r="F186" t="s">
        <v>19</v>
      </c>
      <c r="G186" t="s">
        <v>19</v>
      </c>
      <c r="H186" t="s">
        <v>84</v>
      </c>
      <c r="I186" t="s">
        <v>571</v>
      </c>
      <c r="J186">
        <v>66</v>
      </c>
      <c r="K186" t="s">
        <v>86</v>
      </c>
      <c r="L186" t="s">
        <v>87</v>
      </c>
      <c r="M186" t="s">
        <v>88</v>
      </c>
      <c r="N186">
        <v>2</v>
      </c>
      <c r="O186" s="1">
        <v>44664.390138888892</v>
      </c>
      <c r="P186" s="1">
        <v>44664.535381944443</v>
      </c>
      <c r="Q186">
        <v>11278</v>
      </c>
      <c r="R186">
        <v>1271</v>
      </c>
      <c r="S186" t="b">
        <v>0</v>
      </c>
      <c r="T186" t="s">
        <v>89</v>
      </c>
      <c r="U186" t="b">
        <v>0</v>
      </c>
      <c r="V186" t="s">
        <v>460</v>
      </c>
      <c r="W186" s="1">
        <v>44664.523414351854</v>
      </c>
      <c r="X186">
        <v>822</v>
      </c>
      <c r="Y186">
        <v>52</v>
      </c>
      <c r="Z186">
        <v>0</v>
      </c>
      <c r="AA186">
        <v>52</v>
      </c>
      <c r="AB186">
        <v>0</v>
      </c>
      <c r="AC186">
        <v>30</v>
      </c>
      <c r="AD186">
        <v>14</v>
      </c>
      <c r="AE186">
        <v>0</v>
      </c>
      <c r="AF186">
        <v>0</v>
      </c>
      <c r="AG186">
        <v>0</v>
      </c>
      <c r="AH186" t="s">
        <v>200</v>
      </c>
      <c r="AI186" s="1">
        <v>44664.535381944443</v>
      </c>
      <c r="AJ186">
        <v>449</v>
      </c>
      <c r="AK186">
        <v>4</v>
      </c>
      <c r="AL186">
        <v>0</v>
      </c>
      <c r="AM186">
        <v>4</v>
      </c>
      <c r="AN186">
        <v>0</v>
      </c>
      <c r="AO186">
        <v>4</v>
      </c>
      <c r="AP186">
        <v>10</v>
      </c>
      <c r="AQ186">
        <v>0</v>
      </c>
      <c r="AR186">
        <v>0</v>
      </c>
      <c r="AS186">
        <v>0</v>
      </c>
      <c r="AT186" t="s">
        <v>89</v>
      </c>
      <c r="AU186" t="s">
        <v>89</v>
      </c>
      <c r="AV186" t="s">
        <v>89</v>
      </c>
      <c r="AW186" t="s">
        <v>89</v>
      </c>
      <c r="AX186" t="s">
        <v>89</v>
      </c>
      <c r="AY186" t="s">
        <v>89</v>
      </c>
      <c r="AZ186" t="s">
        <v>89</v>
      </c>
      <c r="BA186" t="s">
        <v>89</v>
      </c>
      <c r="BB186" t="s">
        <v>89</v>
      </c>
      <c r="BC186" t="s">
        <v>89</v>
      </c>
      <c r="BD186" t="s">
        <v>89</v>
      </c>
      <c r="BE186" t="s">
        <v>89</v>
      </c>
    </row>
    <row r="187" spans="1:57" x14ac:dyDescent="0.35">
      <c r="A187" t="s">
        <v>572</v>
      </c>
      <c r="B187" t="s">
        <v>81</v>
      </c>
      <c r="C187" t="s">
        <v>527</v>
      </c>
      <c r="D187" t="s">
        <v>83</v>
      </c>
      <c r="E187" s="2" t="str">
        <f>HYPERLINK("capsilon://?command=openfolder&amp;siteaddress=envoy.emaiq-na2.net&amp;folderid=FX0A4304F4-78FB-3314-3970-CC2E6ACA12E1","FX2203399")</f>
        <v>FX2203399</v>
      </c>
      <c r="F187" t="s">
        <v>19</v>
      </c>
      <c r="G187" t="s">
        <v>19</v>
      </c>
      <c r="H187" t="s">
        <v>84</v>
      </c>
      <c r="I187" t="s">
        <v>573</v>
      </c>
      <c r="J187">
        <v>43</v>
      </c>
      <c r="K187" t="s">
        <v>86</v>
      </c>
      <c r="L187" t="s">
        <v>87</v>
      </c>
      <c r="M187" t="s">
        <v>88</v>
      </c>
      <c r="N187">
        <v>2</v>
      </c>
      <c r="O187" s="1">
        <v>44664.402453703704</v>
      </c>
      <c r="P187" s="1">
        <v>44664.536168981482</v>
      </c>
      <c r="Q187">
        <v>10984</v>
      </c>
      <c r="R187">
        <v>569</v>
      </c>
      <c r="S187" t="b">
        <v>0</v>
      </c>
      <c r="T187" t="s">
        <v>89</v>
      </c>
      <c r="U187" t="b">
        <v>0</v>
      </c>
      <c r="V187" t="s">
        <v>154</v>
      </c>
      <c r="W187" s="1">
        <v>44664.516446759262</v>
      </c>
      <c r="X187">
        <v>181</v>
      </c>
      <c r="Y187">
        <v>37</v>
      </c>
      <c r="Z187">
        <v>0</v>
      </c>
      <c r="AA187">
        <v>37</v>
      </c>
      <c r="AB187">
        <v>0</v>
      </c>
      <c r="AC187">
        <v>11</v>
      </c>
      <c r="AD187">
        <v>6</v>
      </c>
      <c r="AE187">
        <v>0</v>
      </c>
      <c r="AF187">
        <v>0</v>
      </c>
      <c r="AG187">
        <v>0</v>
      </c>
      <c r="AH187" t="s">
        <v>531</v>
      </c>
      <c r="AI187" s="1">
        <v>44664.536168981482</v>
      </c>
      <c r="AJ187">
        <v>388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6</v>
      </c>
      <c r="AQ187">
        <v>0</v>
      </c>
      <c r="AR187">
        <v>0</v>
      </c>
      <c r="AS187">
        <v>0</v>
      </c>
      <c r="AT187" t="s">
        <v>89</v>
      </c>
      <c r="AU187" t="s">
        <v>89</v>
      </c>
      <c r="AV187" t="s">
        <v>89</v>
      </c>
      <c r="AW187" t="s">
        <v>89</v>
      </c>
      <c r="AX187" t="s">
        <v>89</v>
      </c>
      <c r="AY187" t="s">
        <v>89</v>
      </c>
      <c r="AZ187" t="s">
        <v>89</v>
      </c>
      <c r="BA187" t="s">
        <v>89</v>
      </c>
      <c r="BB187" t="s">
        <v>89</v>
      </c>
      <c r="BC187" t="s">
        <v>89</v>
      </c>
      <c r="BD187" t="s">
        <v>89</v>
      </c>
      <c r="BE187" t="s">
        <v>89</v>
      </c>
    </row>
    <row r="188" spans="1:57" x14ac:dyDescent="0.35">
      <c r="A188" t="s">
        <v>574</v>
      </c>
      <c r="B188" t="s">
        <v>81</v>
      </c>
      <c r="C188" t="s">
        <v>575</v>
      </c>
      <c r="D188" t="s">
        <v>83</v>
      </c>
      <c r="E188" s="2" t="str">
        <f>HYPERLINK("capsilon://?command=openfolder&amp;siteaddress=envoy.emaiq-na2.net&amp;folderid=FXA600CF02-6357-DBD7-1148-F38C118EF51B","FX22031201")</f>
        <v>FX22031201</v>
      </c>
      <c r="F188" t="s">
        <v>19</v>
      </c>
      <c r="G188" t="s">
        <v>19</v>
      </c>
      <c r="H188" t="s">
        <v>84</v>
      </c>
      <c r="I188" t="s">
        <v>576</v>
      </c>
      <c r="J188">
        <v>674</v>
      </c>
      <c r="K188" t="s">
        <v>86</v>
      </c>
      <c r="L188" t="s">
        <v>87</v>
      </c>
      <c r="M188" t="s">
        <v>88</v>
      </c>
      <c r="N188">
        <v>1</v>
      </c>
      <c r="O188" s="1">
        <v>44664.411504629628</v>
      </c>
      <c r="P188" s="1">
        <v>44664.541574074072</v>
      </c>
      <c r="Q188">
        <v>10730</v>
      </c>
      <c r="R188">
        <v>508</v>
      </c>
      <c r="S188" t="b">
        <v>0</v>
      </c>
      <c r="T188" t="s">
        <v>89</v>
      </c>
      <c r="U188" t="b">
        <v>0</v>
      </c>
      <c r="V188" t="s">
        <v>195</v>
      </c>
      <c r="W188" s="1">
        <v>44664.541574074072</v>
      </c>
      <c r="X188">
        <v>309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674</v>
      </c>
      <c r="AE188">
        <v>566</v>
      </c>
      <c r="AF188">
        <v>0</v>
      </c>
      <c r="AG188">
        <v>18</v>
      </c>
      <c r="AH188" t="s">
        <v>89</v>
      </c>
      <c r="AI188" t="s">
        <v>89</v>
      </c>
      <c r="AJ188" t="s">
        <v>89</v>
      </c>
      <c r="AK188" t="s">
        <v>89</v>
      </c>
      <c r="AL188" t="s">
        <v>89</v>
      </c>
      <c r="AM188" t="s">
        <v>89</v>
      </c>
      <c r="AN188" t="s">
        <v>89</v>
      </c>
      <c r="AO188" t="s">
        <v>89</v>
      </c>
      <c r="AP188" t="s">
        <v>89</v>
      </c>
      <c r="AQ188" t="s">
        <v>89</v>
      </c>
      <c r="AR188" t="s">
        <v>89</v>
      </c>
      <c r="AS188" t="s">
        <v>89</v>
      </c>
      <c r="AT188" t="s">
        <v>89</v>
      </c>
      <c r="AU188" t="s">
        <v>89</v>
      </c>
      <c r="AV188" t="s">
        <v>89</v>
      </c>
      <c r="AW188" t="s">
        <v>89</v>
      </c>
      <c r="AX188" t="s">
        <v>89</v>
      </c>
      <c r="AY188" t="s">
        <v>89</v>
      </c>
      <c r="AZ188" t="s">
        <v>89</v>
      </c>
      <c r="BA188" t="s">
        <v>89</v>
      </c>
      <c r="BB188" t="s">
        <v>89</v>
      </c>
      <c r="BC188" t="s">
        <v>89</v>
      </c>
      <c r="BD188" t="s">
        <v>89</v>
      </c>
      <c r="BE188" t="s">
        <v>89</v>
      </c>
    </row>
    <row r="189" spans="1:57" x14ac:dyDescent="0.35">
      <c r="A189" t="s">
        <v>577</v>
      </c>
      <c r="B189" t="s">
        <v>81</v>
      </c>
      <c r="C189" t="s">
        <v>193</v>
      </c>
      <c r="D189" t="s">
        <v>83</v>
      </c>
      <c r="E189" s="2" t="str">
        <f>HYPERLINK("capsilon://?command=openfolder&amp;siteaddress=envoy.emaiq-na2.net&amp;folderid=FX16DCC794-E689-3480-BCE7-C1EE6CCF94C3","FX220437")</f>
        <v>FX220437</v>
      </c>
      <c r="F189" t="s">
        <v>19</v>
      </c>
      <c r="G189" t="s">
        <v>19</v>
      </c>
      <c r="H189" t="s">
        <v>84</v>
      </c>
      <c r="I189" t="s">
        <v>578</v>
      </c>
      <c r="J189">
        <v>135</v>
      </c>
      <c r="K189" t="s">
        <v>86</v>
      </c>
      <c r="L189" t="s">
        <v>87</v>
      </c>
      <c r="M189" t="s">
        <v>88</v>
      </c>
      <c r="N189">
        <v>2</v>
      </c>
      <c r="O189" s="1">
        <v>44664.41946759259</v>
      </c>
      <c r="P189" s="1">
        <v>44665.038090277776</v>
      </c>
      <c r="Q189">
        <v>51729</v>
      </c>
      <c r="R189">
        <v>1720</v>
      </c>
      <c r="S189" t="b">
        <v>0</v>
      </c>
      <c r="T189" t="s">
        <v>89</v>
      </c>
      <c r="U189" t="b">
        <v>0</v>
      </c>
      <c r="V189" t="s">
        <v>211</v>
      </c>
      <c r="W189" s="1">
        <v>44664.536689814813</v>
      </c>
      <c r="X189">
        <v>1331</v>
      </c>
      <c r="Y189">
        <v>135</v>
      </c>
      <c r="Z189">
        <v>0</v>
      </c>
      <c r="AA189">
        <v>135</v>
      </c>
      <c r="AB189">
        <v>0</v>
      </c>
      <c r="AC189">
        <v>41</v>
      </c>
      <c r="AD189">
        <v>0</v>
      </c>
      <c r="AE189">
        <v>0</v>
      </c>
      <c r="AF189">
        <v>0</v>
      </c>
      <c r="AG189">
        <v>0</v>
      </c>
      <c r="AH189" t="s">
        <v>248</v>
      </c>
      <c r="AI189" s="1">
        <v>44665.038090277776</v>
      </c>
      <c r="AJ189">
        <v>320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 t="s">
        <v>89</v>
      </c>
      <c r="AU189" t="s">
        <v>89</v>
      </c>
      <c r="AV189" t="s">
        <v>89</v>
      </c>
      <c r="AW189" t="s">
        <v>89</v>
      </c>
      <c r="AX189" t="s">
        <v>89</v>
      </c>
      <c r="AY189" t="s">
        <v>89</v>
      </c>
      <c r="AZ189" t="s">
        <v>89</v>
      </c>
      <c r="BA189" t="s">
        <v>89</v>
      </c>
      <c r="BB189" t="s">
        <v>89</v>
      </c>
      <c r="BC189" t="s">
        <v>89</v>
      </c>
      <c r="BD189" t="s">
        <v>89</v>
      </c>
      <c r="BE189" t="s">
        <v>89</v>
      </c>
    </row>
    <row r="190" spans="1:57" x14ac:dyDescent="0.35">
      <c r="A190" t="s">
        <v>579</v>
      </c>
      <c r="B190" t="s">
        <v>81</v>
      </c>
      <c r="C190" t="s">
        <v>193</v>
      </c>
      <c r="D190" t="s">
        <v>83</v>
      </c>
      <c r="E190" s="2" t="str">
        <f>HYPERLINK("capsilon://?command=openfolder&amp;siteaddress=envoy.emaiq-na2.net&amp;folderid=FX16DCC794-E689-3480-BCE7-C1EE6CCF94C3","FX220437")</f>
        <v>FX220437</v>
      </c>
      <c r="F190" t="s">
        <v>19</v>
      </c>
      <c r="G190" t="s">
        <v>19</v>
      </c>
      <c r="H190" t="s">
        <v>84</v>
      </c>
      <c r="I190" t="s">
        <v>580</v>
      </c>
      <c r="J190">
        <v>66</v>
      </c>
      <c r="K190" t="s">
        <v>86</v>
      </c>
      <c r="L190" t="s">
        <v>87</v>
      </c>
      <c r="M190" t="s">
        <v>88</v>
      </c>
      <c r="N190">
        <v>2</v>
      </c>
      <c r="O190" s="1">
        <v>44664.419675925928</v>
      </c>
      <c r="P190" s="1">
        <v>44665.039201388892</v>
      </c>
      <c r="Q190">
        <v>52842</v>
      </c>
      <c r="R190">
        <v>685</v>
      </c>
      <c r="S190" t="b">
        <v>0</v>
      </c>
      <c r="T190" t="s">
        <v>89</v>
      </c>
      <c r="U190" t="b">
        <v>0</v>
      </c>
      <c r="V190" t="s">
        <v>336</v>
      </c>
      <c r="W190" s="1">
        <v>44664.591840277775</v>
      </c>
      <c r="X190">
        <v>369</v>
      </c>
      <c r="Y190">
        <v>52</v>
      </c>
      <c r="Z190">
        <v>0</v>
      </c>
      <c r="AA190">
        <v>52</v>
      </c>
      <c r="AB190">
        <v>0</v>
      </c>
      <c r="AC190">
        <v>26</v>
      </c>
      <c r="AD190">
        <v>14</v>
      </c>
      <c r="AE190">
        <v>0</v>
      </c>
      <c r="AF190">
        <v>0</v>
      </c>
      <c r="AG190">
        <v>0</v>
      </c>
      <c r="AH190" t="s">
        <v>118</v>
      </c>
      <c r="AI190" s="1">
        <v>44665.039201388892</v>
      </c>
      <c r="AJ190">
        <v>308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14</v>
      </c>
      <c r="AQ190">
        <v>0</v>
      </c>
      <c r="AR190">
        <v>0</v>
      </c>
      <c r="AS190">
        <v>0</v>
      </c>
      <c r="AT190" t="s">
        <v>89</v>
      </c>
      <c r="AU190" t="s">
        <v>89</v>
      </c>
      <c r="AV190" t="s">
        <v>89</v>
      </c>
      <c r="AW190" t="s">
        <v>89</v>
      </c>
      <c r="AX190" t="s">
        <v>89</v>
      </c>
      <c r="AY190" t="s">
        <v>89</v>
      </c>
      <c r="AZ190" t="s">
        <v>89</v>
      </c>
      <c r="BA190" t="s">
        <v>89</v>
      </c>
      <c r="BB190" t="s">
        <v>89</v>
      </c>
      <c r="BC190" t="s">
        <v>89</v>
      </c>
      <c r="BD190" t="s">
        <v>89</v>
      </c>
      <c r="BE190" t="s">
        <v>89</v>
      </c>
    </row>
    <row r="191" spans="1:57" x14ac:dyDescent="0.35">
      <c r="A191" t="s">
        <v>581</v>
      </c>
      <c r="B191" t="s">
        <v>81</v>
      </c>
      <c r="C191" t="s">
        <v>466</v>
      </c>
      <c r="D191" t="s">
        <v>83</v>
      </c>
      <c r="E191" s="2" t="str">
        <f>HYPERLINK("capsilon://?command=openfolder&amp;siteaddress=envoy.emaiq-na2.net&amp;folderid=FXD7C99097-50BA-1EA4-7F37-1AC117FB5F4A","FX2204176")</f>
        <v>FX2204176</v>
      </c>
      <c r="F191" t="s">
        <v>19</v>
      </c>
      <c r="G191" t="s">
        <v>19</v>
      </c>
      <c r="H191" t="s">
        <v>84</v>
      </c>
      <c r="I191" t="s">
        <v>582</v>
      </c>
      <c r="J191">
        <v>30</v>
      </c>
      <c r="K191" t="s">
        <v>86</v>
      </c>
      <c r="L191" t="s">
        <v>87</v>
      </c>
      <c r="M191" t="s">
        <v>88</v>
      </c>
      <c r="N191">
        <v>2</v>
      </c>
      <c r="O191" s="1">
        <v>44664.456261574072</v>
      </c>
      <c r="P191" s="1">
        <v>44665.038611111115</v>
      </c>
      <c r="Q191">
        <v>50194</v>
      </c>
      <c r="R191">
        <v>121</v>
      </c>
      <c r="S191" t="b">
        <v>0</v>
      </c>
      <c r="T191" t="s">
        <v>89</v>
      </c>
      <c r="U191" t="b">
        <v>0</v>
      </c>
      <c r="V191" t="s">
        <v>154</v>
      </c>
      <c r="W191" s="1">
        <v>44664.588750000003</v>
      </c>
      <c r="X191">
        <v>60</v>
      </c>
      <c r="Y191">
        <v>9</v>
      </c>
      <c r="Z191">
        <v>0</v>
      </c>
      <c r="AA191">
        <v>9</v>
      </c>
      <c r="AB191">
        <v>0</v>
      </c>
      <c r="AC191">
        <v>2</v>
      </c>
      <c r="AD191">
        <v>21</v>
      </c>
      <c r="AE191">
        <v>0</v>
      </c>
      <c r="AF191">
        <v>0</v>
      </c>
      <c r="AG191">
        <v>0</v>
      </c>
      <c r="AH191" t="s">
        <v>248</v>
      </c>
      <c r="AI191" s="1">
        <v>44665.038611111115</v>
      </c>
      <c r="AJ191">
        <v>44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21</v>
      </c>
      <c r="AQ191">
        <v>0</v>
      </c>
      <c r="AR191">
        <v>0</v>
      </c>
      <c r="AS191">
        <v>0</v>
      </c>
      <c r="AT191" t="s">
        <v>89</v>
      </c>
      <c r="AU191" t="s">
        <v>89</v>
      </c>
      <c r="AV191" t="s">
        <v>89</v>
      </c>
      <c r="AW191" t="s">
        <v>89</v>
      </c>
      <c r="AX191" t="s">
        <v>89</v>
      </c>
      <c r="AY191" t="s">
        <v>89</v>
      </c>
      <c r="AZ191" t="s">
        <v>89</v>
      </c>
      <c r="BA191" t="s">
        <v>89</v>
      </c>
      <c r="BB191" t="s">
        <v>89</v>
      </c>
      <c r="BC191" t="s">
        <v>89</v>
      </c>
      <c r="BD191" t="s">
        <v>89</v>
      </c>
      <c r="BE191" t="s">
        <v>89</v>
      </c>
    </row>
    <row r="192" spans="1:57" x14ac:dyDescent="0.35">
      <c r="A192" t="s">
        <v>583</v>
      </c>
      <c r="B192" t="s">
        <v>81</v>
      </c>
      <c r="C192" t="s">
        <v>584</v>
      </c>
      <c r="D192" t="s">
        <v>83</v>
      </c>
      <c r="E192" s="2" t="str">
        <f>HYPERLINK("capsilon://?command=openfolder&amp;siteaddress=envoy.emaiq-na2.net&amp;folderid=FX08778AE4-B8D2-4550-EADE-CCCE368D1294","FX22031047")</f>
        <v>FX22031047</v>
      </c>
      <c r="F192" t="s">
        <v>19</v>
      </c>
      <c r="G192" t="s">
        <v>19</v>
      </c>
      <c r="H192" t="s">
        <v>84</v>
      </c>
      <c r="I192" t="s">
        <v>585</v>
      </c>
      <c r="J192">
        <v>44</v>
      </c>
      <c r="K192" t="s">
        <v>86</v>
      </c>
      <c r="L192" t="s">
        <v>87</v>
      </c>
      <c r="M192" t="s">
        <v>88</v>
      </c>
      <c r="N192">
        <v>2</v>
      </c>
      <c r="O192" s="1">
        <v>44664.459201388891</v>
      </c>
      <c r="P192" s="1">
        <v>44665.039918981478</v>
      </c>
      <c r="Q192">
        <v>49892</v>
      </c>
      <c r="R192">
        <v>282</v>
      </c>
      <c r="S192" t="b">
        <v>0</v>
      </c>
      <c r="T192" t="s">
        <v>89</v>
      </c>
      <c r="U192" t="b">
        <v>0</v>
      </c>
      <c r="V192" t="s">
        <v>154</v>
      </c>
      <c r="W192" s="1">
        <v>44664.590648148151</v>
      </c>
      <c r="X192">
        <v>163</v>
      </c>
      <c r="Y192">
        <v>36</v>
      </c>
      <c r="Z192">
        <v>0</v>
      </c>
      <c r="AA192">
        <v>36</v>
      </c>
      <c r="AB192">
        <v>0</v>
      </c>
      <c r="AC192">
        <v>9</v>
      </c>
      <c r="AD192">
        <v>8</v>
      </c>
      <c r="AE192">
        <v>0</v>
      </c>
      <c r="AF192">
        <v>0</v>
      </c>
      <c r="AG192">
        <v>0</v>
      </c>
      <c r="AH192" t="s">
        <v>248</v>
      </c>
      <c r="AI192" s="1">
        <v>44665.039918981478</v>
      </c>
      <c r="AJ192">
        <v>112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8</v>
      </c>
      <c r="AQ192">
        <v>0</v>
      </c>
      <c r="AR192">
        <v>0</v>
      </c>
      <c r="AS192">
        <v>0</v>
      </c>
      <c r="AT192" t="s">
        <v>89</v>
      </c>
      <c r="AU192" t="s">
        <v>89</v>
      </c>
      <c r="AV192" t="s">
        <v>89</v>
      </c>
      <c r="AW192" t="s">
        <v>89</v>
      </c>
      <c r="AX192" t="s">
        <v>89</v>
      </c>
      <c r="AY192" t="s">
        <v>89</v>
      </c>
      <c r="AZ192" t="s">
        <v>89</v>
      </c>
      <c r="BA192" t="s">
        <v>89</v>
      </c>
      <c r="BB192" t="s">
        <v>89</v>
      </c>
      <c r="BC192" t="s">
        <v>89</v>
      </c>
      <c r="BD192" t="s">
        <v>89</v>
      </c>
      <c r="BE192" t="s">
        <v>89</v>
      </c>
    </row>
    <row r="193" spans="1:57" x14ac:dyDescent="0.35">
      <c r="A193" t="s">
        <v>586</v>
      </c>
      <c r="B193" t="s">
        <v>81</v>
      </c>
      <c r="C193" t="s">
        <v>122</v>
      </c>
      <c r="D193" t="s">
        <v>83</v>
      </c>
      <c r="E193" s="2" t="str">
        <f>HYPERLINK("capsilon://?command=openfolder&amp;siteaddress=envoy.emaiq-na2.net&amp;folderid=FX52E91147-6940-4F21-E3B8-4FFA82757A39","FX2203322")</f>
        <v>FX2203322</v>
      </c>
      <c r="F193" t="s">
        <v>19</v>
      </c>
      <c r="G193" t="s">
        <v>19</v>
      </c>
      <c r="H193" t="s">
        <v>84</v>
      </c>
      <c r="I193" t="s">
        <v>587</v>
      </c>
      <c r="J193">
        <v>43</v>
      </c>
      <c r="K193" t="s">
        <v>86</v>
      </c>
      <c r="L193" t="s">
        <v>87</v>
      </c>
      <c r="M193" t="s">
        <v>88</v>
      </c>
      <c r="N193">
        <v>1</v>
      </c>
      <c r="O193" s="1">
        <v>44664.462210648147</v>
      </c>
      <c r="P193" s="1">
        <v>44664.542939814812</v>
      </c>
      <c r="Q193">
        <v>6915</v>
      </c>
      <c r="R193">
        <v>60</v>
      </c>
      <c r="S193" t="b">
        <v>0</v>
      </c>
      <c r="T193" t="s">
        <v>89</v>
      </c>
      <c r="U193" t="b">
        <v>0</v>
      </c>
      <c r="V193" t="s">
        <v>195</v>
      </c>
      <c r="W193" s="1">
        <v>44664.542939814812</v>
      </c>
      <c r="X193">
        <v>60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43</v>
      </c>
      <c r="AE193">
        <v>37</v>
      </c>
      <c r="AF193">
        <v>0</v>
      </c>
      <c r="AG193">
        <v>2</v>
      </c>
      <c r="AH193" t="s">
        <v>89</v>
      </c>
      <c r="AI193" t="s">
        <v>89</v>
      </c>
      <c r="AJ193" t="s">
        <v>89</v>
      </c>
      <c r="AK193" t="s">
        <v>89</v>
      </c>
      <c r="AL193" t="s">
        <v>89</v>
      </c>
      <c r="AM193" t="s">
        <v>89</v>
      </c>
      <c r="AN193" t="s">
        <v>89</v>
      </c>
      <c r="AO193" t="s">
        <v>89</v>
      </c>
      <c r="AP193" t="s">
        <v>89</v>
      </c>
      <c r="AQ193" t="s">
        <v>89</v>
      </c>
      <c r="AR193" t="s">
        <v>89</v>
      </c>
      <c r="AS193" t="s">
        <v>89</v>
      </c>
      <c r="AT193" t="s">
        <v>89</v>
      </c>
      <c r="AU193" t="s">
        <v>89</v>
      </c>
      <c r="AV193" t="s">
        <v>89</v>
      </c>
      <c r="AW193" t="s">
        <v>89</v>
      </c>
      <c r="AX193" t="s">
        <v>89</v>
      </c>
      <c r="AY193" t="s">
        <v>89</v>
      </c>
      <c r="AZ193" t="s">
        <v>89</v>
      </c>
      <c r="BA193" t="s">
        <v>89</v>
      </c>
      <c r="BB193" t="s">
        <v>89</v>
      </c>
      <c r="BC193" t="s">
        <v>89</v>
      </c>
      <c r="BD193" t="s">
        <v>89</v>
      </c>
      <c r="BE193" t="s">
        <v>89</v>
      </c>
    </row>
    <row r="194" spans="1:57" x14ac:dyDescent="0.35">
      <c r="A194" t="s">
        <v>588</v>
      </c>
      <c r="B194" t="s">
        <v>81</v>
      </c>
      <c r="C194" t="s">
        <v>589</v>
      </c>
      <c r="D194" t="s">
        <v>83</v>
      </c>
      <c r="E194" s="2" t="str">
        <f>HYPERLINK("capsilon://?command=openfolder&amp;siteaddress=envoy.emaiq-na2.net&amp;folderid=FXBB102018-7598-4339-8D8C-FE013F6A62DD","FX22031045")</f>
        <v>FX22031045</v>
      </c>
      <c r="F194" t="s">
        <v>19</v>
      </c>
      <c r="G194" t="s">
        <v>19</v>
      </c>
      <c r="H194" t="s">
        <v>84</v>
      </c>
      <c r="I194" t="s">
        <v>590</v>
      </c>
      <c r="J194">
        <v>161</v>
      </c>
      <c r="K194" t="s">
        <v>86</v>
      </c>
      <c r="L194" t="s">
        <v>87</v>
      </c>
      <c r="M194" t="s">
        <v>88</v>
      </c>
      <c r="N194">
        <v>2</v>
      </c>
      <c r="O194" s="1">
        <v>44655.315115740741</v>
      </c>
      <c r="P194" s="1">
        <v>44655.352511574078</v>
      </c>
      <c r="Q194">
        <v>83</v>
      </c>
      <c r="R194">
        <v>3148</v>
      </c>
      <c r="S194" t="b">
        <v>0</v>
      </c>
      <c r="T194" t="s">
        <v>89</v>
      </c>
      <c r="U194" t="b">
        <v>0</v>
      </c>
      <c r="V194" t="s">
        <v>371</v>
      </c>
      <c r="W194" s="1">
        <v>44655.344942129632</v>
      </c>
      <c r="X194">
        <v>2574</v>
      </c>
      <c r="Y194">
        <v>135</v>
      </c>
      <c r="Z194">
        <v>0</v>
      </c>
      <c r="AA194">
        <v>135</v>
      </c>
      <c r="AB194">
        <v>0</v>
      </c>
      <c r="AC194">
        <v>52</v>
      </c>
      <c r="AD194">
        <v>26</v>
      </c>
      <c r="AE194">
        <v>0</v>
      </c>
      <c r="AF194">
        <v>0</v>
      </c>
      <c r="AG194">
        <v>0</v>
      </c>
      <c r="AH194" t="s">
        <v>91</v>
      </c>
      <c r="AI194" s="1">
        <v>44655.352511574078</v>
      </c>
      <c r="AJ194">
        <v>574</v>
      </c>
      <c r="AK194">
        <v>3</v>
      </c>
      <c r="AL194">
        <v>0</v>
      </c>
      <c r="AM194">
        <v>3</v>
      </c>
      <c r="AN194">
        <v>0</v>
      </c>
      <c r="AO194">
        <v>3</v>
      </c>
      <c r="AP194">
        <v>23</v>
      </c>
      <c r="AQ194">
        <v>0</v>
      </c>
      <c r="AR194">
        <v>0</v>
      </c>
      <c r="AS194">
        <v>0</v>
      </c>
      <c r="AT194" t="s">
        <v>89</v>
      </c>
      <c r="AU194" t="s">
        <v>89</v>
      </c>
      <c r="AV194" t="s">
        <v>89</v>
      </c>
      <c r="AW194" t="s">
        <v>89</v>
      </c>
      <c r="AX194" t="s">
        <v>89</v>
      </c>
      <c r="AY194" t="s">
        <v>89</v>
      </c>
      <c r="AZ194" t="s">
        <v>89</v>
      </c>
      <c r="BA194" t="s">
        <v>89</v>
      </c>
      <c r="BB194" t="s">
        <v>89</v>
      </c>
      <c r="BC194" t="s">
        <v>89</v>
      </c>
      <c r="BD194" t="s">
        <v>89</v>
      </c>
      <c r="BE194" t="s">
        <v>89</v>
      </c>
    </row>
    <row r="195" spans="1:57" x14ac:dyDescent="0.35">
      <c r="A195" t="s">
        <v>591</v>
      </c>
      <c r="B195" t="s">
        <v>81</v>
      </c>
      <c r="C195" t="s">
        <v>592</v>
      </c>
      <c r="D195" t="s">
        <v>83</v>
      </c>
      <c r="E195" s="2" t="str">
        <f>HYPERLINK("capsilon://?command=openfolder&amp;siteaddress=envoy.emaiq-na2.net&amp;folderid=FXE30882B7-8203-6F21-FCC4-A9090D185D07","FX22031099")</f>
        <v>FX22031099</v>
      </c>
      <c r="F195" t="s">
        <v>19</v>
      </c>
      <c r="G195" t="s">
        <v>19</v>
      </c>
      <c r="H195" t="s">
        <v>84</v>
      </c>
      <c r="I195" t="s">
        <v>593</v>
      </c>
      <c r="J195">
        <v>66</v>
      </c>
      <c r="K195" t="s">
        <v>86</v>
      </c>
      <c r="L195" t="s">
        <v>87</v>
      </c>
      <c r="M195" t="s">
        <v>88</v>
      </c>
      <c r="N195">
        <v>2</v>
      </c>
      <c r="O195" s="1">
        <v>44664.476331018515</v>
      </c>
      <c r="P195" s="1">
        <v>44665.041435185187</v>
      </c>
      <c r="Q195">
        <v>48330</v>
      </c>
      <c r="R195">
        <v>495</v>
      </c>
      <c r="S195" t="b">
        <v>0</v>
      </c>
      <c r="T195" t="s">
        <v>89</v>
      </c>
      <c r="U195" t="b">
        <v>0</v>
      </c>
      <c r="V195" t="s">
        <v>476</v>
      </c>
      <c r="W195" s="1">
        <v>44664.591469907406</v>
      </c>
      <c r="X195">
        <v>231</v>
      </c>
      <c r="Y195">
        <v>52</v>
      </c>
      <c r="Z195">
        <v>0</v>
      </c>
      <c r="AA195">
        <v>52</v>
      </c>
      <c r="AB195">
        <v>0</v>
      </c>
      <c r="AC195">
        <v>32</v>
      </c>
      <c r="AD195">
        <v>14</v>
      </c>
      <c r="AE195">
        <v>0</v>
      </c>
      <c r="AF195">
        <v>0</v>
      </c>
      <c r="AG195">
        <v>0</v>
      </c>
      <c r="AH195" t="s">
        <v>118</v>
      </c>
      <c r="AI195" s="1">
        <v>44665.041435185187</v>
      </c>
      <c r="AJ195">
        <v>192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14</v>
      </c>
      <c r="AQ195">
        <v>0</v>
      </c>
      <c r="AR195">
        <v>0</v>
      </c>
      <c r="AS195">
        <v>0</v>
      </c>
      <c r="AT195" t="s">
        <v>89</v>
      </c>
      <c r="AU195" t="s">
        <v>89</v>
      </c>
      <c r="AV195" t="s">
        <v>89</v>
      </c>
      <c r="AW195" t="s">
        <v>89</v>
      </c>
      <c r="AX195" t="s">
        <v>89</v>
      </c>
      <c r="AY195" t="s">
        <v>89</v>
      </c>
      <c r="AZ195" t="s">
        <v>89</v>
      </c>
      <c r="BA195" t="s">
        <v>89</v>
      </c>
      <c r="BB195" t="s">
        <v>89</v>
      </c>
      <c r="BC195" t="s">
        <v>89</v>
      </c>
      <c r="BD195" t="s">
        <v>89</v>
      </c>
      <c r="BE195" t="s">
        <v>89</v>
      </c>
    </row>
    <row r="196" spans="1:57" x14ac:dyDescent="0.35">
      <c r="A196" t="s">
        <v>594</v>
      </c>
      <c r="B196" t="s">
        <v>81</v>
      </c>
      <c r="C196" t="s">
        <v>595</v>
      </c>
      <c r="D196" t="s">
        <v>83</v>
      </c>
      <c r="E196" s="2" t="str">
        <f>HYPERLINK("capsilon://?command=openfolder&amp;siteaddress=envoy.emaiq-na2.net&amp;folderid=FXBD43A30D-D7DC-6B31-82C8-9BCCB2F4A69E","FX2204261")</f>
        <v>FX2204261</v>
      </c>
      <c r="F196" t="s">
        <v>19</v>
      </c>
      <c r="G196" t="s">
        <v>19</v>
      </c>
      <c r="H196" t="s">
        <v>84</v>
      </c>
      <c r="I196" t="s">
        <v>596</v>
      </c>
      <c r="J196">
        <v>66</v>
      </c>
      <c r="K196" t="s">
        <v>86</v>
      </c>
      <c r="L196" t="s">
        <v>87</v>
      </c>
      <c r="M196" t="s">
        <v>88</v>
      </c>
      <c r="N196">
        <v>2</v>
      </c>
      <c r="O196" s="1">
        <v>44664.492060185185</v>
      </c>
      <c r="P196" s="1">
        <v>44665.041365740741</v>
      </c>
      <c r="Q196">
        <v>47020</v>
      </c>
      <c r="R196">
        <v>440</v>
      </c>
      <c r="S196" t="b">
        <v>0</v>
      </c>
      <c r="T196" t="s">
        <v>89</v>
      </c>
      <c r="U196" t="b">
        <v>0</v>
      </c>
      <c r="V196" t="s">
        <v>353</v>
      </c>
      <c r="W196" s="1">
        <v>44664.592881944445</v>
      </c>
      <c r="X196">
        <v>257</v>
      </c>
      <c r="Y196">
        <v>52</v>
      </c>
      <c r="Z196">
        <v>0</v>
      </c>
      <c r="AA196">
        <v>52</v>
      </c>
      <c r="AB196">
        <v>0</v>
      </c>
      <c r="AC196">
        <v>41</v>
      </c>
      <c r="AD196">
        <v>14</v>
      </c>
      <c r="AE196">
        <v>0</v>
      </c>
      <c r="AF196">
        <v>0</v>
      </c>
      <c r="AG196">
        <v>0</v>
      </c>
      <c r="AH196" t="s">
        <v>248</v>
      </c>
      <c r="AI196" s="1">
        <v>44665.041365740741</v>
      </c>
      <c r="AJ196">
        <v>124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13</v>
      </c>
      <c r="AQ196">
        <v>0</v>
      </c>
      <c r="AR196">
        <v>0</v>
      </c>
      <c r="AS196">
        <v>0</v>
      </c>
      <c r="AT196" t="s">
        <v>89</v>
      </c>
      <c r="AU196" t="s">
        <v>89</v>
      </c>
      <c r="AV196" t="s">
        <v>89</v>
      </c>
      <c r="AW196" t="s">
        <v>89</v>
      </c>
      <c r="AX196" t="s">
        <v>89</v>
      </c>
      <c r="AY196" t="s">
        <v>89</v>
      </c>
      <c r="AZ196" t="s">
        <v>89</v>
      </c>
      <c r="BA196" t="s">
        <v>89</v>
      </c>
      <c r="BB196" t="s">
        <v>89</v>
      </c>
      <c r="BC196" t="s">
        <v>89</v>
      </c>
      <c r="BD196" t="s">
        <v>89</v>
      </c>
      <c r="BE196" t="s">
        <v>89</v>
      </c>
    </row>
    <row r="197" spans="1:57" x14ac:dyDescent="0.35">
      <c r="A197" t="s">
        <v>597</v>
      </c>
      <c r="B197" t="s">
        <v>81</v>
      </c>
      <c r="C197" t="s">
        <v>521</v>
      </c>
      <c r="D197" t="s">
        <v>83</v>
      </c>
      <c r="E197" s="2" t="str">
        <f>HYPERLINK("capsilon://?command=openfolder&amp;siteaddress=envoy.emaiq-na2.net&amp;folderid=FX0D9715A8-1CE6-290B-270A-96EA60D7647B","FX2204262")</f>
        <v>FX2204262</v>
      </c>
      <c r="F197" t="s">
        <v>19</v>
      </c>
      <c r="G197" t="s">
        <v>19</v>
      </c>
      <c r="H197" t="s">
        <v>84</v>
      </c>
      <c r="I197" t="s">
        <v>522</v>
      </c>
      <c r="J197">
        <v>824</v>
      </c>
      <c r="K197" t="s">
        <v>86</v>
      </c>
      <c r="L197" t="s">
        <v>87</v>
      </c>
      <c r="M197" t="s">
        <v>88</v>
      </c>
      <c r="N197">
        <v>2</v>
      </c>
      <c r="O197" s="1">
        <v>44664.492986111109</v>
      </c>
      <c r="P197" s="1">
        <v>44664.622129629628</v>
      </c>
      <c r="Q197">
        <v>2899</v>
      </c>
      <c r="R197">
        <v>8259</v>
      </c>
      <c r="S197" t="b">
        <v>0</v>
      </c>
      <c r="T197" t="s">
        <v>89</v>
      </c>
      <c r="U197" t="b">
        <v>1</v>
      </c>
      <c r="V197" t="s">
        <v>336</v>
      </c>
      <c r="W197" s="1">
        <v>44664.551631944443</v>
      </c>
      <c r="X197">
        <v>3920</v>
      </c>
      <c r="Y197">
        <v>473</v>
      </c>
      <c r="Z197">
        <v>0</v>
      </c>
      <c r="AA197">
        <v>473</v>
      </c>
      <c r="AB197">
        <v>104</v>
      </c>
      <c r="AC197">
        <v>148</v>
      </c>
      <c r="AD197">
        <v>351</v>
      </c>
      <c r="AE197">
        <v>0</v>
      </c>
      <c r="AF197">
        <v>0</v>
      </c>
      <c r="AG197">
        <v>0</v>
      </c>
      <c r="AH197" t="s">
        <v>598</v>
      </c>
      <c r="AI197" s="1">
        <v>44664.622129629628</v>
      </c>
      <c r="AJ197">
        <v>778</v>
      </c>
      <c r="AK197">
        <v>12</v>
      </c>
      <c r="AL197">
        <v>0</v>
      </c>
      <c r="AM197">
        <v>12</v>
      </c>
      <c r="AN197">
        <v>104</v>
      </c>
      <c r="AO197">
        <v>1</v>
      </c>
      <c r="AP197">
        <v>339</v>
      </c>
      <c r="AQ197">
        <v>0</v>
      </c>
      <c r="AR197">
        <v>0</v>
      </c>
      <c r="AS197">
        <v>0</v>
      </c>
      <c r="AT197" t="s">
        <v>89</v>
      </c>
      <c r="AU197" t="s">
        <v>89</v>
      </c>
      <c r="AV197" t="s">
        <v>89</v>
      </c>
      <c r="AW197" t="s">
        <v>89</v>
      </c>
      <c r="AX197" t="s">
        <v>89</v>
      </c>
      <c r="AY197" t="s">
        <v>89</v>
      </c>
      <c r="AZ197" t="s">
        <v>89</v>
      </c>
      <c r="BA197" t="s">
        <v>89</v>
      </c>
      <c r="BB197" t="s">
        <v>89</v>
      </c>
      <c r="BC197" t="s">
        <v>89</v>
      </c>
      <c r="BD197" t="s">
        <v>89</v>
      </c>
      <c r="BE197" t="s">
        <v>89</v>
      </c>
    </row>
    <row r="198" spans="1:57" x14ac:dyDescent="0.35">
      <c r="A198" t="s">
        <v>599</v>
      </c>
      <c r="B198" t="s">
        <v>81</v>
      </c>
      <c r="C198" t="s">
        <v>600</v>
      </c>
      <c r="D198" t="s">
        <v>83</v>
      </c>
      <c r="E198" s="2" t="str">
        <f>HYPERLINK("capsilon://?command=openfolder&amp;siteaddress=envoy.emaiq-na2.net&amp;folderid=FXD7F79E6C-6939-34C4-0F03-4ABCE0918871","FX22031121")</f>
        <v>FX22031121</v>
      </c>
      <c r="F198" t="s">
        <v>19</v>
      </c>
      <c r="G198" t="s">
        <v>19</v>
      </c>
      <c r="H198" t="s">
        <v>84</v>
      </c>
      <c r="I198" t="s">
        <v>601</v>
      </c>
      <c r="J198">
        <v>66</v>
      </c>
      <c r="K198" t="s">
        <v>86</v>
      </c>
      <c r="L198" t="s">
        <v>87</v>
      </c>
      <c r="M198" t="s">
        <v>88</v>
      </c>
      <c r="N198">
        <v>2</v>
      </c>
      <c r="O198" s="1">
        <v>44664.500254629631</v>
      </c>
      <c r="P198" s="1">
        <v>44665.043842592589</v>
      </c>
      <c r="Q198">
        <v>45846</v>
      </c>
      <c r="R198">
        <v>1120</v>
      </c>
      <c r="S198" t="b">
        <v>0</v>
      </c>
      <c r="T198" t="s">
        <v>89</v>
      </c>
      <c r="U198" t="b">
        <v>0</v>
      </c>
      <c r="V198" t="s">
        <v>154</v>
      </c>
      <c r="W198" s="1">
        <v>44664.600937499999</v>
      </c>
      <c r="X198">
        <v>888</v>
      </c>
      <c r="Y198">
        <v>52</v>
      </c>
      <c r="Z198">
        <v>0</v>
      </c>
      <c r="AA198">
        <v>52</v>
      </c>
      <c r="AB198">
        <v>0</v>
      </c>
      <c r="AC198">
        <v>35</v>
      </c>
      <c r="AD198">
        <v>14</v>
      </c>
      <c r="AE198">
        <v>0</v>
      </c>
      <c r="AF198">
        <v>0</v>
      </c>
      <c r="AG198">
        <v>0</v>
      </c>
      <c r="AH198" t="s">
        <v>248</v>
      </c>
      <c r="AI198" s="1">
        <v>44665.043842592589</v>
      </c>
      <c r="AJ198">
        <v>213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14</v>
      </c>
      <c r="AQ198">
        <v>0</v>
      </c>
      <c r="AR198">
        <v>0</v>
      </c>
      <c r="AS198">
        <v>0</v>
      </c>
      <c r="AT198" t="s">
        <v>89</v>
      </c>
      <c r="AU198" t="s">
        <v>89</v>
      </c>
      <c r="AV198" t="s">
        <v>89</v>
      </c>
      <c r="AW198" t="s">
        <v>89</v>
      </c>
      <c r="AX198" t="s">
        <v>89</v>
      </c>
      <c r="AY198" t="s">
        <v>89</v>
      </c>
      <c r="AZ198" t="s">
        <v>89</v>
      </c>
      <c r="BA198" t="s">
        <v>89</v>
      </c>
      <c r="BB198" t="s">
        <v>89</v>
      </c>
      <c r="BC198" t="s">
        <v>89</v>
      </c>
      <c r="BD198" t="s">
        <v>89</v>
      </c>
      <c r="BE198" t="s">
        <v>89</v>
      </c>
    </row>
    <row r="199" spans="1:57" x14ac:dyDescent="0.35">
      <c r="A199" t="s">
        <v>602</v>
      </c>
      <c r="B199" t="s">
        <v>81</v>
      </c>
      <c r="C199" t="s">
        <v>524</v>
      </c>
      <c r="D199" t="s">
        <v>83</v>
      </c>
      <c r="E199" s="2" t="str">
        <f>HYPERLINK("capsilon://?command=openfolder&amp;siteaddress=envoy.emaiq-na2.net&amp;folderid=FXE14547B3-A4EA-CC03-0B4E-8DF783365106","FX2204327")</f>
        <v>FX2204327</v>
      </c>
      <c r="F199" t="s">
        <v>19</v>
      </c>
      <c r="G199" t="s">
        <v>19</v>
      </c>
      <c r="H199" t="s">
        <v>84</v>
      </c>
      <c r="I199" t="s">
        <v>525</v>
      </c>
      <c r="J199">
        <v>698</v>
      </c>
      <c r="K199" t="s">
        <v>86</v>
      </c>
      <c r="L199" t="s">
        <v>87</v>
      </c>
      <c r="M199" t="s">
        <v>88</v>
      </c>
      <c r="N199">
        <v>2</v>
      </c>
      <c r="O199" s="1">
        <v>44664.500648148147</v>
      </c>
      <c r="P199" s="1">
        <v>44664.642789351848</v>
      </c>
      <c r="Q199">
        <v>2925</v>
      </c>
      <c r="R199">
        <v>9356</v>
      </c>
      <c r="S199" t="b">
        <v>0</v>
      </c>
      <c r="T199" t="s">
        <v>89</v>
      </c>
      <c r="U199" t="b">
        <v>1</v>
      </c>
      <c r="V199" t="s">
        <v>476</v>
      </c>
      <c r="W199" s="1">
        <v>44664.552106481482</v>
      </c>
      <c r="X199">
        <v>4247</v>
      </c>
      <c r="Y199">
        <v>486</v>
      </c>
      <c r="Z199">
        <v>0</v>
      </c>
      <c r="AA199">
        <v>486</v>
      </c>
      <c r="AB199">
        <v>111</v>
      </c>
      <c r="AC199">
        <v>292</v>
      </c>
      <c r="AD199">
        <v>212</v>
      </c>
      <c r="AE199">
        <v>0</v>
      </c>
      <c r="AF199">
        <v>0</v>
      </c>
      <c r="AG199">
        <v>0</v>
      </c>
      <c r="AH199" t="s">
        <v>101</v>
      </c>
      <c r="AI199" s="1">
        <v>44664.642789351848</v>
      </c>
      <c r="AJ199">
        <v>5109</v>
      </c>
      <c r="AK199">
        <v>2</v>
      </c>
      <c r="AL199">
        <v>0</v>
      </c>
      <c r="AM199">
        <v>2</v>
      </c>
      <c r="AN199">
        <v>111</v>
      </c>
      <c r="AO199">
        <v>2</v>
      </c>
      <c r="AP199">
        <v>210</v>
      </c>
      <c r="AQ199">
        <v>0</v>
      </c>
      <c r="AR199">
        <v>0</v>
      </c>
      <c r="AS199">
        <v>0</v>
      </c>
      <c r="AT199" t="s">
        <v>89</v>
      </c>
      <c r="AU199" t="s">
        <v>89</v>
      </c>
      <c r="AV199" t="s">
        <v>89</v>
      </c>
      <c r="AW199" t="s">
        <v>89</v>
      </c>
      <c r="AX199" t="s">
        <v>89</v>
      </c>
      <c r="AY199" t="s">
        <v>89</v>
      </c>
      <c r="AZ199" t="s">
        <v>89</v>
      </c>
      <c r="BA199" t="s">
        <v>89</v>
      </c>
      <c r="BB199" t="s">
        <v>89</v>
      </c>
      <c r="BC199" t="s">
        <v>89</v>
      </c>
      <c r="BD199" t="s">
        <v>89</v>
      </c>
      <c r="BE199" t="s">
        <v>89</v>
      </c>
    </row>
    <row r="200" spans="1:57" x14ac:dyDescent="0.35">
      <c r="A200" t="s">
        <v>603</v>
      </c>
      <c r="B200" t="s">
        <v>81</v>
      </c>
      <c r="C200" t="s">
        <v>595</v>
      </c>
      <c r="D200" t="s">
        <v>83</v>
      </c>
      <c r="E200" s="2" t="str">
        <f>HYPERLINK("capsilon://?command=openfolder&amp;siteaddress=envoy.emaiq-na2.net&amp;folderid=FXBD43A30D-D7DC-6B31-82C8-9BCCB2F4A69E","FX2204261")</f>
        <v>FX2204261</v>
      </c>
      <c r="F200" t="s">
        <v>19</v>
      </c>
      <c r="G200" t="s">
        <v>19</v>
      </c>
      <c r="H200" t="s">
        <v>84</v>
      </c>
      <c r="I200" t="s">
        <v>604</v>
      </c>
      <c r="J200">
        <v>66</v>
      </c>
      <c r="K200" t="s">
        <v>86</v>
      </c>
      <c r="L200" t="s">
        <v>87</v>
      </c>
      <c r="M200" t="s">
        <v>88</v>
      </c>
      <c r="N200">
        <v>2</v>
      </c>
      <c r="O200" s="1">
        <v>44664.501898148148</v>
      </c>
      <c r="P200" s="1">
        <v>44665.043819444443</v>
      </c>
      <c r="Q200">
        <v>46442</v>
      </c>
      <c r="R200">
        <v>380</v>
      </c>
      <c r="S200" t="b">
        <v>0</v>
      </c>
      <c r="T200" t="s">
        <v>89</v>
      </c>
      <c r="U200" t="b">
        <v>0</v>
      </c>
      <c r="V200" t="s">
        <v>476</v>
      </c>
      <c r="W200" s="1">
        <v>44664.593356481484</v>
      </c>
      <c r="X200">
        <v>162</v>
      </c>
      <c r="Y200">
        <v>52</v>
      </c>
      <c r="Z200">
        <v>0</v>
      </c>
      <c r="AA200">
        <v>52</v>
      </c>
      <c r="AB200">
        <v>0</v>
      </c>
      <c r="AC200">
        <v>28</v>
      </c>
      <c r="AD200">
        <v>14</v>
      </c>
      <c r="AE200">
        <v>0</v>
      </c>
      <c r="AF200">
        <v>0</v>
      </c>
      <c r="AG200">
        <v>0</v>
      </c>
      <c r="AH200" t="s">
        <v>118</v>
      </c>
      <c r="AI200" s="1">
        <v>44665.043819444443</v>
      </c>
      <c r="AJ200">
        <v>205</v>
      </c>
      <c r="AK200">
        <v>1</v>
      </c>
      <c r="AL200">
        <v>0</v>
      </c>
      <c r="AM200">
        <v>1</v>
      </c>
      <c r="AN200">
        <v>0</v>
      </c>
      <c r="AO200">
        <v>1</v>
      </c>
      <c r="AP200">
        <v>13</v>
      </c>
      <c r="AQ200">
        <v>0</v>
      </c>
      <c r="AR200">
        <v>0</v>
      </c>
      <c r="AS200">
        <v>0</v>
      </c>
      <c r="AT200" t="s">
        <v>89</v>
      </c>
      <c r="AU200" t="s">
        <v>89</v>
      </c>
      <c r="AV200" t="s">
        <v>89</v>
      </c>
      <c r="AW200" t="s">
        <v>89</v>
      </c>
      <c r="AX200" t="s">
        <v>89</v>
      </c>
      <c r="AY200" t="s">
        <v>89</v>
      </c>
      <c r="AZ200" t="s">
        <v>89</v>
      </c>
      <c r="BA200" t="s">
        <v>89</v>
      </c>
      <c r="BB200" t="s">
        <v>89</v>
      </c>
      <c r="BC200" t="s">
        <v>89</v>
      </c>
      <c r="BD200" t="s">
        <v>89</v>
      </c>
      <c r="BE200" t="s">
        <v>89</v>
      </c>
    </row>
    <row r="201" spans="1:57" x14ac:dyDescent="0.35">
      <c r="A201" t="s">
        <v>605</v>
      </c>
      <c r="B201" t="s">
        <v>81</v>
      </c>
      <c r="C201" t="s">
        <v>606</v>
      </c>
      <c r="D201" t="s">
        <v>83</v>
      </c>
      <c r="E201" s="2" t="str">
        <f>HYPERLINK("capsilon://?command=openfolder&amp;siteaddress=envoy.emaiq-na2.net&amp;folderid=FX751A5B56-92B9-D20E-A1F8-AD837D285DDE","FX2204473")</f>
        <v>FX2204473</v>
      </c>
      <c r="F201" t="s">
        <v>19</v>
      </c>
      <c r="G201" t="s">
        <v>19</v>
      </c>
      <c r="H201" t="s">
        <v>84</v>
      </c>
      <c r="I201" t="s">
        <v>607</v>
      </c>
      <c r="J201">
        <v>281</v>
      </c>
      <c r="K201" t="s">
        <v>86</v>
      </c>
      <c r="L201" t="s">
        <v>87</v>
      </c>
      <c r="M201" t="s">
        <v>88</v>
      </c>
      <c r="N201">
        <v>1</v>
      </c>
      <c r="O201" s="1">
        <v>44664.509930555556</v>
      </c>
      <c r="P201" s="1">
        <v>44664.547025462962</v>
      </c>
      <c r="Q201">
        <v>3040</v>
      </c>
      <c r="R201">
        <v>165</v>
      </c>
      <c r="S201" t="b">
        <v>0</v>
      </c>
      <c r="T201" t="s">
        <v>89</v>
      </c>
      <c r="U201" t="b">
        <v>0</v>
      </c>
      <c r="V201" t="s">
        <v>195</v>
      </c>
      <c r="W201" s="1">
        <v>44664.547025462962</v>
      </c>
      <c r="X201">
        <v>165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281</v>
      </c>
      <c r="AE201">
        <v>243</v>
      </c>
      <c r="AF201">
        <v>0</v>
      </c>
      <c r="AG201">
        <v>9</v>
      </c>
      <c r="AH201" t="s">
        <v>89</v>
      </c>
      <c r="AI201" t="s">
        <v>89</v>
      </c>
      <c r="AJ201" t="s">
        <v>89</v>
      </c>
      <c r="AK201" t="s">
        <v>89</v>
      </c>
      <c r="AL201" t="s">
        <v>89</v>
      </c>
      <c r="AM201" t="s">
        <v>89</v>
      </c>
      <c r="AN201" t="s">
        <v>89</v>
      </c>
      <c r="AO201" t="s">
        <v>89</v>
      </c>
      <c r="AP201" t="s">
        <v>89</v>
      </c>
      <c r="AQ201" t="s">
        <v>89</v>
      </c>
      <c r="AR201" t="s">
        <v>89</v>
      </c>
      <c r="AS201" t="s">
        <v>89</v>
      </c>
      <c r="AT201" t="s">
        <v>89</v>
      </c>
      <c r="AU201" t="s">
        <v>89</v>
      </c>
      <c r="AV201" t="s">
        <v>89</v>
      </c>
      <c r="AW201" t="s">
        <v>89</v>
      </c>
      <c r="AX201" t="s">
        <v>89</v>
      </c>
      <c r="AY201" t="s">
        <v>89</v>
      </c>
      <c r="AZ201" t="s">
        <v>89</v>
      </c>
      <c r="BA201" t="s">
        <v>89</v>
      </c>
      <c r="BB201" t="s">
        <v>89</v>
      </c>
      <c r="BC201" t="s">
        <v>89</v>
      </c>
      <c r="BD201" t="s">
        <v>89</v>
      </c>
      <c r="BE201" t="s">
        <v>89</v>
      </c>
    </row>
    <row r="202" spans="1:57" x14ac:dyDescent="0.35">
      <c r="A202" t="s">
        <v>608</v>
      </c>
      <c r="B202" t="s">
        <v>81</v>
      </c>
      <c r="C202" t="s">
        <v>415</v>
      </c>
      <c r="D202" t="s">
        <v>83</v>
      </c>
      <c r="E202" s="2" t="str">
        <f>HYPERLINK("capsilon://?command=openfolder&amp;siteaddress=envoy.emaiq-na2.net&amp;folderid=FX29FB0D60-D93C-D174-8FA3-04DD2AE60487","FX2204157")</f>
        <v>FX2204157</v>
      </c>
      <c r="F202" t="s">
        <v>19</v>
      </c>
      <c r="G202" t="s">
        <v>19</v>
      </c>
      <c r="H202" t="s">
        <v>84</v>
      </c>
      <c r="I202" t="s">
        <v>609</v>
      </c>
      <c r="J202">
        <v>30</v>
      </c>
      <c r="K202" t="s">
        <v>86</v>
      </c>
      <c r="L202" t="s">
        <v>87</v>
      </c>
      <c r="M202" t="s">
        <v>88</v>
      </c>
      <c r="N202">
        <v>2</v>
      </c>
      <c r="O202" s="1">
        <v>44664.512349537035</v>
      </c>
      <c r="P202" s="1">
        <v>44665.042210648149</v>
      </c>
      <c r="Q202">
        <v>45626</v>
      </c>
      <c r="R202">
        <v>154</v>
      </c>
      <c r="S202" t="b">
        <v>0</v>
      </c>
      <c r="T202" t="s">
        <v>89</v>
      </c>
      <c r="U202" t="b">
        <v>0</v>
      </c>
      <c r="V202" t="s">
        <v>336</v>
      </c>
      <c r="W202" s="1">
        <v>44664.592858796299</v>
      </c>
      <c r="X202">
        <v>87</v>
      </c>
      <c r="Y202">
        <v>9</v>
      </c>
      <c r="Z202">
        <v>0</v>
      </c>
      <c r="AA202">
        <v>9</v>
      </c>
      <c r="AB202">
        <v>0</v>
      </c>
      <c r="AC202">
        <v>2</v>
      </c>
      <c r="AD202">
        <v>21</v>
      </c>
      <c r="AE202">
        <v>0</v>
      </c>
      <c r="AF202">
        <v>0</v>
      </c>
      <c r="AG202">
        <v>0</v>
      </c>
      <c r="AH202" t="s">
        <v>106</v>
      </c>
      <c r="AI202" s="1">
        <v>44665.042210648149</v>
      </c>
      <c r="AJ202">
        <v>60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21</v>
      </c>
      <c r="AQ202">
        <v>0</v>
      </c>
      <c r="AR202">
        <v>0</v>
      </c>
      <c r="AS202">
        <v>0</v>
      </c>
      <c r="AT202" t="s">
        <v>89</v>
      </c>
      <c r="AU202" t="s">
        <v>89</v>
      </c>
      <c r="AV202" t="s">
        <v>89</v>
      </c>
      <c r="AW202" t="s">
        <v>89</v>
      </c>
      <c r="AX202" t="s">
        <v>89</v>
      </c>
      <c r="AY202" t="s">
        <v>89</v>
      </c>
      <c r="AZ202" t="s">
        <v>89</v>
      </c>
      <c r="BA202" t="s">
        <v>89</v>
      </c>
      <c r="BB202" t="s">
        <v>89</v>
      </c>
      <c r="BC202" t="s">
        <v>89</v>
      </c>
      <c r="BD202" t="s">
        <v>89</v>
      </c>
      <c r="BE202" t="s">
        <v>89</v>
      </c>
    </row>
    <row r="203" spans="1:57" x14ac:dyDescent="0.35">
      <c r="A203" t="s">
        <v>610</v>
      </c>
      <c r="B203" t="s">
        <v>81</v>
      </c>
      <c r="C203" t="s">
        <v>611</v>
      </c>
      <c r="D203" t="s">
        <v>83</v>
      </c>
      <c r="E203" s="2" t="str">
        <f>HYPERLINK("capsilon://?command=openfolder&amp;siteaddress=envoy.emaiq-na2.net&amp;folderid=FX3DB34D59-C82F-6D32-1E3E-35DC82628BEF","FX22031127")</f>
        <v>FX22031127</v>
      </c>
      <c r="F203" t="s">
        <v>19</v>
      </c>
      <c r="G203" t="s">
        <v>19</v>
      </c>
      <c r="H203" t="s">
        <v>84</v>
      </c>
      <c r="I203" t="s">
        <v>612</v>
      </c>
      <c r="J203">
        <v>66</v>
      </c>
      <c r="K203" t="s">
        <v>86</v>
      </c>
      <c r="L203" t="s">
        <v>87</v>
      </c>
      <c r="M203" t="s">
        <v>88</v>
      </c>
      <c r="N203">
        <v>1</v>
      </c>
      <c r="O203" s="1">
        <v>44664.514062499999</v>
      </c>
      <c r="P203" s="1">
        <v>44664.548877314817</v>
      </c>
      <c r="Q203">
        <v>2857</v>
      </c>
      <c r="R203">
        <v>151</v>
      </c>
      <c r="S203" t="b">
        <v>0</v>
      </c>
      <c r="T203" t="s">
        <v>89</v>
      </c>
      <c r="U203" t="b">
        <v>0</v>
      </c>
      <c r="V203" t="s">
        <v>195</v>
      </c>
      <c r="W203" s="1">
        <v>44664.548877314817</v>
      </c>
      <c r="X203">
        <v>151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66</v>
      </c>
      <c r="AE203">
        <v>52</v>
      </c>
      <c r="AF203">
        <v>0</v>
      </c>
      <c r="AG203">
        <v>2</v>
      </c>
      <c r="AH203" t="s">
        <v>89</v>
      </c>
      <c r="AI203" t="s">
        <v>89</v>
      </c>
      <c r="AJ203" t="s">
        <v>89</v>
      </c>
      <c r="AK203" t="s">
        <v>89</v>
      </c>
      <c r="AL203" t="s">
        <v>89</v>
      </c>
      <c r="AM203" t="s">
        <v>89</v>
      </c>
      <c r="AN203" t="s">
        <v>89</v>
      </c>
      <c r="AO203" t="s">
        <v>89</v>
      </c>
      <c r="AP203" t="s">
        <v>89</v>
      </c>
      <c r="AQ203" t="s">
        <v>89</v>
      </c>
      <c r="AR203" t="s">
        <v>89</v>
      </c>
      <c r="AS203" t="s">
        <v>89</v>
      </c>
      <c r="AT203" t="s">
        <v>89</v>
      </c>
      <c r="AU203" t="s">
        <v>89</v>
      </c>
      <c r="AV203" t="s">
        <v>89</v>
      </c>
      <c r="AW203" t="s">
        <v>89</v>
      </c>
      <c r="AX203" t="s">
        <v>89</v>
      </c>
      <c r="AY203" t="s">
        <v>89</v>
      </c>
      <c r="AZ203" t="s">
        <v>89</v>
      </c>
      <c r="BA203" t="s">
        <v>89</v>
      </c>
      <c r="BB203" t="s">
        <v>89</v>
      </c>
      <c r="BC203" t="s">
        <v>89</v>
      </c>
      <c r="BD203" t="s">
        <v>89</v>
      </c>
      <c r="BE203" t="s">
        <v>89</v>
      </c>
    </row>
    <row r="204" spans="1:57" x14ac:dyDescent="0.35">
      <c r="A204" t="s">
        <v>613</v>
      </c>
      <c r="B204" t="s">
        <v>81</v>
      </c>
      <c r="C204" t="s">
        <v>549</v>
      </c>
      <c r="D204" t="s">
        <v>83</v>
      </c>
      <c r="E204" s="2" t="str">
        <f>HYPERLINK("capsilon://?command=openfolder&amp;siteaddress=envoy.emaiq-na2.net&amp;folderid=FX621C3F9E-E215-085F-290E-F2562C2658F9","FX2204119")</f>
        <v>FX2204119</v>
      </c>
      <c r="F204" t="s">
        <v>19</v>
      </c>
      <c r="G204" t="s">
        <v>19</v>
      </c>
      <c r="H204" t="s">
        <v>84</v>
      </c>
      <c r="I204" t="s">
        <v>550</v>
      </c>
      <c r="J204">
        <v>344</v>
      </c>
      <c r="K204" t="s">
        <v>86</v>
      </c>
      <c r="L204" t="s">
        <v>87</v>
      </c>
      <c r="M204" t="s">
        <v>88</v>
      </c>
      <c r="N204">
        <v>2</v>
      </c>
      <c r="O204" s="1">
        <v>44664.518020833333</v>
      </c>
      <c r="P204" s="1">
        <v>44664.636655092596</v>
      </c>
      <c r="Q204">
        <v>8152</v>
      </c>
      <c r="R204">
        <v>2098</v>
      </c>
      <c r="S204" t="b">
        <v>0</v>
      </c>
      <c r="T204" t="s">
        <v>89</v>
      </c>
      <c r="U204" t="b">
        <v>1</v>
      </c>
      <c r="V204" t="s">
        <v>154</v>
      </c>
      <c r="W204" s="1">
        <v>44664.543414351851</v>
      </c>
      <c r="X204">
        <v>659</v>
      </c>
      <c r="Y204">
        <v>111</v>
      </c>
      <c r="Z204">
        <v>0</v>
      </c>
      <c r="AA204">
        <v>111</v>
      </c>
      <c r="AB204">
        <v>370</v>
      </c>
      <c r="AC204">
        <v>57</v>
      </c>
      <c r="AD204">
        <v>233</v>
      </c>
      <c r="AE204">
        <v>0</v>
      </c>
      <c r="AF204">
        <v>0</v>
      </c>
      <c r="AG204">
        <v>0</v>
      </c>
      <c r="AH204" t="s">
        <v>598</v>
      </c>
      <c r="AI204" s="1">
        <v>44664.636655092596</v>
      </c>
      <c r="AJ204">
        <v>1254</v>
      </c>
      <c r="AK204">
        <v>5</v>
      </c>
      <c r="AL204">
        <v>0</v>
      </c>
      <c r="AM204">
        <v>5</v>
      </c>
      <c r="AN204">
        <v>185</v>
      </c>
      <c r="AO204">
        <v>16</v>
      </c>
      <c r="AP204">
        <v>228</v>
      </c>
      <c r="AQ204">
        <v>0</v>
      </c>
      <c r="AR204">
        <v>0</v>
      </c>
      <c r="AS204">
        <v>0</v>
      </c>
      <c r="AT204" t="s">
        <v>89</v>
      </c>
      <c r="AU204" t="s">
        <v>89</v>
      </c>
      <c r="AV204" t="s">
        <v>89</v>
      </c>
      <c r="AW204" t="s">
        <v>89</v>
      </c>
      <c r="AX204" t="s">
        <v>89</v>
      </c>
      <c r="AY204" t="s">
        <v>89</v>
      </c>
      <c r="AZ204" t="s">
        <v>89</v>
      </c>
      <c r="BA204" t="s">
        <v>89</v>
      </c>
      <c r="BB204" t="s">
        <v>89</v>
      </c>
      <c r="BC204" t="s">
        <v>89</v>
      </c>
      <c r="BD204" t="s">
        <v>89</v>
      </c>
      <c r="BE204" t="s">
        <v>89</v>
      </c>
    </row>
    <row r="205" spans="1:57" x14ac:dyDescent="0.35">
      <c r="A205" t="s">
        <v>614</v>
      </c>
      <c r="B205" t="s">
        <v>81</v>
      </c>
      <c r="C205" t="s">
        <v>537</v>
      </c>
      <c r="D205" t="s">
        <v>83</v>
      </c>
      <c r="E205" s="2" t="str">
        <f>HYPERLINK("capsilon://?command=openfolder&amp;siteaddress=envoy.emaiq-na2.net&amp;folderid=FXF913FFEA-4F28-CC42-E9DE-B1ADFC9C2F49","FX220426")</f>
        <v>FX220426</v>
      </c>
      <c r="F205" t="s">
        <v>19</v>
      </c>
      <c r="G205" t="s">
        <v>19</v>
      </c>
      <c r="H205" t="s">
        <v>84</v>
      </c>
      <c r="I205" t="s">
        <v>538</v>
      </c>
      <c r="J205">
        <v>1051</v>
      </c>
      <c r="K205" t="s">
        <v>86</v>
      </c>
      <c r="L205" t="s">
        <v>87</v>
      </c>
      <c r="M205" t="s">
        <v>88</v>
      </c>
      <c r="N205">
        <v>2</v>
      </c>
      <c r="O205" s="1">
        <v>44664.518993055557</v>
      </c>
      <c r="P205" s="1">
        <v>44664.708425925928</v>
      </c>
      <c r="Q205">
        <v>8679</v>
      </c>
      <c r="R205">
        <v>7688</v>
      </c>
      <c r="S205" t="b">
        <v>0</v>
      </c>
      <c r="T205" t="s">
        <v>89</v>
      </c>
      <c r="U205" t="b">
        <v>1</v>
      </c>
      <c r="V205" t="s">
        <v>353</v>
      </c>
      <c r="W205" s="1">
        <v>44664.56517361111</v>
      </c>
      <c r="X205">
        <v>2952</v>
      </c>
      <c r="Y205">
        <v>596</v>
      </c>
      <c r="Z205">
        <v>0</v>
      </c>
      <c r="AA205">
        <v>596</v>
      </c>
      <c r="AB205">
        <v>536</v>
      </c>
      <c r="AC205">
        <v>281</v>
      </c>
      <c r="AD205">
        <v>455</v>
      </c>
      <c r="AE205">
        <v>0</v>
      </c>
      <c r="AF205">
        <v>0</v>
      </c>
      <c r="AG205">
        <v>0</v>
      </c>
      <c r="AH205" t="s">
        <v>101</v>
      </c>
      <c r="AI205" s="1">
        <v>44664.708425925928</v>
      </c>
      <c r="AJ205">
        <v>2745</v>
      </c>
      <c r="AK205">
        <v>10</v>
      </c>
      <c r="AL205">
        <v>0</v>
      </c>
      <c r="AM205">
        <v>10</v>
      </c>
      <c r="AN205">
        <v>276</v>
      </c>
      <c r="AO205">
        <v>10</v>
      </c>
      <c r="AP205">
        <v>445</v>
      </c>
      <c r="AQ205">
        <v>0</v>
      </c>
      <c r="AR205">
        <v>0</v>
      </c>
      <c r="AS205">
        <v>0</v>
      </c>
      <c r="AT205" t="s">
        <v>89</v>
      </c>
      <c r="AU205" t="s">
        <v>89</v>
      </c>
      <c r="AV205" t="s">
        <v>89</v>
      </c>
      <c r="AW205" t="s">
        <v>89</v>
      </c>
      <c r="AX205" t="s">
        <v>89</v>
      </c>
      <c r="AY205" t="s">
        <v>89</v>
      </c>
      <c r="AZ205" t="s">
        <v>89</v>
      </c>
      <c r="BA205" t="s">
        <v>89</v>
      </c>
      <c r="BB205" t="s">
        <v>89</v>
      </c>
      <c r="BC205" t="s">
        <v>89</v>
      </c>
      <c r="BD205" t="s">
        <v>89</v>
      </c>
      <c r="BE205" t="s">
        <v>89</v>
      </c>
    </row>
    <row r="206" spans="1:57" x14ac:dyDescent="0.35">
      <c r="A206" t="s">
        <v>615</v>
      </c>
      <c r="B206" t="s">
        <v>81</v>
      </c>
      <c r="C206" t="s">
        <v>540</v>
      </c>
      <c r="D206" t="s">
        <v>83</v>
      </c>
      <c r="E206" s="2" t="str">
        <f>HYPERLINK("capsilon://?command=openfolder&amp;siteaddress=envoy.emaiq-na2.net&amp;folderid=FX6B00BECA-3BB9-4E05-150B-0E2316C9C922","FX2204419")</f>
        <v>FX2204419</v>
      </c>
      <c r="F206" t="s">
        <v>19</v>
      </c>
      <c r="G206" t="s">
        <v>19</v>
      </c>
      <c r="H206" t="s">
        <v>84</v>
      </c>
      <c r="I206" t="s">
        <v>541</v>
      </c>
      <c r="J206">
        <v>367</v>
      </c>
      <c r="K206" t="s">
        <v>86</v>
      </c>
      <c r="L206" t="s">
        <v>87</v>
      </c>
      <c r="M206" t="s">
        <v>88</v>
      </c>
      <c r="N206">
        <v>2</v>
      </c>
      <c r="O206" s="1">
        <v>44664.521631944444</v>
      </c>
      <c r="P206" s="1">
        <v>44664.731481481482</v>
      </c>
      <c r="Q206">
        <v>12731</v>
      </c>
      <c r="R206">
        <v>5400</v>
      </c>
      <c r="S206" t="b">
        <v>0</v>
      </c>
      <c r="T206" t="s">
        <v>89</v>
      </c>
      <c r="U206" t="b">
        <v>1</v>
      </c>
      <c r="V206" t="s">
        <v>460</v>
      </c>
      <c r="W206" s="1">
        <v>44664.562754629631</v>
      </c>
      <c r="X206">
        <v>3398</v>
      </c>
      <c r="Y206">
        <v>297</v>
      </c>
      <c r="Z206">
        <v>0</v>
      </c>
      <c r="AA206">
        <v>297</v>
      </c>
      <c r="AB206">
        <v>37</v>
      </c>
      <c r="AC206">
        <v>133</v>
      </c>
      <c r="AD206">
        <v>70</v>
      </c>
      <c r="AE206">
        <v>0</v>
      </c>
      <c r="AF206">
        <v>0</v>
      </c>
      <c r="AG206">
        <v>0</v>
      </c>
      <c r="AH206" t="s">
        <v>101</v>
      </c>
      <c r="AI206" s="1">
        <v>44664.731481481482</v>
      </c>
      <c r="AJ206">
        <v>1991</v>
      </c>
      <c r="AK206">
        <v>12</v>
      </c>
      <c r="AL206">
        <v>0</v>
      </c>
      <c r="AM206">
        <v>12</v>
      </c>
      <c r="AN206">
        <v>37</v>
      </c>
      <c r="AO206">
        <v>6</v>
      </c>
      <c r="AP206">
        <v>58</v>
      </c>
      <c r="AQ206">
        <v>0</v>
      </c>
      <c r="AR206">
        <v>0</v>
      </c>
      <c r="AS206">
        <v>0</v>
      </c>
      <c r="AT206" t="s">
        <v>89</v>
      </c>
      <c r="AU206" t="s">
        <v>89</v>
      </c>
      <c r="AV206" t="s">
        <v>89</v>
      </c>
      <c r="AW206" t="s">
        <v>89</v>
      </c>
      <c r="AX206" t="s">
        <v>89</v>
      </c>
      <c r="AY206" t="s">
        <v>89</v>
      </c>
      <c r="AZ206" t="s">
        <v>89</v>
      </c>
      <c r="BA206" t="s">
        <v>89</v>
      </c>
      <c r="BB206" t="s">
        <v>89</v>
      </c>
      <c r="BC206" t="s">
        <v>89</v>
      </c>
      <c r="BD206" t="s">
        <v>89</v>
      </c>
      <c r="BE206" t="s">
        <v>89</v>
      </c>
    </row>
    <row r="207" spans="1:57" x14ac:dyDescent="0.35">
      <c r="A207" t="s">
        <v>616</v>
      </c>
      <c r="B207" t="s">
        <v>81</v>
      </c>
      <c r="C207" t="s">
        <v>617</v>
      </c>
      <c r="D207" t="s">
        <v>83</v>
      </c>
      <c r="E207" s="2" t="str">
        <f>HYPERLINK("capsilon://?command=openfolder&amp;siteaddress=envoy.emaiq-na2.net&amp;folderid=FX1E064170-6370-11C3-0DDB-E2A82EAF9D23","FX2204316")</f>
        <v>FX2204316</v>
      </c>
      <c r="F207" t="s">
        <v>19</v>
      </c>
      <c r="G207" t="s">
        <v>19</v>
      </c>
      <c r="H207" t="s">
        <v>84</v>
      </c>
      <c r="I207" t="s">
        <v>618</v>
      </c>
      <c r="J207">
        <v>74</v>
      </c>
      <c r="K207" t="s">
        <v>86</v>
      </c>
      <c r="L207" t="s">
        <v>87</v>
      </c>
      <c r="M207" t="s">
        <v>88</v>
      </c>
      <c r="N207">
        <v>1</v>
      </c>
      <c r="O207" s="1">
        <v>44664.530706018515</v>
      </c>
      <c r="P207" s="1">
        <v>44664.550844907404</v>
      </c>
      <c r="Q207">
        <v>1583</v>
      </c>
      <c r="R207">
        <v>157</v>
      </c>
      <c r="S207" t="b">
        <v>0</v>
      </c>
      <c r="T207" t="s">
        <v>89</v>
      </c>
      <c r="U207" t="b">
        <v>0</v>
      </c>
      <c r="V207" t="s">
        <v>195</v>
      </c>
      <c r="W207" s="1">
        <v>44664.550844907404</v>
      </c>
      <c r="X207">
        <v>157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74</v>
      </c>
      <c r="AE207">
        <v>62</v>
      </c>
      <c r="AF207">
        <v>0</v>
      </c>
      <c r="AG207">
        <v>4</v>
      </c>
      <c r="AH207" t="s">
        <v>89</v>
      </c>
      <c r="AI207" t="s">
        <v>89</v>
      </c>
      <c r="AJ207" t="s">
        <v>89</v>
      </c>
      <c r="AK207" t="s">
        <v>89</v>
      </c>
      <c r="AL207" t="s">
        <v>89</v>
      </c>
      <c r="AM207" t="s">
        <v>89</v>
      </c>
      <c r="AN207" t="s">
        <v>89</v>
      </c>
      <c r="AO207" t="s">
        <v>89</v>
      </c>
      <c r="AP207" t="s">
        <v>89</v>
      </c>
      <c r="AQ207" t="s">
        <v>89</v>
      </c>
      <c r="AR207" t="s">
        <v>89</v>
      </c>
      <c r="AS207" t="s">
        <v>89</v>
      </c>
      <c r="AT207" t="s">
        <v>89</v>
      </c>
      <c r="AU207" t="s">
        <v>89</v>
      </c>
      <c r="AV207" t="s">
        <v>89</v>
      </c>
      <c r="AW207" t="s">
        <v>89</v>
      </c>
      <c r="AX207" t="s">
        <v>89</v>
      </c>
      <c r="AY207" t="s">
        <v>89</v>
      </c>
      <c r="AZ207" t="s">
        <v>89</v>
      </c>
      <c r="BA207" t="s">
        <v>89</v>
      </c>
      <c r="BB207" t="s">
        <v>89</v>
      </c>
      <c r="BC207" t="s">
        <v>89</v>
      </c>
      <c r="BD207" t="s">
        <v>89</v>
      </c>
      <c r="BE207" t="s">
        <v>89</v>
      </c>
    </row>
    <row r="208" spans="1:57" x14ac:dyDescent="0.35">
      <c r="A208" t="s">
        <v>619</v>
      </c>
      <c r="B208" t="s">
        <v>81</v>
      </c>
      <c r="C208" t="s">
        <v>620</v>
      </c>
      <c r="D208" t="s">
        <v>83</v>
      </c>
      <c r="E208" s="2" t="str">
        <f>HYPERLINK("capsilon://?command=openfolder&amp;siteaddress=envoy.emaiq-na2.net&amp;folderid=FX9A99892D-8D89-9BC5-BED4-D331145171BE","FX2204150")</f>
        <v>FX2204150</v>
      </c>
      <c r="F208" t="s">
        <v>19</v>
      </c>
      <c r="G208" t="s">
        <v>19</v>
      </c>
      <c r="H208" t="s">
        <v>84</v>
      </c>
      <c r="I208" t="s">
        <v>621</v>
      </c>
      <c r="J208">
        <v>593</v>
      </c>
      <c r="K208" t="s">
        <v>86</v>
      </c>
      <c r="L208" t="s">
        <v>87</v>
      </c>
      <c r="M208" t="s">
        <v>88</v>
      </c>
      <c r="N208">
        <v>1</v>
      </c>
      <c r="O208" s="1">
        <v>44664.535682870373</v>
      </c>
      <c r="P208" s="1">
        <v>44664.554085648146</v>
      </c>
      <c r="Q208">
        <v>1348</v>
      </c>
      <c r="R208">
        <v>242</v>
      </c>
      <c r="S208" t="b">
        <v>0</v>
      </c>
      <c r="T208" t="s">
        <v>89</v>
      </c>
      <c r="U208" t="b">
        <v>0</v>
      </c>
      <c r="V208" t="s">
        <v>195</v>
      </c>
      <c r="W208" s="1">
        <v>44664.554085648146</v>
      </c>
      <c r="X208">
        <v>213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593</v>
      </c>
      <c r="AE208">
        <v>488</v>
      </c>
      <c r="AF208">
        <v>0</v>
      </c>
      <c r="AG208">
        <v>14</v>
      </c>
      <c r="AH208" t="s">
        <v>89</v>
      </c>
      <c r="AI208" t="s">
        <v>89</v>
      </c>
      <c r="AJ208" t="s">
        <v>89</v>
      </c>
      <c r="AK208" t="s">
        <v>89</v>
      </c>
      <c r="AL208" t="s">
        <v>89</v>
      </c>
      <c r="AM208" t="s">
        <v>89</v>
      </c>
      <c r="AN208" t="s">
        <v>89</v>
      </c>
      <c r="AO208" t="s">
        <v>89</v>
      </c>
      <c r="AP208" t="s">
        <v>89</v>
      </c>
      <c r="AQ208" t="s">
        <v>89</v>
      </c>
      <c r="AR208" t="s">
        <v>89</v>
      </c>
      <c r="AS208" t="s">
        <v>89</v>
      </c>
      <c r="AT208" t="s">
        <v>89</v>
      </c>
      <c r="AU208" t="s">
        <v>89</v>
      </c>
      <c r="AV208" t="s">
        <v>89</v>
      </c>
      <c r="AW208" t="s">
        <v>89</v>
      </c>
      <c r="AX208" t="s">
        <v>89</v>
      </c>
      <c r="AY208" t="s">
        <v>89</v>
      </c>
      <c r="AZ208" t="s">
        <v>89</v>
      </c>
      <c r="BA208" t="s">
        <v>89</v>
      </c>
      <c r="BB208" t="s">
        <v>89</v>
      </c>
      <c r="BC208" t="s">
        <v>89</v>
      </c>
      <c r="BD208" t="s">
        <v>89</v>
      </c>
      <c r="BE208" t="s">
        <v>89</v>
      </c>
    </row>
    <row r="209" spans="1:57" x14ac:dyDescent="0.35">
      <c r="A209" t="s">
        <v>622</v>
      </c>
      <c r="B209" t="s">
        <v>81</v>
      </c>
      <c r="C209" t="s">
        <v>552</v>
      </c>
      <c r="D209" t="s">
        <v>83</v>
      </c>
      <c r="E209" s="2" t="str">
        <f>HYPERLINK("capsilon://?command=openfolder&amp;siteaddress=envoy.emaiq-na2.net&amp;folderid=FX6177069B-D561-7387-3478-1AC99B009A72","FX22031091")</f>
        <v>FX22031091</v>
      </c>
      <c r="F209" t="s">
        <v>19</v>
      </c>
      <c r="G209" t="s">
        <v>19</v>
      </c>
      <c r="H209" t="s">
        <v>84</v>
      </c>
      <c r="I209" t="s">
        <v>553</v>
      </c>
      <c r="J209">
        <v>394</v>
      </c>
      <c r="K209" t="s">
        <v>86</v>
      </c>
      <c r="L209" t="s">
        <v>87</v>
      </c>
      <c r="M209" t="s">
        <v>88</v>
      </c>
      <c r="N209">
        <v>2</v>
      </c>
      <c r="O209" s="1">
        <v>44664.536458333336</v>
      </c>
      <c r="P209" s="1">
        <v>44664.746921296297</v>
      </c>
      <c r="Q209">
        <v>14482</v>
      </c>
      <c r="R209">
        <v>3702</v>
      </c>
      <c r="S209" t="b">
        <v>0</v>
      </c>
      <c r="T209" t="s">
        <v>89</v>
      </c>
      <c r="U209" t="b">
        <v>1</v>
      </c>
      <c r="V209" t="s">
        <v>336</v>
      </c>
      <c r="W209" s="1">
        <v>44664.567835648151</v>
      </c>
      <c r="X209">
        <v>2316</v>
      </c>
      <c r="Y209">
        <v>256</v>
      </c>
      <c r="Z209">
        <v>0</v>
      </c>
      <c r="AA209">
        <v>256</v>
      </c>
      <c r="AB209">
        <v>52</v>
      </c>
      <c r="AC209">
        <v>119</v>
      </c>
      <c r="AD209">
        <v>138</v>
      </c>
      <c r="AE209">
        <v>0</v>
      </c>
      <c r="AF209">
        <v>0</v>
      </c>
      <c r="AG209">
        <v>0</v>
      </c>
      <c r="AH209" t="s">
        <v>101</v>
      </c>
      <c r="AI209" s="1">
        <v>44664.746921296297</v>
      </c>
      <c r="AJ209">
        <v>1333</v>
      </c>
      <c r="AK209">
        <v>2</v>
      </c>
      <c r="AL209">
        <v>0</v>
      </c>
      <c r="AM209">
        <v>2</v>
      </c>
      <c r="AN209">
        <v>52</v>
      </c>
      <c r="AO209">
        <v>2</v>
      </c>
      <c r="AP209">
        <v>136</v>
      </c>
      <c r="AQ209">
        <v>0</v>
      </c>
      <c r="AR209">
        <v>0</v>
      </c>
      <c r="AS209">
        <v>0</v>
      </c>
      <c r="AT209" t="s">
        <v>89</v>
      </c>
      <c r="AU209" t="s">
        <v>89</v>
      </c>
      <c r="AV209" t="s">
        <v>89</v>
      </c>
      <c r="AW209" t="s">
        <v>89</v>
      </c>
      <c r="AX209" t="s">
        <v>89</v>
      </c>
      <c r="AY209" t="s">
        <v>89</v>
      </c>
      <c r="AZ209" t="s">
        <v>89</v>
      </c>
      <c r="BA209" t="s">
        <v>89</v>
      </c>
      <c r="BB209" t="s">
        <v>89</v>
      </c>
      <c r="BC209" t="s">
        <v>89</v>
      </c>
      <c r="BD209" t="s">
        <v>89</v>
      </c>
      <c r="BE209" t="s">
        <v>89</v>
      </c>
    </row>
    <row r="210" spans="1:57" x14ac:dyDescent="0.35">
      <c r="A210" t="s">
        <v>623</v>
      </c>
      <c r="B210" t="s">
        <v>81</v>
      </c>
      <c r="C210" t="s">
        <v>324</v>
      </c>
      <c r="D210" t="s">
        <v>83</v>
      </c>
      <c r="E210" s="2" t="str">
        <f>HYPERLINK("capsilon://?command=openfolder&amp;siteaddress=envoy.emaiq-na2.net&amp;folderid=FXB1246BA7-14EE-9DDC-3A2D-4D33D10E7ADB","FX2203956")</f>
        <v>FX2203956</v>
      </c>
      <c r="F210" t="s">
        <v>19</v>
      </c>
      <c r="G210" t="s">
        <v>19</v>
      </c>
      <c r="H210" t="s">
        <v>84</v>
      </c>
      <c r="I210" t="s">
        <v>624</v>
      </c>
      <c r="J210">
        <v>32</v>
      </c>
      <c r="K210" t="s">
        <v>86</v>
      </c>
      <c r="L210" t="s">
        <v>87</v>
      </c>
      <c r="M210" t="s">
        <v>88</v>
      </c>
      <c r="N210">
        <v>1</v>
      </c>
      <c r="O210" s="1">
        <v>44664.537962962961</v>
      </c>
      <c r="P210" s="1">
        <v>44664.555347222224</v>
      </c>
      <c r="Q210">
        <v>1401</v>
      </c>
      <c r="R210">
        <v>101</v>
      </c>
      <c r="S210" t="b">
        <v>0</v>
      </c>
      <c r="T210" t="s">
        <v>89</v>
      </c>
      <c r="U210" t="b">
        <v>0</v>
      </c>
      <c r="V210" t="s">
        <v>195</v>
      </c>
      <c r="W210" s="1">
        <v>44664.555347222224</v>
      </c>
      <c r="X210">
        <v>101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32</v>
      </c>
      <c r="AE210">
        <v>27</v>
      </c>
      <c r="AF210">
        <v>0</v>
      </c>
      <c r="AG210">
        <v>5</v>
      </c>
      <c r="AH210" t="s">
        <v>89</v>
      </c>
      <c r="AI210" t="s">
        <v>89</v>
      </c>
      <c r="AJ210" t="s">
        <v>89</v>
      </c>
      <c r="AK210" t="s">
        <v>89</v>
      </c>
      <c r="AL210" t="s">
        <v>89</v>
      </c>
      <c r="AM210" t="s">
        <v>89</v>
      </c>
      <c r="AN210" t="s">
        <v>89</v>
      </c>
      <c r="AO210" t="s">
        <v>89</v>
      </c>
      <c r="AP210" t="s">
        <v>89</v>
      </c>
      <c r="AQ210" t="s">
        <v>89</v>
      </c>
      <c r="AR210" t="s">
        <v>89</v>
      </c>
      <c r="AS210" t="s">
        <v>89</v>
      </c>
      <c r="AT210" t="s">
        <v>89</v>
      </c>
      <c r="AU210" t="s">
        <v>89</v>
      </c>
      <c r="AV210" t="s">
        <v>89</v>
      </c>
      <c r="AW210" t="s">
        <v>89</v>
      </c>
      <c r="AX210" t="s">
        <v>89</v>
      </c>
      <c r="AY210" t="s">
        <v>89</v>
      </c>
      <c r="AZ210" t="s">
        <v>89</v>
      </c>
      <c r="BA210" t="s">
        <v>89</v>
      </c>
      <c r="BB210" t="s">
        <v>89</v>
      </c>
      <c r="BC210" t="s">
        <v>89</v>
      </c>
      <c r="BD210" t="s">
        <v>89</v>
      </c>
      <c r="BE210" t="s">
        <v>89</v>
      </c>
    </row>
    <row r="211" spans="1:57" x14ac:dyDescent="0.35">
      <c r="A211" t="s">
        <v>625</v>
      </c>
      <c r="B211" t="s">
        <v>81</v>
      </c>
      <c r="C211" t="s">
        <v>557</v>
      </c>
      <c r="D211" t="s">
        <v>83</v>
      </c>
      <c r="E211" s="2" t="str">
        <f>HYPERLINK("capsilon://?command=openfolder&amp;siteaddress=envoy.emaiq-na2.net&amp;folderid=FX2667B58A-56E7-DDAB-9164-0796B273E671","FX2204224")</f>
        <v>FX2204224</v>
      </c>
      <c r="F211" t="s">
        <v>19</v>
      </c>
      <c r="G211" t="s">
        <v>19</v>
      </c>
      <c r="H211" t="s">
        <v>84</v>
      </c>
      <c r="I211" t="s">
        <v>558</v>
      </c>
      <c r="J211">
        <v>275</v>
      </c>
      <c r="K211" t="s">
        <v>86</v>
      </c>
      <c r="L211" t="s">
        <v>87</v>
      </c>
      <c r="M211" t="s">
        <v>88</v>
      </c>
      <c r="N211">
        <v>2</v>
      </c>
      <c r="O211" s="1">
        <v>44664.538356481484</v>
      </c>
      <c r="P211" s="1">
        <v>44664.912141203706</v>
      </c>
      <c r="Q211">
        <v>27742</v>
      </c>
      <c r="R211">
        <v>4553</v>
      </c>
      <c r="S211" t="b">
        <v>0</v>
      </c>
      <c r="T211" t="s">
        <v>89</v>
      </c>
      <c r="U211" t="b">
        <v>1</v>
      </c>
      <c r="V211" t="s">
        <v>336</v>
      </c>
      <c r="W211" s="1">
        <v>44664.592037037037</v>
      </c>
      <c r="X211">
        <v>3490</v>
      </c>
      <c r="Y211">
        <v>222</v>
      </c>
      <c r="Z211">
        <v>0</v>
      </c>
      <c r="AA211">
        <v>222</v>
      </c>
      <c r="AB211">
        <v>0</v>
      </c>
      <c r="AC211">
        <v>145</v>
      </c>
      <c r="AD211">
        <v>53</v>
      </c>
      <c r="AE211">
        <v>0</v>
      </c>
      <c r="AF211">
        <v>0</v>
      </c>
      <c r="AG211">
        <v>0</v>
      </c>
      <c r="AH211" t="s">
        <v>248</v>
      </c>
      <c r="AI211" s="1">
        <v>44664.912141203706</v>
      </c>
      <c r="AJ211">
        <v>589</v>
      </c>
      <c r="AK211">
        <v>1</v>
      </c>
      <c r="AL211">
        <v>0</v>
      </c>
      <c r="AM211">
        <v>1</v>
      </c>
      <c r="AN211">
        <v>0</v>
      </c>
      <c r="AO211">
        <v>1</v>
      </c>
      <c r="AP211">
        <v>52</v>
      </c>
      <c r="AQ211">
        <v>0</v>
      </c>
      <c r="AR211">
        <v>0</v>
      </c>
      <c r="AS211">
        <v>0</v>
      </c>
      <c r="AT211" t="s">
        <v>89</v>
      </c>
      <c r="AU211" t="s">
        <v>89</v>
      </c>
      <c r="AV211" t="s">
        <v>89</v>
      </c>
      <c r="AW211" t="s">
        <v>89</v>
      </c>
      <c r="AX211" t="s">
        <v>89</v>
      </c>
      <c r="AY211" t="s">
        <v>89</v>
      </c>
      <c r="AZ211" t="s">
        <v>89</v>
      </c>
      <c r="BA211" t="s">
        <v>89</v>
      </c>
      <c r="BB211" t="s">
        <v>89</v>
      </c>
      <c r="BC211" t="s">
        <v>89</v>
      </c>
      <c r="BD211" t="s">
        <v>89</v>
      </c>
      <c r="BE211" t="s">
        <v>89</v>
      </c>
    </row>
    <row r="212" spans="1:57" x14ac:dyDescent="0.35">
      <c r="A212" t="s">
        <v>626</v>
      </c>
      <c r="B212" t="s">
        <v>81</v>
      </c>
      <c r="C212" t="s">
        <v>230</v>
      </c>
      <c r="D212" t="s">
        <v>83</v>
      </c>
      <c r="E212" s="2" t="str">
        <f>HYPERLINK("capsilon://?command=openfolder&amp;siteaddress=envoy.emaiq-na2.net&amp;folderid=FX67EECA85-113D-6C32-32A0-7E007FB232DB","FX2203529")</f>
        <v>FX2203529</v>
      </c>
      <c r="F212" t="s">
        <v>19</v>
      </c>
      <c r="G212" t="s">
        <v>19</v>
      </c>
      <c r="H212" t="s">
        <v>84</v>
      </c>
      <c r="I212" t="s">
        <v>564</v>
      </c>
      <c r="J212">
        <v>43</v>
      </c>
      <c r="K212" t="s">
        <v>86</v>
      </c>
      <c r="L212" t="s">
        <v>87</v>
      </c>
      <c r="M212" t="s">
        <v>88</v>
      </c>
      <c r="N212">
        <v>2</v>
      </c>
      <c r="O212" s="1">
        <v>44664.538587962961</v>
      </c>
      <c r="P212" s="1">
        <v>44664.782337962963</v>
      </c>
      <c r="Q212">
        <v>20822</v>
      </c>
      <c r="R212">
        <v>238</v>
      </c>
      <c r="S212" t="b">
        <v>0</v>
      </c>
      <c r="T212" t="s">
        <v>89</v>
      </c>
      <c r="U212" t="b">
        <v>1</v>
      </c>
      <c r="V212" t="s">
        <v>476</v>
      </c>
      <c r="W212" s="1">
        <v>44664.553981481484</v>
      </c>
      <c r="X212">
        <v>161</v>
      </c>
      <c r="Y212">
        <v>37</v>
      </c>
      <c r="Z212">
        <v>0</v>
      </c>
      <c r="AA212">
        <v>37</v>
      </c>
      <c r="AB212">
        <v>0</v>
      </c>
      <c r="AC212">
        <v>15</v>
      </c>
      <c r="AD212">
        <v>6</v>
      </c>
      <c r="AE212">
        <v>0</v>
      </c>
      <c r="AF212">
        <v>0</v>
      </c>
      <c r="AG212">
        <v>0</v>
      </c>
      <c r="AH212" t="s">
        <v>200</v>
      </c>
      <c r="AI212" s="1">
        <v>44664.782337962963</v>
      </c>
      <c r="AJ212">
        <v>68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6</v>
      </c>
      <c r="AQ212">
        <v>0</v>
      </c>
      <c r="AR212">
        <v>0</v>
      </c>
      <c r="AS212">
        <v>0</v>
      </c>
      <c r="AT212" t="s">
        <v>89</v>
      </c>
      <c r="AU212" t="s">
        <v>89</v>
      </c>
      <c r="AV212" t="s">
        <v>89</v>
      </c>
      <c r="AW212" t="s">
        <v>89</v>
      </c>
      <c r="AX212" t="s">
        <v>89</v>
      </c>
      <c r="AY212" t="s">
        <v>89</v>
      </c>
      <c r="AZ212" t="s">
        <v>89</v>
      </c>
      <c r="BA212" t="s">
        <v>89</v>
      </c>
      <c r="BB212" t="s">
        <v>89</v>
      </c>
      <c r="BC212" t="s">
        <v>89</v>
      </c>
      <c r="BD212" t="s">
        <v>89</v>
      </c>
      <c r="BE212" t="s">
        <v>89</v>
      </c>
    </row>
    <row r="213" spans="1:57" x14ac:dyDescent="0.35">
      <c r="A213" t="s">
        <v>627</v>
      </c>
      <c r="B213" t="s">
        <v>81</v>
      </c>
      <c r="C213" t="s">
        <v>122</v>
      </c>
      <c r="D213" t="s">
        <v>83</v>
      </c>
      <c r="E213" s="2" t="str">
        <f>HYPERLINK("capsilon://?command=openfolder&amp;siteaddress=envoy.emaiq-na2.net&amp;folderid=FX52E91147-6940-4F21-E3B8-4FFA82757A39","FX2203322")</f>
        <v>FX2203322</v>
      </c>
      <c r="F213" t="s">
        <v>19</v>
      </c>
      <c r="G213" t="s">
        <v>19</v>
      </c>
      <c r="H213" t="s">
        <v>84</v>
      </c>
      <c r="I213" t="s">
        <v>628</v>
      </c>
      <c r="J213">
        <v>66</v>
      </c>
      <c r="K213" t="s">
        <v>86</v>
      </c>
      <c r="L213" t="s">
        <v>87</v>
      </c>
      <c r="M213" t="s">
        <v>88</v>
      </c>
      <c r="N213">
        <v>2</v>
      </c>
      <c r="O213" s="1">
        <v>44664.539490740739</v>
      </c>
      <c r="P213" s="1">
        <v>44665.044490740744</v>
      </c>
      <c r="Q213">
        <v>43114</v>
      </c>
      <c r="R213">
        <v>518</v>
      </c>
      <c r="S213" t="b">
        <v>0</v>
      </c>
      <c r="T213" t="s">
        <v>89</v>
      </c>
      <c r="U213" t="b">
        <v>0</v>
      </c>
      <c r="V213" t="s">
        <v>336</v>
      </c>
      <c r="W213" s="1">
        <v>44664.595682870371</v>
      </c>
      <c r="X213">
        <v>314</v>
      </c>
      <c r="Y213">
        <v>52</v>
      </c>
      <c r="Z213">
        <v>0</v>
      </c>
      <c r="AA213">
        <v>52</v>
      </c>
      <c r="AB213">
        <v>0</v>
      </c>
      <c r="AC213">
        <v>27</v>
      </c>
      <c r="AD213">
        <v>14</v>
      </c>
      <c r="AE213">
        <v>0</v>
      </c>
      <c r="AF213">
        <v>0</v>
      </c>
      <c r="AG213">
        <v>0</v>
      </c>
      <c r="AH213" t="s">
        <v>106</v>
      </c>
      <c r="AI213" s="1">
        <v>44665.044490740744</v>
      </c>
      <c r="AJ213">
        <v>196</v>
      </c>
      <c r="AK213">
        <v>3</v>
      </c>
      <c r="AL213">
        <v>0</v>
      </c>
      <c r="AM213">
        <v>3</v>
      </c>
      <c r="AN213">
        <v>0</v>
      </c>
      <c r="AO213">
        <v>2</v>
      </c>
      <c r="AP213">
        <v>11</v>
      </c>
      <c r="AQ213">
        <v>0</v>
      </c>
      <c r="AR213">
        <v>0</v>
      </c>
      <c r="AS213">
        <v>0</v>
      </c>
      <c r="AT213" t="s">
        <v>89</v>
      </c>
      <c r="AU213" t="s">
        <v>89</v>
      </c>
      <c r="AV213" t="s">
        <v>89</v>
      </c>
      <c r="AW213" t="s">
        <v>89</v>
      </c>
      <c r="AX213" t="s">
        <v>89</v>
      </c>
      <c r="AY213" t="s">
        <v>89</v>
      </c>
      <c r="AZ213" t="s">
        <v>89</v>
      </c>
      <c r="BA213" t="s">
        <v>89</v>
      </c>
      <c r="BB213" t="s">
        <v>89</v>
      </c>
      <c r="BC213" t="s">
        <v>89</v>
      </c>
      <c r="BD213" t="s">
        <v>89</v>
      </c>
      <c r="BE213" t="s">
        <v>89</v>
      </c>
    </row>
    <row r="214" spans="1:57" x14ac:dyDescent="0.35">
      <c r="A214" t="s">
        <v>629</v>
      </c>
      <c r="B214" t="s">
        <v>81</v>
      </c>
      <c r="C214" t="s">
        <v>377</v>
      </c>
      <c r="D214" t="s">
        <v>83</v>
      </c>
      <c r="E214" s="2" t="str">
        <f>HYPERLINK("capsilon://?command=openfolder&amp;siteaddress=envoy.emaiq-na2.net&amp;folderid=FX0F25AE61-82AD-C660-8FE7-9CA6FBE5B057","FX22031074")</f>
        <v>FX22031074</v>
      </c>
      <c r="F214" t="s">
        <v>19</v>
      </c>
      <c r="G214" t="s">
        <v>19</v>
      </c>
      <c r="H214" t="s">
        <v>84</v>
      </c>
      <c r="I214" t="s">
        <v>630</v>
      </c>
      <c r="J214">
        <v>59</v>
      </c>
      <c r="K214" t="s">
        <v>86</v>
      </c>
      <c r="L214" t="s">
        <v>87</v>
      </c>
      <c r="M214" t="s">
        <v>88</v>
      </c>
      <c r="N214">
        <v>2</v>
      </c>
      <c r="O214" s="1">
        <v>44664.540636574071</v>
      </c>
      <c r="P214" s="1">
        <v>44665.046724537038</v>
      </c>
      <c r="Q214">
        <v>43264</v>
      </c>
      <c r="R214">
        <v>462</v>
      </c>
      <c r="S214" t="b">
        <v>0</v>
      </c>
      <c r="T214" t="s">
        <v>89</v>
      </c>
      <c r="U214" t="b">
        <v>0</v>
      </c>
      <c r="V214" t="s">
        <v>336</v>
      </c>
      <c r="W214" s="1">
        <v>44664.595254629632</v>
      </c>
      <c r="X214">
        <v>206</v>
      </c>
      <c r="Y214">
        <v>48</v>
      </c>
      <c r="Z214">
        <v>0</v>
      </c>
      <c r="AA214">
        <v>48</v>
      </c>
      <c r="AB214">
        <v>0</v>
      </c>
      <c r="AC214">
        <v>15</v>
      </c>
      <c r="AD214">
        <v>11</v>
      </c>
      <c r="AE214">
        <v>0</v>
      </c>
      <c r="AF214">
        <v>0</v>
      </c>
      <c r="AG214">
        <v>0</v>
      </c>
      <c r="AH214" t="s">
        <v>118</v>
      </c>
      <c r="AI214" s="1">
        <v>44665.046724537038</v>
      </c>
      <c r="AJ214">
        <v>250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11</v>
      </c>
      <c r="AQ214">
        <v>0</v>
      </c>
      <c r="AR214">
        <v>0</v>
      </c>
      <c r="AS214">
        <v>0</v>
      </c>
      <c r="AT214" t="s">
        <v>89</v>
      </c>
      <c r="AU214" t="s">
        <v>89</v>
      </c>
      <c r="AV214" t="s">
        <v>89</v>
      </c>
      <c r="AW214" t="s">
        <v>89</v>
      </c>
      <c r="AX214" t="s">
        <v>89</v>
      </c>
      <c r="AY214" t="s">
        <v>89</v>
      </c>
      <c r="AZ214" t="s">
        <v>89</v>
      </c>
      <c r="BA214" t="s">
        <v>89</v>
      </c>
      <c r="BB214" t="s">
        <v>89</v>
      </c>
      <c r="BC214" t="s">
        <v>89</v>
      </c>
      <c r="BD214" t="s">
        <v>89</v>
      </c>
      <c r="BE214" t="s">
        <v>89</v>
      </c>
    </row>
    <row r="215" spans="1:57" x14ac:dyDescent="0.35">
      <c r="A215" t="s">
        <v>631</v>
      </c>
      <c r="B215" t="s">
        <v>81</v>
      </c>
      <c r="C215" t="s">
        <v>575</v>
      </c>
      <c r="D215" t="s">
        <v>83</v>
      </c>
      <c r="E215" s="2" t="str">
        <f>HYPERLINK("capsilon://?command=openfolder&amp;siteaddress=envoy.emaiq-na2.net&amp;folderid=FXA600CF02-6357-DBD7-1148-F38C118EF51B","FX22031201")</f>
        <v>FX22031201</v>
      </c>
      <c r="F215" t="s">
        <v>19</v>
      </c>
      <c r="G215" t="s">
        <v>19</v>
      </c>
      <c r="H215" t="s">
        <v>84</v>
      </c>
      <c r="I215" t="s">
        <v>576</v>
      </c>
      <c r="J215">
        <v>766</v>
      </c>
      <c r="K215" t="s">
        <v>86</v>
      </c>
      <c r="L215" t="s">
        <v>87</v>
      </c>
      <c r="M215" t="s">
        <v>88</v>
      </c>
      <c r="N215">
        <v>2</v>
      </c>
      <c r="O215" s="1">
        <v>44664.543738425928</v>
      </c>
      <c r="P215" s="1">
        <v>44664.940486111111</v>
      </c>
      <c r="Q215">
        <v>25181</v>
      </c>
      <c r="R215">
        <v>9098</v>
      </c>
      <c r="S215" t="b">
        <v>0</v>
      </c>
      <c r="T215" t="s">
        <v>89</v>
      </c>
      <c r="U215" t="b">
        <v>1</v>
      </c>
      <c r="V215" t="s">
        <v>211</v>
      </c>
      <c r="W215" s="1">
        <v>44664.630937499998</v>
      </c>
      <c r="X215">
        <v>6671</v>
      </c>
      <c r="Y215">
        <v>563</v>
      </c>
      <c r="Z215">
        <v>0</v>
      </c>
      <c r="AA215">
        <v>563</v>
      </c>
      <c r="AB215">
        <v>113</v>
      </c>
      <c r="AC215">
        <v>374</v>
      </c>
      <c r="AD215">
        <v>203</v>
      </c>
      <c r="AE215">
        <v>0</v>
      </c>
      <c r="AF215">
        <v>0</v>
      </c>
      <c r="AG215">
        <v>0</v>
      </c>
      <c r="AH215" t="s">
        <v>248</v>
      </c>
      <c r="AI215" s="1">
        <v>44664.940486111111</v>
      </c>
      <c r="AJ215">
        <v>2245</v>
      </c>
      <c r="AK215">
        <v>28</v>
      </c>
      <c r="AL215">
        <v>0</v>
      </c>
      <c r="AM215">
        <v>28</v>
      </c>
      <c r="AN215">
        <v>111</v>
      </c>
      <c r="AO215">
        <v>26</v>
      </c>
      <c r="AP215">
        <v>175</v>
      </c>
      <c r="AQ215">
        <v>0</v>
      </c>
      <c r="AR215">
        <v>0</v>
      </c>
      <c r="AS215">
        <v>0</v>
      </c>
      <c r="AT215" t="s">
        <v>89</v>
      </c>
      <c r="AU215" t="s">
        <v>89</v>
      </c>
      <c r="AV215" t="s">
        <v>89</v>
      </c>
      <c r="AW215" t="s">
        <v>89</v>
      </c>
      <c r="AX215" t="s">
        <v>89</v>
      </c>
      <c r="AY215" t="s">
        <v>89</v>
      </c>
      <c r="AZ215" t="s">
        <v>89</v>
      </c>
      <c r="BA215" t="s">
        <v>89</v>
      </c>
      <c r="BB215" t="s">
        <v>89</v>
      </c>
      <c r="BC215" t="s">
        <v>89</v>
      </c>
      <c r="BD215" t="s">
        <v>89</v>
      </c>
      <c r="BE215" t="s">
        <v>89</v>
      </c>
    </row>
    <row r="216" spans="1:57" x14ac:dyDescent="0.35">
      <c r="A216" t="s">
        <v>632</v>
      </c>
      <c r="B216" t="s">
        <v>81</v>
      </c>
      <c r="C216" t="s">
        <v>122</v>
      </c>
      <c r="D216" t="s">
        <v>83</v>
      </c>
      <c r="E216" s="2" t="str">
        <f>HYPERLINK("capsilon://?command=openfolder&amp;siteaddress=envoy.emaiq-na2.net&amp;folderid=FX52E91147-6940-4F21-E3B8-4FFA82757A39","FX2203322")</f>
        <v>FX2203322</v>
      </c>
      <c r="F216" t="s">
        <v>19</v>
      </c>
      <c r="G216" t="s">
        <v>19</v>
      </c>
      <c r="H216" t="s">
        <v>84</v>
      </c>
      <c r="I216" t="s">
        <v>587</v>
      </c>
      <c r="J216">
        <v>86</v>
      </c>
      <c r="K216" t="s">
        <v>86</v>
      </c>
      <c r="L216" t="s">
        <v>87</v>
      </c>
      <c r="M216" t="s">
        <v>88</v>
      </c>
      <c r="N216">
        <v>2</v>
      </c>
      <c r="O216" s="1">
        <v>44664.543993055559</v>
      </c>
      <c r="P216" s="1">
        <v>44664.785277777781</v>
      </c>
      <c r="Q216">
        <v>20327</v>
      </c>
      <c r="R216">
        <v>520</v>
      </c>
      <c r="S216" t="b">
        <v>0</v>
      </c>
      <c r="T216" t="s">
        <v>89</v>
      </c>
      <c r="U216" t="b">
        <v>1</v>
      </c>
      <c r="V216" t="s">
        <v>154</v>
      </c>
      <c r="W216" s="1">
        <v>44664.558125000003</v>
      </c>
      <c r="X216">
        <v>284</v>
      </c>
      <c r="Y216">
        <v>74</v>
      </c>
      <c r="Z216">
        <v>0</v>
      </c>
      <c r="AA216">
        <v>74</v>
      </c>
      <c r="AB216">
        <v>0</v>
      </c>
      <c r="AC216">
        <v>32</v>
      </c>
      <c r="AD216">
        <v>12</v>
      </c>
      <c r="AE216">
        <v>0</v>
      </c>
      <c r="AF216">
        <v>0</v>
      </c>
      <c r="AG216">
        <v>0</v>
      </c>
      <c r="AH216" t="s">
        <v>200</v>
      </c>
      <c r="AI216" s="1">
        <v>44664.785277777781</v>
      </c>
      <c r="AJ216">
        <v>191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11</v>
      </c>
      <c r="AQ216">
        <v>0</v>
      </c>
      <c r="AR216">
        <v>0</v>
      </c>
      <c r="AS216">
        <v>0</v>
      </c>
      <c r="AT216" t="s">
        <v>89</v>
      </c>
      <c r="AU216" t="s">
        <v>89</v>
      </c>
      <c r="AV216" t="s">
        <v>89</v>
      </c>
      <c r="AW216" t="s">
        <v>89</v>
      </c>
      <c r="AX216" t="s">
        <v>89</v>
      </c>
      <c r="AY216" t="s">
        <v>89</v>
      </c>
      <c r="AZ216" t="s">
        <v>89</v>
      </c>
      <c r="BA216" t="s">
        <v>89</v>
      </c>
      <c r="BB216" t="s">
        <v>89</v>
      </c>
      <c r="BC216" t="s">
        <v>89</v>
      </c>
      <c r="BD216" t="s">
        <v>89</v>
      </c>
      <c r="BE216" t="s">
        <v>89</v>
      </c>
    </row>
    <row r="217" spans="1:57" x14ac:dyDescent="0.35">
      <c r="A217" t="s">
        <v>633</v>
      </c>
      <c r="B217" t="s">
        <v>81</v>
      </c>
      <c r="C217" t="s">
        <v>634</v>
      </c>
      <c r="D217" t="s">
        <v>83</v>
      </c>
      <c r="E217" s="2" t="str">
        <f>HYPERLINK("capsilon://?command=openfolder&amp;siteaddress=envoy.emaiq-na2.net&amp;folderid=FXBF930778-6736-304D-C006-A3BDBA598A78","FX2204161")</f>
        <v>FX2204161</v>
      </c>
      <c r="F217" t="s">
        <v>19</v>
      </c>
      <c r="G217" t="s">
        <v>19</v>
      </c>
      <c r="H217" t="s">
        <v>84</v>
      </c>
      <c r="I217" t="s">
        <v>635</v>
      </c>
      <c r="J217">
        <v>446</v>
      </c>
      <c r="K217" t="s">
        <v>86</v>
      </c>
      <c r="L217" t="s">
        <v>87</v>
      </c>
      <c r="M217" t="s">
        <v>88</v>
      </c>
      <c r="N217">
        <v>2</v>
      </c>
      <c r="O217" s="1">
        <v>44664.545219907406</v>
      </c>
      <c r="P217" s="1">
        <v>44665.054120370369</v>
      </c>
      <c r="Q217">
        <v>42147</v>
      </c>
      <c r="R217">
        <v>1822</v>
      </c>
      <c r="S217" t="b">
        <v>0</v>
      </c>
      <c r="T217" t="s">
        <v>89</v>
      </c>
      <c r="U217" t="b">
        <v>0</v>
      </c>
      <c r="V217" t="s">
        <v>353</v>
      </c>
      <c r="W217" s="1">
        <v>44664.618958333333</v>
      </c>
      <c r="X217">
        <v>839</v>
      </c>
      <c r="Y217">
        <v>392</v>
      </c>
      <c r="Z217">
        <v>0</v>
      </c>
      <c r="AA217">
        <v>392</v>
      </c>
      <c r="AB217">
        <v>0</v>
      </c>
      <c r="AC217">
        <v>118</v>
      </c>
      <c r="AD217">
        <v>54</v>
      </c>
      <c r="AE217">
        <v>0</v>
      </c>
      <c r="AF217">
        <v>0</v>
      </c>
      <c r="AG217">
        <v>0</v>
      </c>
      <c r="AH217" t="s">
        <v>248</v>
      </c>
      <c r="AI217" s="1">
        <v>44665.054120370369</v>
      </c>
      <c r="AJ217">
        <v>887</v>
      </c>
      <c r="AK217">
        <v>13</v>
      </c>
      <c r="AL217">
        <v>0</v>
      </c>
      <c r="AM217">
        <v>13</v>
      </c>
      <c r="AN217">
        <v>0</v>
      </c>
      <c r="AO217">
        <v>13</v>
      </c>
      <c r="AP217">
        <v>41</v>
      </c>
      <c r="AQ217">
        <v>0</v>
      </c>
      <c r="AR217">
        <v>0</v>
      </c>
      <c r="AS217">
        <v>0</v>
      </c>
      <c r="AT217" t="s">
        <v>89</v>
      </c>
      <c r="AU217" t="s">
        <v>89</v>
      </c>
      <c r="AV217" t="s">
        <v>89</v>
      </c>
      <c r="AW217" t="s">
        <v>89</v>
      </c>
      <c r="AX217" t="s">
        <v>89</v>
      </c>
      <c r="AY217" t="s">
        <v>89</v>
      </c>
      <c r="AZ217" t="s">
        <v>89</v>
      </c>
      <c r="BA217" t="s">
        <v>89</v>
      </c>
      <c r="BB217" t="s">
        <v>89</v>
      </c>
      <c r="BC217" t="s">
        <v>89</v>
      </c>
      <c r="BD217" t="s">
        <v>89</v>
      </c>
      <c r="BE217" t="s">
        <v>89</v>
      </c>
    </row>
    <row r="218" spans="1:57" x14ac:dyDescent="0.35">
      <c r="A218" t="s">
        <v>636</v>
      </c>
      <c r="B218" t="s">
        <v>81</v>
      </c>
      <c r="C218" t="s">
        <v>606</v>
      </c>
      <c r="D218" t="s">
        <v>83</v>
      </c>
      <c r="E218" s="2" t="str">
        <f>HYPERLINK("capsilon://?command=openfolder&amp;siteaddress=envoy.emaiq-na2.net&amp;folderid=FX751A5B56-92B9-D20E-A1F8-AD837D285DDE","FX2204473")</f>
        <v>FX2204473</v>
      </c>
      <c r="F218" t="s">
        <v>19</v>
      </c>
      <c r="G218" t="s">
        <v>19</v>
      </c>
      <c r="H218" t="s">
        <v>84</v>
      </c>
      <c r="I218" t="s">
        <v>607</v>
      </c>
      <c r="J218">
        <v>341</v>
      </c>
      <c r="K218" t="s">
        <v>86</v>
      </c>
      <c r="L218" t="s">
        <v>87</v>
      </c>
      <c r="M218" t="s">
        <v>88</v>
      </c>
      <c r="N218">
        <v>2</v>
      </c>
      <c r="O218" s="1">
        <v>44664.548460648148</v>
      </c>
      <c r="P218" s="1">
        <v>44664.957175925927</v>
      </c>
      <c r="Q218">
        <v>32269</v>
      </c>
      <c r="R218">
        <v>3044</v>
      </c>
      <c r="S218" t="b">
        <v>0</v>
      </c>
      <c r="T218" t="s">
        <v>89</v>
      </c>
      <c r="U218" t="b">
        <v>1</v>
      </c>
      <c r="V218" t="s">
        <v>460</v>
      </c>
      <c r="W218" s="1">
        <v>44664.577245370368</v>
      </c>
      <c r="X218">
        <v>1251</v>
      </c>
      <c r="Y218">
        <v>274</v>
      </c>
      <c r="Z218">
        <v>0</v>
      </c>
      <c r="AA218">
        <v>274</v>
      </c>
      <c r="AB218">
        <v>54</v>
      </c>
      <c r="AC218">
        <v>140</v>
      </c>
      <c r="AD218">
        <v>67</v>
      </c>
      <c r="AE218">
        <v>0</v>
      </c>
      <c r="AF218">
        <v>0</v>
      </c>
      <c r="AG218">
        <v>0</v>
      </c>
      <c r="AH218" t="s">
        <v>101</v>
      </c>
      <c r="AI218" s="1">
        <v>44664.957175925927</v>
      </c>
      <c r="AJ218">
        <v>1754</v>
      </c>
      <c r="AK218">
        <v>17</v>
      </c>
      <c r="AL218">
        <v>0</v>
      </c>
      <c r="AM218">
        <v>17</v>
      </c>
      <c r="AN218">
        <v>54</v>
      </c>
      <c r="AO218">
        <v>17</v>
      </c>
      <c r="AP218">
        <v>50</v>
      </c>
      <c r="AQ218">
        <v>0</v>
      </c>
      <c r="AR218">
        <v>0</v>
      </c>
      <c r="AS218">
        <v>0</v>
      </c>
      <c r="AT218" t="s">
        <v>89</v>
      </c>
      <c r="AU218" t="s">
        <v>89</v>
      </c>
      <c r="AV218" t="s">
        <v>89</v>
      </c>
      <c r="AW218" t="s">
        <v>89</v>
      </c>
      <c r="AX218" t="s">
        <v>89</v>
      </c>
      <c r="AY218" t="s">
        <v>89</v>
      </c>
      <c r="AZ218" t="s">
        <v>89</v>
      </c>
      <c r="BA218" t="s">
        <v>89</v>
      </c>
      <c r="BB218" t="s">
        <v>89</v>
      </c>
      <c r="BC218" t="s">
        <v>89</v>
      </c>
      <c r="BD218" t="s">
        <v>89</v>
      </c>
      <c r="BE218" t="s">
        <v>89</v>
      </c>
    </row>
    <row r="219" spans="1:57" x14ac:dyDescent="0.35">
      <c r="A219" t="s">
        <v>637</v>
      </c>
      <c r="B219" t="s">
        <v>81</v>
      </c>
      <c r="C219" t="s">
        <v>611</v>
      </c>
      <c r="D219" t="s">
        <v>83</v>
      </c>
      <c r="E219" s="2" t="str">
        <f>HYPERLINK("capsilon://?command=openfolder&amp;siteaddress=envoy.emaiq-na2.net&amp;folderid=FX3DB34D59-C82F-6D32-1E3E-35DC82628BEF","FX22031127")</f>
        <v>FX22031127</v>
      </c>
      <c r="F219" t="s">
        <v>19</v>
      </c>
      <c r="G219" t="s">
        <v>19</v>
      </c>
      <c r="H219" t="s">
        <v>84</v>
      </c>
      <c r="I219" t="s">
        <v>612</v>
      </c>
      <c r="J219">
        <v>86</v>
      </c>
      <c r="K219" t="s">
        <v>86</v>
      </c>
      <c r="L219" t="s">
        <v>87</v>
      </c>
      <c r="M219" t="s">
        <v>88</v>
      </c>
      <c r="N219">
        <v>2</v>
      </c>
      <c r="O219" s="1">
        <v>44664.549120370371</v>
      </c>
      <c r="P219" s="1">
        <v>44664.793715277781</v>
      </c>
      <c r="Q219">
        <v>19944</v>
      </c>
      <c r="R219">
        <v>1189</v>
      </c>
      <c r="S219" t="b">
        <v>0</v>
      </c>
      <c r="T219" t="s">
        <v>89</v>
      </c>
      <c r="U219" t="b">
        <v>1</v>
      </c>
      <c r="V219" t="s">
        <v>353</v>
      </c>
      <c r="W219" s="1">
        <v>44664.570694444446</v>
      </c>
      <c r="X219">
        <v>476</v>
      </c>
      <c r="Y219">
        <v>74</v>
      </c>
      <c r="Z219">
        <v>0</v>
      </c>
      <c r="AA219">
        <v>74</v>
      </c>
      <c r="AB219">
        <v>0</v>
      </c>
      <c r="AC219">
        <v>42</v>
      </c>
      <c r="AD219">
        <v>12</v>
      </c>
      <c r="AE219">
        <v>0</v>
      </c>
      <c r="AF219">
        <v>0</v>
      </c>
      <c r="AG219">
        <v>0</v>
      </c>
      <c r="AH219" t="s">
        <v>200</v>
      </c>
      <c r="AI219" s="1">
        <v>44664.793715277781</v>
      </c>
      <c r="AJ219">
        <v>706</v>
      </c>
      <c r="AK219">
        <v>6</v>
      </c>
      <c r="AL219">
        <v>0</v>
      </c>
      <c r="AM219">
        <v>6</v>
      </c>
      <c r="AN219">
        <v>0</v>
      </c>
      <c r="AO219">
        <v>5</v>
      </c>
      <c r="AP219">
        <v>6</v>
      </c>
      <c r="AQ219">
        <v>0</v>
      </c>
      <c r="AR219">
        <v>0</v>
      </c>
      <c r="AS219">
        <v>0</v>
      </c>
      <c r="AT219" t="s">
        <v>89</v>
      </c>
      <c r="AU219" t="s">
        <v>89</v>
      </c>
      <c r="AV219" t="s">
        <v>89</v>
      </c>
      <c r="AW219" t="s">
        <v>89</v>
      </c>
      <c r="AX219" t="s">
        <v>89</v>
      </c>
      <c r="AY219" t="s">
        <v>89</v>
      </c>
      <c r="AZ219" t="s">
        <v>89</v>
      </c>
      <c r="BA219" t="s">
        <v>89</v>
      </c>
      <c r="BB219" t="s">
        <v>89</v>
      </c>
      <c r="BC219" t="s">
        <v>89</v>
      </c>
      <c r="BD219" t="s">
        <v>89</v>
      </c>
      <c r="BE219" t="s">
        <v>89</v>
      </c>
    </row>
    <row r="220" spans="1:57" x14ac:dyDescent="0.35">
      <c r="A220" t="s">
        <v>638</v>
      </c>
      <c r="B220" t="s">
        <v>81</v>
      </c>
      <c r="C220" t="s">
        <v>617</v>
      </c>
      <c r="D220" t="s">
        <v>83</v>
      </c>
      <c r="E220" s="2" t="str">
        <f>HYPERLINK("capsilon://?command=openfolder&amp;siteaddress=envoy.emaiq-na2.net&amp;folderid=FX1E064170-6370-11C3-0DDB-E2A82EAF9D23","FX2204316")</f>
        <v>FX2204316</v>
      </c>
      <c r="F220" t="s">
        <v>19</v>
      </c>
      <c r="G220" t="s">
        <v>19</v>
      </c>
      <c r="H220" t="s">
        <v>84</v>
      </c>
      <c r="I220" t="s">
        <v>618</v>
      </c>
      <c r="J220">
        <v>134</v>
      </c>
      <c r="K220" t="s">
        <v>86</v>
      </c>
      <c r="L220" t="s">
        <v>87</v>
      </c>
      <c r="M220" t="s">
        <v>88</v>
      </c>
      <c r="N220">
        <v>2</v>
      </c>
      <c r="O220" s="1">
        <v>44664.552083333336</v>
      </c>
      <c r="P220" s="1">
        <v>44664.803136574075</v>
      </c>
      <c r="Q220">
        <v>19911</v>
      </c>
      <c r="R220">
        <v>1780</v>
      </c>
      <c r="S220" t="b">
        <v>0</v>
      </c>
      <c r="T220" t="s">
        <v>89</v>
      </c>
      <c r="U220" t="b">
        <v>1</v>
      </c>
      <c r="V220" t="s">
        <v>353</v>
      </c>
      <c r="W220" s="1">
        <v>44664.584467592591</v>
      </c>
      <c r="X220">
        <v>1189</v>
      </c>
      <c r="Y220">
        <v>150</v>
      </c>
      <c r="Z220">
        <v>0</v>
      </c>
      <c r="AA220">
        <v>150</v>
      </c>
      <c r="AB220">
        <v>0</v>
      </c>
      <c r="AC220">
        <v>96</v>
      </c>
      <c r="AD220">
        <v>-16</v>
      </c>
      <c r="AE220">
        <v>0</v>
      </c>
      <c r="AF220">
        <v>0</v>
      </c>
      <c r="AG220">
        <v>0</v>
      </c>
      <c r="AH220" t="s">
        <v>200</v>
      </c>
      <c r="AI220" s="1">
        <v>44664.803136574075</v>
      </c>
      <c r="AJ220">
        <v>568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-19</v>
      </c>
      <c r="AQ220">
        <v>0</v>
      </c>
      <c r="AR220">
        <v>0</v>
      </c>
      <c r="AS220">
        <v>0</v>
      </c>
      <c r="AT220" t="s">
        <v>89</v>
      </c>
      <c r="AU220" t="s">
        <v>89</v>
      </c>
      <c r="AV220" t="s">
        <v>89</v>
      </c>
      <c r="AW220" t="s">
        <v>89</v>
      </c>
      <c r="AX220" t="s">
        <v>89</v>
      </c>
      <c r="AY220" t="s">
        <v>89</v>
      </c>
      <c r="AZ220" t="s">
        <v>89</v>
      </c>
      <c r="BA220" t="s">
        <v>89</v>
      </c>
      <c r="BB220" t="s">
        <v>89</v>
      </c>
      <c r="BC220" t="s">
        <v>89</v>
      </c>
      <c r="BD220" t="s">
        <v>89</v>
      </c>
      <c r="BE220" t="s">
        <v>89</v>
      </c>
    </row>
    <row r="221" spans="1:57" x14ac:dyDescent="0.35">
      <c r="A221" t="s">
        <v>639</v>
      </c>
      <c r="B221" t="s">
        <v>81</v>
      </c>
      <c r="C221" t="s">
        <v>620</v>
      </c>
      <c r="D221" t="s">
        <v>83</v>
      </c>
      <c r="E221" s="2" t="str">
        <f>HYPERLINK("capsilon://?command=openfolder&amp;siteaddress=envoy.emaiq-na2.net&amp;folderid=FX9A99892D-8D89-9BC5-BED4-D331145171BE","FX2204150")</f>
        <v>FX2204150</v>
      </c>
      <c r="F221" t="s">
        <v>19</v>
      </c>
      <c r="G221" t="s">
        <v>19</v>
      </c>
      <c r="H221" t="s">
        <v>84</v>
      </c>
      <c r="I221" t="s">
        <v>621</v>
      </c>
      <c r="J221">
        <v>679</v>
      </c>
      <c r="K221" t="s">
        <v>86</v>
      </c>
      <c r="L221" t="s">
        <v>87</v>
      </c>
      <c r="M221" t="s">
        <v>88</v>
      </c>
      <c r="N221">
        <v>2</v>
      </c>
      <c r="O221" s="1">
        <v>44664.555138888885</v>
      </c>
      <c r="P221" s="1">
        <v>44664.978078703702</v>
      </c>
      <c r="Q221">
        <v>31437</v>
      </c>
      <c r="R221">
        <v>5105</v>
      </c>
      <c r="S221" t="b">
        <v>0</v>
      </c>
      <c r="T221" t="s">
        <v>89</v>
      </c>
      <c r="U221" t="b">
        <v>1</v>
      </c>
      <c r="V221" t="s">
        <v>460</v>
      </c>
      <c r="W221" s="1">
        <v>44664.612407407411</v>
      </c>
      <c r="X221">
        <v>3037</v>
      </c>
      <c r="Y221">
        <v>466</v>
      </c>
      <c r="Z221">
        <v>0</v>
      </c>
      <c r="AA221">
        <v>466</v>
      </c>
      <c r="AB221">
        <v>89</v>
      </c>
      <c r="AC221">
        <v>255</v>
      </c>
      <c r="AD221">
        <v>213</v>
      </c>
      <c r="AE221">
        <v>0</v>
      </c>
      <c r="AF221">
        <v>0</v>
      </c>
      <c r="AG221">
        <v>0</v>
      </c>
      <c r="AH221" t="s">
        <v>106</v>
      </c>
      <c r="AI221" s="1">
        <v>44664.978078703702</v>
      </c>
      <c r="AJ221">
        <v>2023</v>
      </c>
      <c r="AK221">
        <v>4</v>
      </c>
      <c r="AL221">
        <v>0</v>
      </c>
      <c r="AM221">
        <v>4</v>
      </c>
      <c r="AN221">
        <v>89</v>
      </c>
      <c r="AO221">
        <v>3</v>
      </c>
      <c r="AP221">
        <v>209</v>
      </c>
      <c r="AQ221">
        <v>0</v>
      </c>
      <c r="AR221">
        <v>0</v>
      </c>
      <c r="AS221">
        <v>0</v>
      </c>
      <c r="AT221" t="s">
        <v>89</v>
      </c>
      <c r="AU221" t="s">
        <v>89</v>
      </c>
      <c r="AV221" t="s">
        <v>89</v>
      </c>
      <c r="AW221" t="s">
        <v>89</v>
      </c>
      <c r="AX221" t="s">
        <v>89</v>
      </c>
      <c r="AY221" t="s">
        <v>89</v>
      </c>
      <c r="AZ221" t="s">
        <v>89</v>
      </c>
      <c r="BA221" t="s">
        <v>89</v>
      </c>
      <c r="BB221" t="s">
        <v>89</v>
      </c>
      <c r="BC221" t="s">
        <v>89</v>
      </c>
      <c r="BD221" t="s">
        <v>89</v>
      </c>
      <c r="BE221" t="s">
        <v>89</v>
      </c>
    </row>
    <row r="222" spans="1:57" x14ac:dyDescent="0.35">
      <c r="A222" t="s">
        <v>640</v>
      </c>
      <c r="B222" t="s">
        <v>81</v>
      </c>
      <c r="C222" t="s">
        <v>324</v>
      </c>
      <c r="D222" t="s">
        <v>83</v>
      </c>
      <c r="E222" s="2" t="str">
        <f>HYPERLINK("capsilon://?command=openfolder&amp;siteaddress=envoy.emaiq-na2.net&amp;folderid=FXB1246BA7-14EE-9DDC-3A2D-4D33D10E7ADB","FX2203956")</f>
        <v>FX2203956</v>
      </c>
      <c r="F222" t="s">
        <v>19</v>
      </c>
      <c r="G222" t="s">
        <v>19</v>
      </c>
      <c r="H222" t="s">
        <v>84</v>
      </c>
      <c r="I222" t="s">
        <v>624</v>
      </c>
      <c r="J222">
        <v>160</v>
      </c>
      <c r="K222" t="s">
        <v>86</v>
      </c>
      <c r="L222" t="s">
        <v>87</v>
      </c>
      <c r="M222" t="s">
        <v>88</v>
      </c>
      <c r="N222">
        <v>2</v>
      </c>
      <c r="O222" s="1">
        <v>44664.555902777778</v>
      </c>
      <c r="P222" s="1">
        <v>44664.80609953704</v>
      </c>
      <c r="Q222">
        <v>20902</v>
      </c>
      <c r="R222">
        <v>715</v>
      </c>
      <c r="S222" t="b">
        <v>0</v>
      </c>
      <c r="T222" t="s">
        <v>89</v>
      </c>
      <c r="U222" t="b">
        <v>1</v>
      </c>
      <c r="V222" t="s">
        <v>353</v>
      </c>
      <c r="W222" s="1">
        <v>44664.589895833335</v>
      </c>
      <c r="X222">
        <v>469</v>
      </c>
      <c r="Y222">
        <v>108</v>
      </c>
      <c r="Z222">
        <v>0</v>
      </c>
      <c r="AA222">
        <v>108</v>
      </c>
      <c r="AB222">
        <v>27</v>
      </c>
      <c r="AC222">
        <v>46</v>
      </c>
      <c r="AD222">
        <v>52</v>
      </c>
      <c r="AE222">
        <v>0</v>
      </c>
      <c r="AF222">
        <v>0</v>
      </c>
      <c r="AG222">
        <v>0</v>
      </c>
      <c r="AH222" t="s">
        <v>200</v>
      </c>
      <c r="AI222" s="1">
        <v>44664.80609953704</v>
      </c>
      <c r="AJ222">
        <v>241</v>
      </c>
      <c r="AK222">
        <v>3</v>
      </c>
      <c r="AL222">
        <v>0</v>
      </c>
      <c r="AM222">
        <v>3</v>
      </c>
      <c r="AN222">
        <v>27</v>
      </c>
      <c r="AO222">
        <v>3</v>
      </c>
      <c r="AP222">
        <v>49</v>
      </c>
      <c r="AQ222">
        <v>0</v>
      </c>
      <c r="AR222">
        <v>0</v>
      </c>
      <c r="AS222">
        <v>0</v>
      </c>
      <c r="AT222" t="s">
        <v>89</v>
      </c>
      <c r="AU222" t="s">
        <v>89</v>
      </c>
      <c r="AV222" t="s">
        <v>89</v>
      </c>
      <c r="AW222" t="s">
        <v>89</v>
      </c>
      <c r="AX222" t="s">
        <v>89</v>
      </c>
      <c r="AY222" t="s">
        <v>89</v>
      </c>
      <c r="AZ222" t="s">
        <v>89</v>
      </c>
      <c r="BA222" t="s">
        <v>89</v>
      </c>
      <c r="BB222" t="s">
        <v>89</v>
      </c>
      <c r="BC222" t="s">
        <v>89</v>
      </c>
      <c r="BD222" t="s">
        <v>89</v>
      </c>
      <c r="BE222" t="s">
        <v>89</v>
      </c>
    </row>
    <row r="223" spans="1:57" x14ac:dyDescent="0.35">
      <c r="A223" t="s">
        <v>641</v>
      </c>
      <c r="B223" t="s">
        <v>81</v>
      </c>
      <c r="C223" t="s">
        <v>642</v>
      </c>
      <c r="D223" t="s">
        <v>83</v>
      </c>
      <c r="E223" s="2" t="str">
        <f>HYPERLINK("capsilon://?command=openfolder&amp;siteaddress=envoy.emaiq-na2.net&amp;folderid=FX7D741F9C-EB75-09D4-8A5B-420851AD1CF1","FX2203931")</f>
        <v>FX2203931</v>
      </c>
      <c r="F223" t="s">
        <v>19</v>
      </c>
      <c r="G223" t="s">
        <v>19</v>
      </c>
      <c r="H223" t="s">
        <v>84</v>
      </c>
      <c r="I223" t="s">
        <v>643</v>
      </c>
      <c r="J223">
        <v>66</v>
      </c>
      <c r="K223" t="s">
        <v>86</v>
      </c>
      <c r="L223" t="s">
        <v>87</v>
      </c>
      <c r="M223" t="s">
        <v>88</v>
      </c>
      <c r="N223">
        <v>2</v>
      </c>
      <c r="O223" s="1">
        <v>44652.300486111111</v>
      </c>
      <c r="P223" s="1">
        <v>44652.313564814816</v>
      </c>
      <c r="Q223">
        <v>168</v>
      </c>
      <c r="R223">
        <v>962</v>
      </c>
      <c r="S223" t="b">
        <v>0</v>
      </c>
      <c r="T223" t="s">
        <v>89</v>
      </c>
      <c r="U223" t="b">
        <v>0</v>
      </c>
      <c r="V223" t="s">
        <v>124</v>
      </c>
      <c r="W223" s="1">
        <v>44652.309166666666</v>
      </c>
      <c r="X223">
        <v>729</v>
      </c>
      <c r="Y223">
        <v>52</v>
      </c>
      <c r="Z223">
        <v>0</v>
      </c>
      <c r="AA223">
        <v>52</v>
      </c>
      <c r="AB223">
        <v>0</v>
      </c>
      <c r="AC223">
        <v>41</v>
      </c>
      <c r="AD223">
        <v>14</v>
      </c>
      <c r="AE223">
        <v>0</v>
      </c>
      <c r="AF223">
        <v>0</v>
      </c>
      <c r="AG223">
        <v>0</v>
      </c>
      <c r="AH223" t="s">
        <v>91</v>
      </c>
      <c r="AI223" s="1">
        <v>44652.313564814816</v>
      </c>
      <c r="AJ223">
        <v>233</v>
      </c>
      <c r="AK223">
        <v>3</v>
      </c>
      <c r="AL223">
        <v>0</v>
      </c>
      <c r="AM223">
        <v>3</v>
      </c>
      <c r="AN223">
        <v>0</v>
      </c>
      <c r="AO223">
        <v>2</v>
      </c>
      <c r="AP223">
        <v>11</v>
      </c>
      <c r="AQ223">
        <v>0</v>
      </c>
      <c r="AR223">
        <v>0</v>
      </c>
      <c r="AS223">
        <v>0</v>
      </c>
      <c r="AT223" t="s">
        <v>89</v>
      </c>
      <c r="AU223" t="s">
        <v>89</v>
      </c>
      <c r="AV223" t="s">
        <v>89</v>
      </c>
      <c r="AW223" t="s">
        <v>89</v>
      </c>
      <c r="AX223" t="s">
        <v>89</v>
      </c>
      <c r="AY223" t="s">
        <v>89</v>
      </c>
      <c r="AZ223" t="s">
        <v>89</v>
      </c>
      <c r="BA223" t="s">
        <v>89</v>
      </c>
      <c r="BB223" t="s">
        <v>89</v>
      </c>
      <c r="BC223" t="s">
        <v>89</v>
      </c>
      <c r="BD223" t="s">
        <v>89</v>
      </c>
      <c r="BE223" t="s">
        <v>89</v>
      </c>
    </row>
    <row r="224" spans="1:57" x14ac:dyDescent="0.35">
      <c r="A224" t="s">
        <v>644</v>
      </c>
      <c r="B224" t="s">
        <v>81</v>
      </c>
      <c r="C224" t="s">
        <v>645</v>
      </c>
      <c r="D224" t="s">
        <v>83</v>
      </c>
      <c r="E224" s="2" t="str">
        <f>HYPERLINK("capsilon://?command=openfolder&amp;siteaddress=envoy.emaiq-na2.net&amp;folderid=FXBE6995FA-87EE-E833-74C2-29E8218A0BC3","FX2203622")</f>
        <v>FX2203622</v>
      </c>
      <c r="F224" t="s">
        <v>19</v>
      </c>
      <c r="G224" t="s">
        <v>19</v>
      </c>
      <c r="H224" t="s">
        <v>84</v>
      </c>
      <c r="I224" t="s">
        <v>646</v>
      </c>
      <c r="J224">
        <v>43</v>
      </c>
      <c r="K224" t="s">
        <v>86</v>
      </c>
      <c r="L224" t="s">
        <v>87</v>
      </c>
      <c r="M224" t="s">
        <v>88</v>
      </c>
      <c r="N224">
        <v>2</v>
      </c>
      <c r="O224" s="1">
        <v>44664.569432870368</v>
      </c>
      <c r="P224" s="1">
        <v>44665.046134259261</v>
      </c>
      <c r="Q224">
        <v>40650</v>
      </c>
      <c r="R224">
        <v>537</v>
      </c>
      <c r="S224" t="b">
        <v>0</v>
      </c>
      <c r="T224" t="s">
        <v>89</v>
      </c>
      <c r="U224" t="b">
        <v>0</v>
      </c>
      <c r="V224" t="s">
        <v>336</v>
      </c>
      <c r="W224" s="1">
        <v>44664.599942129629</v>
      </c>
      <c r="X224">
        <v>367</v>
      </c>
      <c r="Y224">
        <v>37</v>
      </c>
      <c r="Z224">
        <v>0</v>
      </c>
      <c r="AA224">
        <v>37</v>
      </c>
      <c r="AB224">
        <v>0</v>
      </c>
      <c r="AC224">
        <v>10</v>
      </c>
      <c r="AD224">
        <v>6</v>
      </c>
      <c r="AE224">
        <v>0</v>
      </c>
      <c r="AF224">
        <v>0</v>
      </c>
      <c r="AG224">
        <v>0</v>
      </c>
      <c r="AH224" t="s">
        <v>106</v>
      </c>
      <c r="AI224" s="1">
        <v>44665.046134259261</v>
      </c>
      <c r="AJ224">
        <v>142</v>
      </c>
      <c r="AK224">
        <v>2</v>
      </c>
      <c r="AL224">
        <v>0</v>
      </c>
      <c r="AM224">
        <v>2</v>
      </c>
      <c r="AN224">
        <v>0</v>
      </c>
      <c r="AO224">
        <v>0</v>
      </c>
      <c r="AP224">
        <v>4</v>
      </c>
      <c r="AQ224">
        <v>0</v>
      </c>
      <c r="AR224">
        <v>0</v>
      </c>
      <c r="AS224">
        <v>0</v>
      </c>
      <c r="AT224" t="s">
        <v>89</v>
      </c>
      <c r="AU224" t="s">
        <v>89</v>
      </c>
      <c r="AV224" t="s">
        <v>89</v>
      </c>
      <c r="AW224" t="s">
        <v>89</v>
      </c>
      <c r="AX224" t="s">
        <v>89</v>
      </c>
      <c r="AY224" t="s">
        <v>89</v>
      </c>
      <c r="AZ224" t="s">
        <v>89</v>
      </c>
      <c r="BA224" t="s">
        <v>89</v>
      </c>
      <c r="BB224" t="s">
        <v>89</v>
      </c>
      <c r="BC224" t="s">
        <v>89</v>
      </c>
      <c r="BD224" t="s">
        <v>89</v>
      </c>
      <c r="BE224" t="s">
        <v>89</v>
      </c>
    </row>
    <row r="225" spans="1:57" x14ac:dyDescent="0.35">
      <c r="A225" t="s">
        <v>647</v>
      </c>
      <c r="B225" t="s">
        <v>81</v>
      </c>
      <c r="C225" t="s">
        <v>645</v>
      </c>
      <c r="D225" t="s">
        <v>83</v>
      </c>
      <c r="E225" s="2" t="str">
        <f>HYPERLINK("capsilon://?command=openfolder&amp;siteaddress=envoy.emaiq-na2.net&amp;folderid=FXBE6995FA-87EE-E833-74C2-29E8218A0BC3","FX2203622")</f>
        <v>FX2203622</v>
      </c>
      <c r="F225" t="s">
        <v>19</v>
      </c>
      <c r="G225" t="s">
        <v>19</v>
      </c>
      <c r="H225" t="s">
        <v>84</v>
      </c>
      <c r="I225" t="s">
        <v>648</v>
      </c>
      <c r="J225">
        <v>43</v>
      </c>
      <c r="K225" t="s">
        <v>86</v>
      </c>
      <c r="L225" t="s">
        <v>87</v>
      </c>
      <c r="M225" t="s">
        <v>88</v>
      </c>
      <c r="N225">
        <v>2</v>
      </c>
      <c r="O225" s="1">
        <v>44664.576481481483</v>
      </c>
      <c r="P225" s="1">
        <v>44665.047280092593</v>
      </c>
      <c r="Q225">
        <v>40458</v>
      </c>
      <c r="R225">
        <v>219</v>
      </c>
      <c r="S225" t="b">
        <v>0</v>
      </c>
      <c r="T225" t="s">
        <v>89</v>
      </c>
      <c r="U225" t="b">
        <v>0</v>
      </c>
      <c r="V225" t="s">
        <v>476</v>
      </c>
      <c r="W225" s="1">
        <v>44664.594965277778</v>
      </c>
      <c r="X225">
        <v>115</v>
      </c>
      <c r="Y225">
        <v>37</v>
      </c>
      <c r="Z225">
        <v>0</v>
      </c>
      <c r="AA225">
        <v>37</v>
      </c>
      <c r="AB225">
        <v>0</v>
      </c>
      <c r="AC225">
        <v>9</v>
      </c>
      <c r="AD225">
        <v>6</v>
      </c>
      <c r="AE225">
        <v>0</v>
      </c>
      <c r="AF225">
        <v>0</v>
      </c>
      <c r="AG225">
        <v>0</v>
      </c>
      <c r="AH225" t="s">
        <v>106</v>
      </c>
      <c r="AI225" s="1">
        <v>44665.047280092593</v>
      </c>
      <c r="AJ225">
        <v>98</v>
      </c>
      <c r="AK225">
        <v>2</v>
      </c>
      <c r="AL225">
        <v>0</v>
      </c>
      <c r="AM225">
        <v>2</v>
      </c>
      <c r="AN225">
        <v>0</v>
      </c>
      <c r="AO225">
        <v>1</v>
      </c>
      <c r="AP225">
        <v>4</v>
      </c>
      <c r="AQ225">
        <v>0</v>
      </c>
      <c r="AR225">
        <v>0</v>
      </c>
      <c r="AS225">
        <v>0</v>
      </c>
      <c r="AT225" t="s">
        <v>89</v>
      </c>
      <c r="AU225" t="s">
        <v>89</v>
      </c>
      <c r="AV225" t="s">
        <v>89</v>
      </c>
      <c r="AW225" t="s">
        <v>89</v>
      </c>
      <c r="AX225" t="s">
        <v>89</v>
      </c>
      <c r="AY225" t="s">
        <v>89</v>
      </c>
      <c r="AZ225" t="s">
        <v>89</v>
      </c>
      <c r="BA225" t="s">
        <v>89</v>
      </c>
      <c r="BB225" t="s">
        <v>89</v>
      </c>
      <c r="BC225" t="s">
        <v>89</v>
      </c>
      <c r="BD225" t="s">
        <v>89</v>
      </c>
      <c r="BE225" t="s">
        <v>89</v>
      </c>
    </row>
    <row r="226" spans="1:57" x14ac:dyDescent="0.35">
      <c r="A226" t="s">
        <v>649</v>
      </c>
      <c r="B226" t="s">
        <v>81</v>
      </c>
      <c r="C226" t="s">
        <v>645</v>
      </c>
      <c r="D226" t="s">
        <v>83</v>
      </c>
      <c r="E226" s="2" t="str">
        <f>HYPERLINK("capsilon://?command=openfolder&amp;siteaddress=envoy.emaiq-na2.net&amp;folderid=FXBE6995FA-87EE-E833-74C2-29E8218A0BC3","FX2203622")</f>
        <v>FX2203622</v>
      </c>
      <c r="F226" t="s">
        <v>19</v>
      </c>
      <c r="G226" t="s">
        <v>19</v>
      </c>
      <c r="H226" t="s">
        <v>84</v>
      </c>
      <c r="I226" t="s">
        <v>650</v>
      </c>
      <c r="J226">
        <v>43</v>
      </c>
      <c r="K226" t="s">
        <v>86</v>
      </c>
      <c r="L226" t="s">
        <v>87</v>
      </c>
      <c r="M226" t="s">
        <v>88</v>
      </c>
      <c r="N226">
        <v>2</v>
      </c>
      <c r="O226" s="1">
        <v>44664.578472222223</v>
      </c>
      <c r="P226" s="1">
        <v>44665.049247685187</v>
      </c>
      <c r="Q226">
        <v>40317</v>
      </c>
      <c r="R226">
        <v>358</v>
      </c>
      <c r="S226" t="b">
        <v>0</v>
      </c>
      <c r="T226" t="s">
        <v>89</v>
      </c>
      <c r="U226" t="b">
        <v>0</v>
      </c>
      <c r="V226" t="s">
        <v>476</v>
      </c>
      <c r="W226" s="1">
        <v>44664.596539351849</v>
      </c>
      <c r="X226">
        <v>136</v>
      </c>
      <c r="Y226">
        <v>37</v>
      </c>
      <c r="Z226">
        <v>0</v>
      </c>
      <c r="AA226">
        <v>37</v>
      </c>
      <c r="AB226">
        <v>0</v>
      </c>
      <c r="AC226">
        <v>9</v>
      </c>
      <c r="AD226">
        <v>6</v>
      </c>
      <c r="AE226">
        <v>0</v>
      </c>
      <c r="AF226">
        <v>0</v>
      </c>
      <c r="AG226">
        <v>0</v>
      </c>
      <c r="AH226" t="s">
        <v>118</v>
      </c>
      <c r="AI226" s="1">
        <v>44665.049247685187</v>
      </c>
      <c r="AJ226">
        <v>217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6</v>
      </c>
      <c r="AQ226">
        <v>0</v>
      </c>
      <c r="AR226">
        <v>0</v>
      </c>
      <c r="AS226">
        <v>0</v>
      </c>
      <c r="AT226" t="s">
        <v>89</v>
      </c>
      <c r="AU226" t="s">
        <v>89</v>
      </c>
      <c r="AV226" t="s">
        <v>89</v>
      </c>
      <c r="AW226" t="s">
        <v>89</v>
      </c>
      <c r="AX226" t="s">
        <v>89</v>
      </c>
      <c r="AY226" t="s">
        <v>89</v>
      </c>
      <c r="AZ226" t="s">
        <v>89</v>
      </c>
      <c r="BA226" t="s">
        <v>89</v>
      </c>
      <c r="BB226" t="s">
        <v>89</v>
      </c>
      <c r="BC226" t="s">
        <v>89</v>
      </c>
      <c r="BD226" t="s">
        <v>89</v>
      </c>
      <c r="BE226" t="s">
        <v>89</v>
      </c>
    </row>
    <row r="227" spans="1:57" x14ac:dyDescent="0.35">
      <c r="A227" t="s">
        <v>651</v>
      </c>
      <c r="B227" t="s">
        <v>81</v>
      </c>
      <c r="C227" t="s">
        <v>652</v>
      </c>
      <c r="D227" t="s">
        <v>83</v>
      </c>
      <c r="E227" s="2" t="str">
        <f>HYPERLINK("capsilon://?command=openfolder&amp;siteaddress=envoy.emaiq-na2.net&amp;folderid=FXAA7D416D-024E-F0A6-0FE3-36593942274C","FX220425")</f>
        <v>FX220425</v>
      </c>
      <c r="F227" t="s">
        <v>19</v>
      </c>
      <c r="G227" t="s">
        <v>19</v>
      </c>
      <c r="H227" t="s">
        <v>84</v>
      </c>
      <c r="I227" t="s">
        <v>653</v>
      </c>
      <c r="J227">
        <v>184</v>
      </c>
      <c r="K227" t="s">
        <v>86</v>
      </c>
      <c r="L227" t="s">
        <v>87</v>
      </c>
      <c r="M227" t="s">
        <v>88</v>
      </c>
      <c r="N227">
        <v>1</v>
      </c>
      <c r="O227" s="1">
        <v>44664.59065972222</v>
      </c>
      <c r="P227" s="1">
        <v>44664.599745370368</v>
      </c>
      <c r="Q227">
        <v>461</v>
      </c>
      <c r="R227">
        <v>324</v>
      </c>
      <c r="S227" t="b">
        <v>0</v>
      </c>
      <c r="T227" t="s">
        <v>89</v>
      </c>
      <c r="U227" t="b">
        <v>0</v>
      </c>
      <c r="V227" t="s">
        <v>476</v>
      </c>
      <c r="W227" s="1">
        <v>44664.599745370368</v>
      </c>
      <c r="X227">
        <v>276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184</v>
      </c>
      <c r="AE227">
        <v>136</v>
      </c>
      <c r="AF227">
        <v>0</v>
      </c>
      <c r="AG227">
        <v>8</v>
      </c>
      <c r="AH227" t="s">
        <v>89</v>
      </c>
      <c r="AI227" t="s">
        <v>89</v>
      </c>
      <c r="AJ227" t="s">
        <v>89</v>
      </c>
      <c r="AK227" t="s">
        <v>89</v>
      </c>
      <c r="AL227" t="s">
        <v>89</v>
      </c>
      <c r="AM227" t="s">
        <v>89</v>
      </c>
      <c r="AN227" t="s">
        <v>89</v>
      </c>
      <c r="AO227" t="s">
        <v>89</v>
      </c>
      <c r="AP227" t="s">
        <v>89</v>
      </c>
      <c r="AQ227" t="s">
        <v>89</v>
      </c>
      <c r="AR227" t="s">
        <v>89</v>
      </c>
      <c r="AS227" t="s">
        <v>89</v>
      </c>
      <c r="AT227" t="s">
        <v>89</v>
      </c>
      <c r="AU227" t="s">
        <v>89</v>
      </c>
      <c r="AV227" t="s">
        <v>89</v>
      </c>
      <c r="AW227" t="s">
        <v>89</v>
      </c>
      <c r="AX227" t="s">
        <v>89</v>
      </c>
      <c r="AY227" t="s">
        <v>89</v>
      </c>
      <c r="AZ227" t="s">
        <v>89</v>
      </c>
      <c r="BA227" t="s">
        <v>89</v>
      </c>
      <c r="BB227" t="s">
        <v>89</v>
      </c>
      <c r="BC227" t="s">
        <v>89</v>
      </c>
      <c r="BD227" t="s">
        <v>89</v>
      </c>
      <c r="BE227" t="s">
        <v>89</v>
      </c>
    </row>
    <row r="228" spans="1:57" x14ac:dyDescent="0.35">
      <c r="A228" t="s">
        <v>654</v>
      </c>
      <c r="B228" t="s">
        <v>81</v>
      </c>
      <c r="C228" t="s">
        <v>655</v>
      </c>
      <c r="D228" t="s">
        <v>83</v>
      </c>
      <c r="E228" s="2" t="str">
        <f>HYPERLINK("capsilon://?command=openfolder&amp;siteaddress=envoy.emaiq-na2.net&amp;folderid=FX39911B06-DFA8-1779-3418-F2C144AEC148","FX2204333")</f>
        <v>FX2204333</v>
      </c>
      <c r="F228" t="s">
        <v>19</v>
      </c>
      <c r="G228" t="s">
        <v>19</v>
      </c>
      <c r="H228" t="s">
        <v>84</v>
      </c>
      <c r="I228" t="s">
        <v>656</v>
      </c>
      <c r="J228">
        <v>120</v>
      </c>
      <c r="K228" t="s">
        <v>86</v>
      </c>
      <c r="L228" t="s">
        <v>87</v>
      </c>
      <c r="M228" t="s">
        <v>88</v>
      </c>
      <c r="N228">
        <v>2</v>
      </c>
      <c r="O228" s="1">
        <v>44664.591805555552</v>
      </c>
      <c r="P228" s="1">
        <v>44665.055208333331</v>
      </c>
      <c r="Q228">
        <v>38229</v>
      </c>
      <c r="R228">
        <v>1809</v>
      </c>
      <c r="S228" t="b">
        <v>0</v>
      </c>
      <c r="T228" t="s">
        <v>89</v>
      </c>
      <c r="U228" t="b">
        <v>0</v>
      </c>
      <c r="V228" t="s">
        <v>336</v>
      </c>
      <c r="W228" s="1">
        <v>44664.614791666667</v>
      </c>
      <c r="X228">
        <v>1282</v>
      </c>
      <c r="Y228">
        <v>120</v>
      </c>
      <c r="Z228">
        <v>0</v>
      </c>
      <c r="AA228">
        <v>120</v>
      </c>
      <c r="AB228">
        <v>0</v>
      </c>
      <c r="AC228">
        <v>60</v>
      </c>
      <c r="AD228">
        <v>0</v>
      </c>
      <c r="AE228">
        <v>0</v>
      </c>
      <c r="AF228">
        <v>0</v>
      </c>
      <c r="AG228">
        <v>0</v>
      </c>
      <c r="AH228" t="s">
        <v>118</v>
      </c>
      <c r="AI228" s="1">
        <v>44665.055208333331</v>
      </c>
      <c r="AJ228">
        <v>515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 t="s">
        <v>89</v>
      </c>
      <c r="AU228" t="s">
        <v>89</v>
      </c>
      <c r="AV228" t="s">
        <v>89</v>
      </c>
      <c r="AW228" t="s">
        <v>89</v>
      </c>
      <c r="AX228" t="s">
        <v>89</v>
      </c>
      <c r="AY228" t="s">
        <v>89</v>
      </c>
      <c r="AZ228" t="s">
        <v>89</v>
      </c>
      <c r="BA228" t="s">
        <v>89</v>
      </c>
      <c r="BB228" t="s">
        <v>89</v>
      </c>
      <c r="BC228" t="s">
        <v>89</v>
      </c>
      <c r="BD228" t="s">
        <v>89</v>
      </c>
      <c r="BE228" t="s">
        <v>89</v>
      </c>
    </row>
    <row r="229" spans="1:57" x14ac:dyDescent="0.35">
      <c r="A229" t="s">
        <v>657</v>
      </c>
      <c r="B229" t="s">
        <v>81</v>
      </c>
      <c r="C229" t="s">
        <v>652</v>
      </c>
      <c r="D229" t="s">
        <v>83</v>
      </c>
      <c r="E229" s="2" t="str">
        <f>HYPERLINK("capsilon://?command=openfolder&amp;siteaddress=envoy.emaiq-na2.net&amp;folderid=FXAA7D416D-024E-F0A6-0FE3-36593942274C","FX220425")</f>
        <v>FX220425</v>
      </c>
      <c r="F229" t="s">
        <v>19</v>
      </c>
      <c r="G229" t="s">
        <v>19</v>
      </c>
      <c r="H229" t="s">
        <v>84</v>
      </c>
      <c r="I229" t="s">
        <v>653</v>
      </c>
      <c r="J229">
        <v>280</v>
      </c>
      <c r="K229" t="s">
        <v>86</v>
      </c>
      <c r="L229" t="s">
        <v>87</v>
      </c>
      <c r="M229" t="s">
        <v>88</v>
      </c>
      <c r="N229">
        <v>2</v>
      </c>
      <c r="O229" s="1">
        <v>44664.600219907406</v>
      </c>
      <c r="P229" s="1">
        <v>44664.999421296299</v>
      </c>
      <c r="Q229">
        <v>27479</v>
      </c>
      <c r="R229">
        <v>7012</v>
      </c>
      <c r="S229" t="b">
        <v>0</v>
      </c>
      <c r="T229" t="s">
        <v>89</v>
      </c>
      <c r="U229" t="b">
        <v>1</v>
      </c>
      <c r="V229" t="s">
        <v>460</v>
      </c>
      <c r="W229" s="1">
        <v>44664.675775462965</v>
      </c>
      <c r="X229">
        <v>1701</v>
      </c>
      <c r="Y229">
        <v>61</v>
      </c>
      <c r="Z229">
        <v>0</v>
      </c>
      <c r="AA229">
        <v>61</v>
      </c>
      <c r="AB229">
        <v>150</v>
      </c>
      <c r="AC229">
        <v>64</v>
      </c>
      <c r="AD229">
        <v>219</v>
      </c>
      <c r="AE229">
        <v>0</v>
      </c>
      <c r="AF229">
        <v>0</v>
      </c>
      <c r="AG229">
        <v>0</v>
      </c>
      <c r="AH229" t="s">
        <v>118</v>
      </c>
      <c r="AI229" s="1">
        <v>44664.999421296299</v>
      </c>
      <c r="AJ229">
        <v>1208</v>
      </c>
      <c r="AK229">
        <v>6</v>
      </c>
      <c r="AL229">
        <v>0</v>
      </c>
      <c r="AM229">
        <v>6</v>
      </c>
      <c r="AN229">
        <v>42</v>
      </c>
      <c r="AO229">
        <v>6</v>
      </c>
      <c r="AP229">
        <v>213</v>
      </c>
      <c r="AQ229">
        <v>0</v>
      </c>
      <c r="AR229">
        <v>0</v>
      </c>
      <c r="AS229">
        <v>0</v>
      </c>
      <c r="AT229" t="s">
        <v>89</v>
      </c>
      <c r="AU229" t="s">
        <v>89</v>
      </c>
      <c r="AV229" t="s">
        <v>89</v>
      </c>
      <c r="AW229" t="s">
        <v>89</v>
      </c>
      <c r="AX229" t="s">
        <v>89</v>
      </c>
      <c r="AY229" t="s">
        <v>89</v>
      </c>
      <c r="AZ229" t="s">
        <v>89</v>
      </c>
      <c r="BA229" t="s">
        <v>89</v>
      </c>
      <c r="BB229" t="s">
        <v>89</v>
      </c>
      <c r="BC229" t="s">
        <v>89</v>
      </c>
      <c r="BD229" t="s">
        <v>89</v>
      </c>
      <c r="BE229" t="s">
        <v>89</v>
      </c>
    </row>
    <row r="230" spans="1:57" x14ac:dyDescent="0.35">
      <c r="A230" t="s">
        <v>658</v>
      </c>
      <c r="B230" t="s">
        <v>81</v>
      </c>
      <c r="C230" t="s">
        <v>659</v>
      </c>
      <c r="D230" t="s">
        <v>83</v>
      </c>
      <c r="E230" s="2" t="str">
        <f>HYPERLINK("capsilon://?command=openfolder&amp;siteaddress=envoy.emaiq-na2.net&amp;folderid=FXF9180E69-072E-F2A2-0CB5-5CC5894E5AF8","FX2204556")</f>
        <v>FX2204556</v>
      </c>
      <c r="F230" t="s">
        <v>19</v>
      </c>
      <c r="G230" t="s">
        <v>19</v>
      </c>
      <c r="H230" t="s">
        <v>84</v>
      </c>
      <c r="I230" t="s">
        <v>660</v>
      </c>
      <c r="J230">
        <v>402</v>
      </c>
      <c r="K230" t="s">
        <v>86</v>
      </c>
      <c r="L230" t="s">
        <v>87</v>
      </c>
      <c r="M230" t="s">
        <v>88</v>
      </c>
      <c r="N230">
        <v>1</v>
      </c>
      <c r="O230" s="1">
        <v>44664.605995370373</v>
      </c>
      <c r="P230" s="1">
        <v>44664.65697916667</v>
      </c>
      <c r="Q230">
        <v>3348</v>
      </c>
      <c r="R230">
        <v>1057</v>
      </c>
      <c r="S230" t="b">
        <v>0</v>
      </c>
      <c r="T230" t="s">
        <v>89</v>
      </c>
      <c r="U230" t="b">
        <v>0</v>
      </c>
      <c r="V230" t="s">
        <v>195</v>
      </c>
      <c r="W230" s="1">
        <v>44664.65697916667</v>
      </c>
      <c r="X230">
        <v>264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402</v>
      </c>
      <c r="AE230">
        <v>354</v>
      </c>
      <c r="AF230">
        <v>0</v>
      </c>
      <c r="AG230">
        <v>10</v>
      </c>
      <c r="AH230" t="s">
        <v>89</v>
      </c>
      <c r="AI230" t="s">
        <v>89</v>
      </c>
      <c r="AJ230" t="s">
        <v>89</v>
      </c>
      <c r="AK230" t="s">
        <v>89</v>
      </c>
      <c r="AL230" t="s">
        <v>89</v>
      </c>
      <c r="AM230" t="s">
        <v>89</v>
      </c>
      <c r="AN230" t="s">
        <v>89</v>
      </c>
      <c r="AO230" t="s">
        <v>89</v>
      </c>
      <c r="AP230" t="s">
        <v>89</v>
      </c>
      <c r="AQ230" t="s">
        <v>89</v>
      </c>
      <c r="AR230" t="s">
        <v>89</v>
      </c>
      <c r="AS230" t="s">
        <v>89</v>
      </c>
      <c r="AT230" t="s">
        <v>89</v>
      </c>
      <c r="AU230" t="s">
        <v>89</v>
      </c>
      <c r="AV230" t="s">
        <v>89</v>
      </c>
      <c r="AW230" t="s">
        <v>89</v>
      </c>
      <c r="AX230" t="s">
        <v>89</v>
      </c>
      <c r="AY230" t="s">
        <v>89</v>
      </c>
      <c r="AZ230" t="s">
        <v>89</v>
      </c>
      <c r="BA230" t="s">
        <v>89</v>
      </c>
      <c r="BB230" t="s">
        <v>89</v>
      </c>
      <c r="BC230" t="s">
        <v>89</v>
      </c>
      <c r="BD230" t="s">
        <v>89</v>
      </c>
      <c r="BE230" t="s">
        <v>89</v>
      </c>
    </row>
    <row r="231" spans="1:57" x14ac:dyDescent="0.35">
      <c r="A231" t="s">
        <v>661</v>
      </c>
      <c r="B231" t="s">
        <v>81</v>
      </c>
      <c r="C231" t="s">
        <v>662</v>
      </c>
      <c r="D231" t="s">
        <v>83</v>
      </c>
      <c r="E231" s="2" t="str">
        <f>HYPERLINK("capsilon://?command=openfolder&amp;siteaddress=envoy.emaiq-na2.net&amp;folderid=FX84DB8674-0DDE-0745-7DD2-33F261CDBC33","FX2202454")</f>
        <v>FX2202454</v>
      </c>
      <c r="F231" t="s">
        <v>19</v>
      </c>
      <c r="G231" t="s">
        <v>19</v>
      </c>
      <c r="H231" t="s">
        <v>84</v>
      </c>
      <c r="I231" t="s">
        <v>663</v>
      </c>
      <c r="J231">
        <v>66</v>
      </c>
      <c r="K231" t="s">
        <v>86</v>
      </c>
      <c r="L231" t="s">
        <v>87</v>
      </c>
      <c r="M231" t="s">
        <v>88</v>
      </c>
      <c r="N231">
        <v>2</v>
      </c>
      <c r="O231" s="1">
        <v>44664.618368055555</v>
      </c>
      <c r="P231" s="1">
        <v>44665.058657407404</v>
      </c>
      <c r="Q231">
        <v>37275</v>
      </c>
      <c r="R231">
        <v>766</v>
      </c>
      <c r="S231" t="b">
        <v>0</v>
      </c>
      <c r="T231" t="s">
        <v>89</v>
      </c>
      <c r="U231" t="b">
        <v>0</v>
      </c>
      <c r="V231" t="s">
        <v>211</v>
      </c>
      <c r="W231" s="1">
        <v>44664.640613425923</v>
      </c>
      <c r="X231">
        <v>437</v>
      </c>
      <c r="Y231">
        <v>52</v>
      </c>
      <c r="Z231">
        <v>0</v>
      </c>
      <c r="AA231">
        <v>52</v>
      </c>
      <c r="AB231">
        <v>0</v>
      </c>
      <c r="AC231">
        <v>39</v>
      </c>
      <c r="AD231">
        <v>14</v>
      </c>
      <c r="AE231">
        <v>0</v>
      </c>
      <c r="AF231">
        <v>0</v>
      </c>
      <c r="AG231">
        <v>0</v>
      </c>
      <c r="AH231" t="s">
        <v>118</v>
      </c>
      <c r="AI231" s="1">
        <v>44665.058657407404</v>
      </c>
      <c r="AJ231">
        <v>297</v>
      </c>
      <c r="AK231">
        <v>2</v>
      </c>
      <c r="AL231">
        <v>0</v>
      </c>
      <c r="AM231">
        <v>2</v>
      </c>
      <c r="AN231">
        <v>0</v>
      </c>
      <c r="AO231">
        <v>1</v>
      </c>
      <c r="AP231">
        <v>12</v>
      </c>
      <c r="AQ231">
        <v>0</v>
      </c>
      <c r="AR231">
        <v>0</v>
      </c>
      <c r="AS231">
        <v>0</v>
      </c>
      <c r="AT231" t="s">
        <v>89</v>
      </c>
      <c r="AU231" t="s">
        <v>89</v>
      </c>
      <c r="AV231" t="s">
        <v>89</v>
      </c>
      <c r="AW231" t="s">
        <v>89</v>
      </c>
      <c r="AX231" t="s">
        <v>89</v>
      </c>
      <c r="AY231" t="s">
        <v>89</v>
      </c>
      <c r="AZ231" t="s">
        <v>89</v>
      </c>
      <c r="BA231" t="s">
        <v>89</v>
      </c>
      <c r="BB231" t="s">
        <v>89</v>
      </c>
      <c r="BC231" t="s">
        <v>89</v>
      </c>
      <c r="BD231" t="s">
        <v>89</v>
      </c>
      <c r="BE231" t="s">
        <v>89</v>
      </c>
    </row>
    <row r="232" spans="1:57" x14ac:dyDescent="0.35">
      <c r="A232" t="s">
        <v>664</v>
      </c>
      <c r="B232" t="s">
        <v>81</v>
      </c>
      <c r="C232" t="s">
        <v>665</v>
      </c>
      <c r="D232" t="s">
        <v>83</v>
      </c>
      <c r="E232" s="2" t="str">
        <f>HYPERLINK("capsilon://?command=openfolder&amp;siteaddress=envoy.emaiq-na2.net&amp;folderid=FX9AA8D34E-9689-58EC-2761-DDD4E724F4AD","FX2204606")</f>
        <v>FX2204606</v>
      </c>
      <c r="F232" t="s">
        <v>19</v>
      </c>
      <c r="G232" t="s">
        <v>19</v>
      </c>
      <c r="H232" t="s">
        <v>84</v>
      </c>
      <c r="I232" t="s">
        <v>666</v>
      </c>
      <c r="J232">
        <v>623</v>
      </c>
      <c r="K232" t="s">
        <v>86</v>
      </c>
      <c r="L232" t="s">
        <v>87</v>
      </c>
      <c r="M232" t="s">
        <v>88</v>
      </c>
      <c r="N232">
        <v>1</v>
      </c>
      <c r="O232" s="1">
        <v>44664.619062500002</v>
      </c>
      <c r="P232" s="1">
        <v>44664.729432870372</v>
      </c>
      <c r="Q232">
        <v>8187</v>
      </c>
      <c r="R232">
        <v>1349</v>
      </c>
      <c r="S232" t="b">
        <v>0</v>
      </c>
      <c r="T232" t="s">
        <v>89</v>
      </c>
      <c r="U232" t="b">
        <v>0</v>
      </c>
      <c r="V232" t="s">
        <v>195</v>
      </c>
      <c r="W232" s="1">
        <v>44664.729432870372</v>
      </c>
      <c r="X232">
        <v>773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623</v>
      </c>
      <c r="AE232">
        <v>502</v>
      </c>
      <c r="AF232">
        <v>0</v>
      </c>
      <c r="AG232">
        <v>20</v>
      </c>
      <c r="AH232" t="s">
        <v>89</v>
      </c>
      <c r="AI232" t="s">
        <v>89</v>
      </c>
      <c r="AJ232" t="s">
        <v>89</v>
      </c>
      <c r="AK232" t="s">
        <v>89</v>
      </c>
      <c r="AL232" t="s">
        <v>89</v>
      </c>
      <c r="AM232" t="s">
        <v>89</v>
      </c>
      <c r="AN232" t="s">
        <v>89</v>
      </c>
      <c r="AO232" t="s">
        <v>89</v>
      </c>
      <c r="AP232" t="s">
        <v>89</v>
      </c>
      <c r="AQ232" t="s">
        <v>89</v>
      </c>
      <c r="AR232" t="s">
        <v>89</v>
      </c>
      <c r="AS232" t="s">
        <v>89</v>
      </c>
      <c r="AT232" t="s">
        <v>89</v>
      </c>
      <c r="AU232" t="s">
        <v>89</v>
      </c>
      <c r="AV232" t="s">
        <v>89</v>
      </c>
      <c r="AW232" t="s">
        <v>89</v>
      </c>
      <c r="AX232" t="s">
        <v>89</v>
      </c>
      <c r="AY232" t="s">
        <v>89</v>
      </c>
      <c r="AZ232" t="s">
        <v>89</v>
      </c>
      <c r="BA232" t="s">
        <v>89</v>
      </c>
      <c r="BB232" t="s">
        <v>89</v>
      </c>
      <c r="BC232" t="s">
        <v>89</v>
      </c>
      <c r="BD232" t="s">
        <v>89</v>
      </c>
      <c r="BE232" t="s">
        <v>89</v>
      </c>
    </row>
    <row r="233" spans="1:57" x14ac:dyDescent="0.35">
      <c r="A233" t="s">
        <v>667</v>
      </c>
      <c r="B233" t="s">
        <v>81</v>
      </c>
      <c r="C233" t="s">
        <v>668</v>
      </c>
      <c r="D233" t="s">
        <v>83</v>
      </c>
      <c r="E233" s="2" t="str">
        <f>HYPERLINK("capsilon://?command=openfolder&amp;siteaddress=envoy.emaiq-na2.net&amp;folderid=FX59D2BE1C-17CD-905F-D08E-32B0E5732355","FX2204620")</f>
        <v>FX2204620</v>
      </c>
      <c r="F233" t="s">
        <v>19</v>
      </c>
      <c r="G233" t="s">
        <v>19</v>
      </c>
      <c r="H233" t="s">
        <v>84</v>
      </c>
      <c r="I233" t="s">
        <v>669</v>
      </c>
      <c r="J233">
        <v>208</v>
      </c>
      <c r="K233" t="s">
        <v>86</v>
      </c>
      <c r="L233" t="s">
        <v>87</v>
      </c>
      <c r="M233" t="s">
        <v>88</v>
      </c>
      <c r="N233">
        <v>1</v>
      </c>
      <c r="O233" s="1">
        <v>44664.619467592594</v>
      </c>
      <c r="P233" s="1">
        <v>44664.73060185185</v>
      </c>
      <c r="Q233">
        <v>9077</v>
      </c>
      <c r="R233">
        <v>525</v>
      </c>
      <c r="S233" t="b">
        <v>0</v>
      </c>
      <c r="T233" t="s">
        <v>89</v>
      </c>
      <c r="U233" t="b">
        <v>0</v>
      </c>
      <c r="V233" t="s">
        <v>195</v>
      </c>
      <c r="W233" s="1">
        <v>44664.73060185185</v>
      </c>
      <c r="X233">
        <v>100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208</v>
      </c>
      <c r="AE233">
        <v>177</v>
      </c>
      <c r="AF233">
        <v>0</v>
      </c>
      <c r="AG233">
        <v>5</v>
      </c>
      <c r="AH233" t="s">
        <v>89</v>
      </c>
      <c r="AI233" t="s">
        <v>89</v>
      </c>
      <c r="AJ233" t="s">
        <v>89</v>
      </c>
      <c r="AK233" t="s">
        <v>89</v>
      </c>
      <c r="AL233" t="s">
        <v>89</v>
      </c>
      <c r="AM233" t="s">
        <v>89</v>
      </c>
      <c r="AN233" t="s">
        <v>89</v>
      </c>
      <c r="AO233" t="s">
        <v>89</v>
      </c>
      <c r="AP233" t="s">
        <v>89</v>
      </c>
      <c r="AQ233" t="s">
        <v>89</v>
      </c>
      <c r="AR233" t="s">
        <v>89</v>
      </c>
      <c r="AS233" t="s">
        <v>89</v>
      </c>
      <c r="AT233" t="s">
        <v>89</v>
      </c>
      <c r="AU233" t="s">
        <v>89</v>
      </c>
      <c r="AV233" t="s">
        <v>89</v>
      </c>
      <c r="AW233" t="s">
        <v>89</v>
      </c>
      <c r="AX233" t="s">
        <v>89</v>
      </c>
      <c r="AY233" t="s">
        <v>89</v>
      </c>
      <c r="AZ233" t="s">
        <v>89</v>
      </c>
      <c r="BA233" t="s">
        <v>89</v>
      </c>
      <c r="BB233" t="s">
        <v>89</v>
      </c>
      <c r="BC233" t="s">
        <v>89</v>
      </c>
      <c r="BD233" t="s">
        <v>89</v>
      </c>
      <c r="BE233" t="s">
        <v>89</v>
      </c>
    </row>
    <row r="234" spans="1:57" x14ac:dyDescent="0.35">
      <c r="A234" t="s">
        <v>670</v>
      </c>
      <c r="B234" t="s">
        <v>81</v>
      </c>
      <c r="C234" t="s">
        <v>671</v>
      </c>
      <c r="D234" t="s">
        <v>83</v>
      </c>
      <c r="E234" s="2" t="str">
        <f>HYPERLINK("capsilon://?command=openfolder&amp;siteaddress=envoy.emaiq-na2.net&amp;folderid=FX9A94541D-E7E2-9D03-BBA4-C1DD5276A811","FX2203969")</f>
        <v>FX2203969</v>
      </c>
      <c r="F234" t="s">
        <v>19</v>
      </c>
      <c r="G234" t="s">
        <v>19</v>
      </c>
      <c r="H234" t="s">
        <v>84</v>
      </c>
      <c r="I234" t="s">
        <v>672</v>
      </c>
      <c r="J234">
        <v>66</v>
      </c>
      <c r="K234" t="s">
        <v>86</v>
      </c>
      <c r="L234" t="s">
        <v>87</v>
      </c>
      <c r="M234" t="s">
        <v>88</v>
      </c>
      <c r="N234">
        <v>2</v>
      </c>
      <c r="O234" s="1">
        <v>44664.630752314813</v>
      </c>
      <c r="P234" s="1">
        <v>44665.05672453704</v>
      </c>
      <c r="Q234">
        <v>36034</v>
      </c>
      <c r="R234">
        <v>770</v>
      </c>
      <c r="S234" t="b">
        <v>0</v>
      </c>
      <c r="T234" t="s">
        <v>89</v>
      </c>
      <c r="U234" t="b">
        <v>0</v>
      </c>
      <c r="V234" t="s">
        <v>154</v>
      </c>
      <c r="W234" s="1">
        <v>44664.644803240742</v>
      </c>
      <c r="X234">
        <v>644</v>
      </c>
      <c r="Y234">
        <v>52</v>
      </c>
      <c r="Z234">
        <v>0</v>
      </c>
      <c r="AA234">
        <v>52</v>
      </c>
      <c r="AB234">
        <v>0</v>
      </c>
      <c r="AC234">
        <v>40</v>
      </c>
      <c r="AD234">
        <v>14</v>
      </c>
      <c r="AE234">
        <v>0</v>
      </c>
      <c r="AF234">
        <v>0</v>
      </c>
      <c r="AG234">
        <v>0</v>
      </c>
      <c r="AH234" t="s">
        <v>248</v>
      </c>
      <c r="AI234" s="1">
        <v>44665.05672453704</v>
      </c>
      <c r="AJ234">
        <v>126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14</v>
      </c>
      <c r="AQ234">
        <v>0</v>
      </c>
      <c r="AR234">
        <v>0</v>
      </c>
      <c r="AS234">
        <v>0</v>
      </c>
      <c r="AT234" t="s">
        <v>89</v>
      </c>
      <c r="AU234" t="s">
        <v>89</v>
      </c>
      <c r="AV234" t="s">
        <v>89</v>
      </c>
      <c r="AW234" t="s">
        <v>89</v>
      </c>
      <c r="AX234" t="s">
        <v>89</v>
      </c>
      <c r="AY234" t="s">
        <v>89</v>
      </c>
      <c r="AZ234" t="s">
        <v>89</v>
      </c>
      <c r="BA234" t="s">
        <v>89</v>
      </c>
      <c r="BB234" t="s">
        <v>89</v>
      </c>
      <c r="BC234" t="s">
        <v>89</v>
      </c>
      <c r="BD234" t="s">
        <v>89</v>
      </c>
      <c r="BE234" t="s">
        <v>89</v>
      </c>
    </row>
    <row r="235" spans="1:57" x14ac:dyDescent="0.35">
      <c r="A235" t="s">
        <v>673</v>
      </c>
      <c r="B235" t="s">
        <v>81</v>
      </c>
      <c r="C235" t="s">
        <v>659</v>
      </c>
      <c r="D235" t="s">
        <v>83</v>
      </c>
      <c r="E235" s="2" t="str">
        <f>HYPERLINK("capsilon://?command=openfolder&amp;siteaddress=envoy.emaiq-na2.net&amp;folderid=FXF9180E69-072E-F2A2-0CB5-5CC5894E5AF8","FX2204556")</f>
        <v>FX2204556</v>
      </c>
      <c r="F235" t="s">
        <v>19</v>
      </c>
      <c r="G235" t="s">
        <v>19</v>
      </c>
      <c r="H235" t="s">
        <v>84</v>
      </c>
      <c r="I235" t="s">
        <v>674</v>
      </c>
      <c r="J235">
        <v>66</v>
      </c>
      <c r="K235" t="s">
        <v>86</v>
      </c>
      <c r="L235" t="s">
        <v>87</v>
      </c>
      <c r="M235" t="s">
        <v>88</v>
      </c>
      <c r="N235">
        <v>2</v>
      </c>
      <c r="O235" s="1">
        <v>44664.634467592594</v>
      </c>
      <c r="P235" s="1">
        <v>44665.058136574073</v>
      </c>
      <c r="Q235">
        <v>35867</v>
      </c>
      <c r="R235">
        <v>738</v>
      </c>
      <c r="S235" t="b">
        <v>0</v>
      </c>
      <c r="T235" t="s">
        <v>89</v>
      </c>
      <c r="U235" t="b">
        <v>0</v>
      </c>
      <c r="V235" t="s">
        <v>460</v>
      </c>
      <c r="W235" s="1">
        <v>44664.683680555558</v>
      </c>
      <c r="X235">
        <v>617</v>
      </c>
      <c r="Y235">
        <v>52</v>
      </c>
      <c r="Z235">
        <v>0</v>
      </c>
      <c r="AA235">
        <v>52</v>
      </c>
      <c r="AB235">
        <v>0</v>
      </c>
      <c r="AC235">
        <v>44</v>
      </c>
      <c r="AD235">
        <v>14</v>
      </c>
      <c r="AE235">
        <v>0</v>
      </c>
      <c r="AF235">
        <v>0</v>
      </c>
      <c r="AG235">
        <v>0</v>
      </c>
      <c r="AH235" t="s">
        <v>248</v>
      </c>
      <c r="AI235" s="1">
        <v>44665.058136574073</v>
      </c>
      <c r="AJ235">
        <v>121</v>
      </c>
      <c r="AK235">
        <v>1</v>
      </c>
      <c r="AL235">
        <v>0</v>
      </c>
      <c r="AM235">
        <v>1</v>
      </c>
      <c r="AN235">
        <v>0</v>
      </c>
      <c r="AO235">
        <v>1</v>
      </c>
      <c r="AP235">
        <v>13</v>
      </c>
      <c r="AQ235">
        <v>0</v>
      </c>
      <c r="AR235">
        <v>0</v>
      </c>
      <c r="AS235">
        <v>0</v>
      </c>
      <c r="AT235" t="s">
        <v>89</v>
      </c>
      <c r="AU235" t="s">
        <v>89</v>
      </c>
      <c r="AV235" t="s">
        <v>89</v>
      </c>
      <c r="AW235" t="s">
        <v>89</v>
      </c>
      <c r="AX235" t="s">
        <v>89</v>
      </c>
      <c r="AY235" t="s">
        <v>89</v>
      </c>
      <c r="AZ235" t="s">
        <v>89</v>
      </c>
      <c r="BA235" t="s">
        <v>89</v>
      </c>
      <c r="BB235" t="s">
        <v>89</v>
      </c>
      <c r="BC235" t="s">
        <v>89</v>
      </c>
      <c r="BD235" t="s">
        <v>89</v>
      </c>
      <c r="BE235" t="s">
        <v>89</v>
      </c>
    </row>
    <row r="236" spans="1:57" x14ac:dyDescent="0.35">
      <c r="A236" t="s">
        <v>675</v>
      </c>
      <c r="B236" t="s">
        <v>81</v>
      </c>
      <c r="C236" t="s">
        <v>676</v>
      </c>
      <c r="D236" t="s">
        <v>83</v>
      </c>
      <c r="E236" s="2" t="str">
        <f>HYPERLINK("capsilon://?command=openfolder&amp;siteaddress=envoy.emaiq-na2.net&amp;folderid=FX595E32B0-0667-B12B-EDA9-347FABA17ED6","FX2203772")</f>
        <v>FX2203772</v>
      </c>
      <c r="F236" t="s">
        <v>19</v>
      </c>
      <c r="G236" t="s">
        <v>19</v>
      </c>
      <c r="H236" t="s">
        <v>84</v>
      </c>
      <c r="I236" t="s">
        <v>677</v>
      </c>
      <c r="J236">
        <v>30</v>
      </c>
      <c r="K236" t="s">
        <v>86</v>
      </c>
      <c r="L236" t="s">
        <v>87</v>
      </c>
      <c r="M236" t="s">
        <v>88</v>
      </c>
      <c r="N236">
        <v>2</v>
      </c>
      <c r="O236" s="1">
        <v>44664.651620370372</v>
      </c>
      <c r="P236" s="1">
        <v>44665.058657407404</v>
      </c>
      <c r="Q236">
        <v>35059</v>
      </c>
      <c r="R236">
        <v>109</v>
      </c>
      <c r="S236" t="b">
        <v>0</v>
      </c>
      <c r="T236" t="s">
        <v>89</v>
      </c>
      <c r="U236" t="b">
        <v>0</v>
      </c>
      <c r="V236" t="s">
        <v>460</v>
      </c>
      <c r="W236" s="1">
        <v>44664.684432870374</v>
      </c>
      <c r="X236">
        <v>65</v>
      </c>
      <c r="Y236">
        <v>9</v>
      </c>
      <c r="Z236">
        <v>0</v>
      </c>
      <c r="AA236">
        <v>9</v>
      </c>
      <c r="AB236">
        <v>0</v>
      </c>
      <c r="AC236">
        <v>2</v>
      </c>
      <c r="AD236">
        <v>21</v>
      </c>
      <c r="AE236">
        <v>0</v>
      </c>
      <c r="AF236">
        <v>0</v>
      </c>
      <c r="AG236">
        <v>0</v>
      </c>
      <c r="AH236" t="s">
        <v>248</v>
      </c>
      <c r="AI236" s="1">
        <v>44665.058657407404</v>
      </c>
      <c r="AJ236">
        <v>44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21</v>
      </c>
      <c r="AQ236">
        <v>0</v>
      </c>
      <c r="AR236">
        <v>0</v>
      </c>
      <c r="AS236">
        <v>0</v>
      </c>
      <c r="AT236" t="s">
        <v>89</v>
      </c>
      <c r="AU236" t="s">
        <v>89</v>
      </c>
      <c r="AV236" t="s">
        <v>89</v>
      </c>
      <c r="AW236" t="s">
        <v>89</v>
      </c>
      <c r="AX236" t="s">
        <v>89</v>
      </c>
      <c r="AY236" t="s">
        <v>89</v>
      </c>
      <c r="AZ236" t="s">
        <v>89</v>
      </c>
      <c r="BA236" t="s">
        <v>89</v>
      </c>
      <c r="BB236" t="s">
        <v>89</v>
      </c>
      <c r="BC236" t="s">
        <v>89</v>
      </c>
      <c r="BD236" t="s">
        <v>89</v>
      </c>
      <c r="BE236" t="s">
        <v>89</v>
      </c>
    </row>
    <row r="237" spans="1:57" x14ac:dyDescent="0.35">
      <c r="A237" t="s">
        <v>678</v>
      </c>
      <c r="B237" t="s">
        <v>81</v>
      </c>
      <c r="C237" t="s">
        <v>428</v>
      </c>
      <c r="D237" t="s">
        <v>83</v>
      </c>
      <c r="E237" s="2" t="str">
        <f>HYPERLINK("capsilon://?command=openfolder&amp;siteaddress=envoy.emaiq-na2.net&amp;folderid=FXDB83C6C7-40E3-1C11-F221-2D8AD83B9EFA","FX2204394")</f>
        <v>FX2204394</v>
      </c>
      <c r="F237" t="s">
        <v>19</v>
      </c>
      <c r="G237" t="s">
        <v>19</v>
      </c>
      <c r="H237" t="s">
        <v>84</v>
      </c>
      <c r="I237" t="s">
        <v>679</v>
      </c>
      <c r="J237">
        <v>164</v>
      </c>
      <c r="K237" t="s">
        <v>86</v>
      </c>
      <c r="L237" t="s">
        <v>87</v>
      </c>
      <c r="M237" t="s">
        <v>88</v>
      </c>
      <c r="N237">
        <v>2</v>
      </c>
      <c r="O237" s="1">
        <v>44664.655104166668</v>
      </c>
      <c r="P237" s="1">
        <v>44665.067071759258</v>
      </c>
      <c r="Q237">
        <v>34238</v>
      </c>
      <c r="R237">
        <v>1356</v>
      </c>
      <c r="S237" t="b">
        <v>0</v>
      </c>
      <c r="T237" t="s">
        <v>89</v>
      </c>
      <c r="U237" t="b">
        <v>0</v>
      </c>
      <c r="V237" t="s">
        <v>460</v>
      </c>
      <c r="W237" s="1">
        <v>44664.691736111112</v>
      </c>
      <c r="X237">
        <v>630</v>
      </c>
      <c r="Y237">
        <v>160</v>
      </c>
      <c r="Z237">
        <v>0</v>
      </c>
      <c r="AA237">
        <v>160</v>
      </c>
      <c r="AB237">
        <v>0</v>
      </c>
      <c r="AC237">
        <v>53</v>
      </c>
      <c r="AD237">
        <v>4</v>
      </c>
      <c r="AE237">
        <v>0</v>
      </c>
      <c r="AF237">
        <v>0</v>
      </c>
      <c r="AG237">
        <v>0</v>
      </c>
      <c r="AH237" t="s">
        <v>118</v>
      </c>
      <c r="AI237" s="1">
        <v>44665.067071759258</v>
      </c>
      <c r="AJ237">
        <v>726</v>
      </c>
      <c r="AK237">
        <v>2</v>
      </c>
      <c r="AL237">
        <v>0</v>
      </c>
      <c r="AM237">
        <v>2</v>
      </c>
      <c r="AN237">
        <v>0</v>
      </c>
      <c r="AO237">
        <v>2</v>
      </c>
      <c r="AP237">
        <v>2</v>
      </c>
      <c r="AQ237">
        <v>0</v>
      </c>
      <c r="AR237">
        <v>0</v>
      </c>
      <c r="AS237">
        <v>0</v>
      </c>
      <c r="AT237" t="s">
        <v>89</v>
      </c>
      <c r="AU237" t="s">
        <v>89</v>
      </c>
      <c r="AV237" t="s">
        <v>89</v>
      </c>
      <c r="AW237" t="s">
        <v>89</v>
      </c>
      <c r="AX237" t="s">
        <v>89</v>
      </c>
      <c r="AY237" t="s">
        <v>89</v>
      </c>
      <c r="AZ237" t="s">
        <v>89</v>
      </c>
      <c r="BA237" t="s">
        <v>89</v>
      </c>
      <c r="BB237" t="s">
        <v>89</v>
      </c>
      <c r="BC237" t="s">
        <v>89</v>
      </c>
      <c r="BD237" t="s">
        <v>89</v>
      </c>
      <c r="BE237" t="s">
        <v>89</v>
      </c>
    </row>
    <row r="238" spans="1:57" x14ac:dyDescent="0.35">
      <c r="A238" t="s">
        <v>680</v>
      </c>
      <c r="B238" t="s">
        <v>81</v>
      </c>
      <c r="C238" t="s">
        <v>659</v>
      </c>
      <c r="D238" t="s">
        <v>83</v>
      </c>
      <c r="E238" s="2" t="str">
        <f>HYPERLINK("capsilon://?command=openfolder&amp;siteaddress=envoy.emaiq-na2.net&amp;folderid=FXF9180E69-072E-F2A2-0CB5-5CC5894E5AF8","FX2204556")</f>
        <v>FX2204556</v>
      </c>
      <c r="F238" t="s">
        <v>19</v>
      </c>
      <c r="G238" t="s">
        <v>19</v>
      </c>
      <c r="H238" t="s">
        <v>84</v>
      </c>
      <c r="I238" t="s">
        <v>660</v>
      </c>
      <c r="J238">
        <v>507</v>
      </c>
      <c r="K238" t="s">
        <v>86</v>
      </c>
      <c r="L238" t="s">
        <v>87</v>
      </c>
      <c r="M238" t="s">
        <v>88</v>
      </c>
      <c r="N238">
        <v>2</v>
      </c>
      <c r="O238" s="1">
        <v>44664.658553240741</v>
      </c>
      <c r="P238" s="1">
        <v>44664.977523148147</v>
      </c>
      <c r="Q238">
        <v>23762</v>
      </c>
      <c r="R238">
        <v>3797</v>
      </c>
      <c r="S238" t="b">
        <v>0</v>
      </c>
      <c r="T238" t="s">
        <v>89</v>
      </c>
      <c r="U238" t="b">
        <v>1</v>
      </c>
      <c r="V238" t="s">
        <v>353</v>
      </c>
      <c r="W238" s="1">
        <v>44664.700289351851</v>
      </c>
      <c r="X238">
        <v>2724</v>
      </c>
      <c r="Y238">
        <v>382</v>
      </c>
      <c r="Z238">
        <v>0</v>
      </c>
      <c r="AA238">
        <v>382</v>
      </c>
      <c r="AB238">
        <v>0</v>
      </c>
      <c r="AC238">
        <v>133</v>
      </c>
      <c r="AD238">
        <v>125</v>
      </c>
      <c r="AE238">
        <v>0</v>
      </c>
      <c r="AF238">
        <v>0</v>
      </c>
      <c r="AG238">
        <v>0</v>
      </c>
      <c r="AH238" t="s">
        <v>248</v>
      </c>
      <c r="AI238" s="1">
        <v>44664.977523148147</v>
      </c>
      <c r="AJ238">
        <v>1056</v>
      </c>
      <c r="AK238">
        <v>8</v>
      </c>
      <c r="AL238">
        <v>0</v>
      </c>
      <c r="AM238">
        <v>8</v>
      </c>
      <c r="AN238">
        <v>0</v>
      </c>
      <c r="AO238">
        <v>8</v>
      </c>
      <c r="AP238">
        <v>117</v>
      </c>
      <c r="AQ238">
        <v>0</v>
      </c>
      <c r="AR238">
        <v>0</v>
      </c>
      <c r="AS238">
        <v>0</v>
      </c>
      <c r="AT238" t="s">
        <v>89</v>
      </c>
      <c r="AU238" t="s">
        <v>89</v>
      </c>
      <c r="AV238" t="s">
        <v>89</v>
      </c>
      <c r="AW238" t="s">
        <v>89</v>
      </c>
      <c r="AX238" t="s">
        <v>89</v>
      </c>
      <c r="AY238" t="s">
        <v>89</v>
      </c>
      <c r="AZ238" t="s">
        <v>89</v>
      </c>
      <c r="BA238" t="s">
        <v>89</v>
      </c>
      <c r="BB238" t="s">
        <v>89</v>
      </c>
      <c r="BC238" t="s">
        <v>89</v>
      </c>
      <c r="BD238" t="s">
        <v>89</v>
      </c>
      <c r="BE238" t="s">
        <v>89</v>
      </c>
    </row>
    <row r="239" spans="1:57" x14ac:dyDescent="0.35">
      <c r="A239" t="s">
        <v>681</v>
      </c>
      <c r="B239" t="s">
        <v>81</v>
      </c>
      <c r="C239" t="s">
        <v>682</v>
      </c>
      <c r="D239" t="s">
        <v>83</v>
      </c>
      <c r="E239" s="2" t="str">
        <f>HYPERLINK("capsilon://?command=openfolder&amp;siteaddress=envoy.emaiq-na2.net&amp;folderid=FX265ADCCB-41C5-6EE5-3728-DB1239A8A6CB","FX220418")</f>
        <v>FX220418</v>
      </c>
      <c r="F239" t="s">
        <v>19</v>
      </c>
      <c r="G239" t="s">
        <v>19</v>
      </c>
      <c r="H239" t="s">
        <v>84</v>
      </c>
      <c r="I239" t="s">
        <v>683</v>
      </c>
      <c r="J239">
        <v>122</v>
      </c>
      <c r="K239" t="s">
        <v>86</v>
      </c>
      <c r="L239" t="s">
        <v>87</v>
      </c>
      <c r="M239" t="s">
        <v>88</v>
      </c>
      <c r="N239">
        <v>1</v>
      </c>
      <c r="O239" s="1">
        <v>44664.679143518515</v>
      </c>
      <c r="P239" s="1">
        <v>44664.733252314814</v>
      </c>
      <c r="Q239">
        <v>4249</v>
      </c>
      <c r="R239">
        <v>426</v>
      </c>
      <c r="S239" t="b">
        <v>0</v>
      </c>
      <c r="T239" t="s">
        <v>89</v>
      </c>
      <c r="U239" t="b">
        <v>0</v>
      </c>
      <c r="V239" t="s">
        <v>195</v>
      </c>
      <c r="W239" s="1">
        <v>44664.733252314814</v>
      </c>
      <c r="X239">
        <v>228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122</v>
      </c>
      <c r="AE239">
        <v>94</v>
      </c>
      <c r="AF239">
        <v>0</v>
      </c>
      <c r="AG239">
        <v>5</v>
      </c>
      <c r="AH239" t="s">
        <v>89</v>
      </c>
      <c r="AI239" t="s">
        <v>89</v>
      </c>
      <c r="AJ239" t="s">
        <v>89</v>
      </c>
      <c r="AK239" t="s">
        <v>89</v>
      </c>
      <c r="AL239" t="s">
        <v>89</v>
      </c>
      <c r="AM239" t="s">
        <v>89</v>
      </c>
      <c r="AN239" t="s">
        <v>89</v>
      </c>
      <c r="AO239" t="s">
        <v>89</v>
      </c>
      <c r="AP239" t="s">
        <v>89</v>
      </c>
      <c r="AQ239" t="s">
        <v>89</v>
      </c>
      <c r="AR239" t="s">
        <v>89</v>
      </c>
      <c r="AS239" t="s">
        <v>89</v>
      </c>
      <c r="AT239" t="s">
        <v>89</v>
      </c>
      <c r="AU239" t="s">
        <v>89</v>
      </c>
      <c r="AV239" t="s">
        <v>89</v>
      </c>
      <c r="AW239" t="s">
        <v>89</v>
      </c>
      <c r="AX239" t="s">
        <v>89</v>
      </c>
      <c r="AY239" t="s">
        <v>89</v>
      </c>
      <c r="AZ239" t="s">
        <v>89</v>
      </c>
      <c r="BA239" t="s">
        <v>89</v>
      </c>
      <c r="BB239" t="s">
        <v>89</v>
      </c>
      <c r="BC239" t="s">
        <v>89</v>
      </c>
      <c r="BD239" t="s">
        <v>89</v>
      </c>
      <c r="BE239" t="s">
        <v>89</v>
      </c>
    </row>
    <row r="240" spans="1:57" x14ac:dyDescent="0.35">
      <c r="A240" t="s">
        <v>684</v>
      </c>
      <c r="B240" t="s">
        <v>81</v>
      </c>
      <c r="C240" t="s">
        <v>685</v>
      </c>
      <c r="D240" t="s">
        <v>83</v>
      </c>
      <c r="E240" s="2" t="str">
        <f>HYPERLINK("capsilon://?command=openfolder&amp;siteaddress=envoy.emaiq-na2.net&amp;folderid=FX5C6D0623-3DB0-F13A-7134-C3ED8FED82FF","FX2202709")</f>
        <v>FX2202709</v>
      </c>
      <c r="F240" t="s">
        <v>19</v>
      </c>
      <c r="G240" t="s">
        <v>19</v>
      </c>
      <c r="H240" t="s">
        <v>84</v>
      </c>
      <c r="I240" t="s">
        <v>686</v>
      </c>
      <c r="J240">
        <v>611</v>
      </c>
      <c r="K240" t="s">
        <v>86</v>
      </c>
      <c r="L240" t="s">
        <v>87</v>
      </c>
      <c r="M240" t="s">
        <v>88</v>
      </c>
      <c r="N240">
        <v>2</v>
      </c>
      <c r="O240" s="1">
        <v>44664.699189814812</v>
      </c>
      <c r="P240" s="1">
        <v>44665.07613425926</v>
      </c>
      <c r="Q240">
        <v>25064</v>
      </c>
      <c r="R240">
        <v>7504</v>
      </c>
      <c r="S240" t="b">
        <v>0</v>
      </c>
      <c r="T240" t="s">
        <v>89</v>
      </c>
      <c r="U240" t="b">
        <v>0</v>
      </c>
      <c r="V240" t="s">
        <v>199</v>
      </c>
      <c r="W240" s="1">
        <v>44664.778634259259</v>
      </c>
      <c r="X240">
        <v>5863</v>
      </c>
      <c r="Y240">
        <v>474</v>
      </c>
      <c r="Z240">
        <v>0</v>
      </c>
      <c r="AA240">
        <v>474</v>
      </c>
      <c r="AB240">
        <v>104</v>
      </c>
      <c r="AC240">
        <v>296</v>
      </c>
      <c r="AD240">
        <v>137</v>
      </c>
      <c r="AE240">
        <v>0</v>
      </c>
      <c r="AF240">
        <v>0</v>
      </c>
      <c r="AG240">
        <v>0</v>
      </c>
      <c r="AH240" t="s">
        <v>248</v>
      </c>
      <c r="AI240" s="1">
        <v>44665.07613425926</v>
      </c>
      <c r="AJ240">
        <v>1288</v>
      </c>
      <c r="AK240">
        <v>6</v>
      </c>
      <c r="AL240">
        <v>0</v>
      </c>
      <c r="AM240">
        <v>6</v>
      </c>
      <c r="AN240">
        <v>104</v>
      </c>
      <c r="AO240">
        <v>7</v>
      </c>
      <c r="AP240">
        <v>131</v>
      </c>
      <c r="AQ240">
        <v>0</v>
      </c>
      <c r="AR240">
        <v>0</v>
      </c>
      <c r="AS240">
        <v>0</v>
      </c>
      <c r="AT240" t="s">
        <v>89</v>
      </c>
      <c r="AU240" t="s">
        <v>89</v>
      </c>
      <c r="AV240" t="s">
        <v>89</v>
      </c>
      <c r="AW240" t="s">
        <v>89</v>
      </c>
      <c r="AX240" t="s">
        <v>89</v>
      </c>
      <c r="AY240" t="s">
        <v>89</v>
      </c>
      <c r="AZ240" t="s">
        <v>89</v>
      </c>
      <c r="BA240" t="s">
        <v>89</v>
      </c>
      <c r="BB240" t="s">
        <v>89</v>
      </c>
      <c r="BC240" t="s">
        <v>89</v>
      </c>
      <c r="BD240" t="s">
        <v>89</v>
      </c>
      <c r="BE240" t="s">
        <v>89</v>
      </c>
    </row>
    <row r="241" spans="1:57" x14ac:dyDescent="0.35">
      <c r="A241" t="s">
        <v>687</v>
      </c>
      <c r="B241" t="s">
        <v>81</v>
      </c>
      <c r="C241" t="s">
        <v>688</v>
      </c>
      <c r="D241" t="s">
        <v>83</v>
      </c>
      <c r="E241" s="2" t="str">
        <f>HYPERLINK("capsilon://?command=openfolder&amp;siteaddress=envoy.emaiq-na2.net&amp;folderid=FXB1689AED-D8BF-C9B4-78D8-A3257DFEB5D5","FX220445")</f>
        <v>FX220445</v>
      </c>
      <c r="F241" t="s">
        <v>19</v>
      </c>
      <c r="G241" t="s">
        <v>19</v>
      </c>
      <c r="H241" t="s">
        <v>84</v>
      </c>
      <c r="I241" t="s">
        <v>689</v>
      </c>
      <c r="J241">
        <v>66</v>
      </c>
      <c r="K241" t="s">
        <v>86</v>
      </c>
      <c r="L241" t="s">
        <v>87</v>
      </c>
      <c r="M241" t="s">
        <v>88</v>
      </c>
      <c r="N241">
        <v>1</v>
      </c>
      <c r="O241" s="1">
        <v>44664.699224537035</v>
      </c>
      <c r="P241" s="1">
        <v>44664.73400462963</v>
      </c>
      <c r="Q241">
        <v>2837</v>
      </c>
      <c r="R241">
        <v>168</v>
      </c>
      <c r="S241" t="b">
        <v>0</v>
      </c>
      <c r="T241" t="s">
        <v>89</v>
      </c>
      <c r="U241" t="b">
        <v>0</v>
      </c>
      <c r="V241" t="s">
        <v>195</v>
      </c>
      <c r="W241" s="1">
        <v>44664.73400462963</v>
      </c>
      <c r="X241">
        <v>54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66</v>
      </c>
      <c r="AE241">
        <v>52</v>
      </c>
      <c r="AF241">
        <v>0</v>
      </c>
      <c r="AG241">
        <v>1</v>
      </c>
      <c r="AH241" t="s">
        <v>89</v>
      </c>
      <c r="AI241" t="s">
        <v>89</v>
      </c>
      <c r="AJ241" t="s">
        <v>89</v>
      </c>
      <c r="AK241" t="s">
        <v>89</v>
      </c>
      <c r="AL241" t="s">
        <v>89</v>
      </c>
      <c r="AM241" t="s">
        <v>89</v>
      </c>
      <c r="AN241" t="s">
        <v>89</v>
      </c>
      <c r="AO241" t="s">
        <v>89</v>
      </c>
      <c r="AP241" t="s">
        <v>89</v>
      </c>
      <c r="AQ241" t="s">
        <v>89</v>
      </c>
      <c r="AR241" t="s">
        <v>89</v>
      </c>
      <c r="AS241" t="s">
        <v>89</v>
      </c>
      <c r="AT241" t="s">
        <v>89</v>
      </c>
      <c r="AU241" t="s">
        <v>89</v>
      </c>
      <c r="AV241" t="s">
        <v>89</v>
      </c>
      <c r="AW241" t="s">
        <v>89</v>
      </c>
      <c r="AX241" t="s">
        <v>89</v>
      </c>
      <c r="AY241" t="s">
        <v>89</v>
      </c>
      <c r="AZ241" t="s">
        <v>89</v>
      </c>
      <c r="BA241" t="s">
        <v>89</v>
      </c>
      <c r="BB241" t="s">
        <v>89</v>
      </c>
      <c r="BC241" t="s">
        <v>89</v>
      </c>
      <c r="BD241" t="s">
        <v>89</v>
      </c>
      <c r="BE241" t="s">
        <v>89</v>
      </c>
    </row>
    <row r="242" spans="1:57" x14ac:dyDescent="0.35">
      <c r="A242" t="s">
        <v>690</v>
      </c>
      <c r="B242" t="s">
        <v>81</v>
      </c>
      <c r="C242" t="s">
        <v>691</v>
      </c>
      <c r="D242" t="s">
        <v>83</v>
      </c>
      <c r="E242" s="2" t="str">
        <f>HYPERLINK("capsilon://?command=openfolder&amp;siteaddress=envoy.emaiq-na2.net&amp;folderid=FX6D693C31-D097-50C4-BEB7-B1C24910B1D6","FX2204500")</f>
        <v>FX2204500</v>
      </c>
      <c r="F242" t="s">
        <v>19</v>
      </c>
      <c r="G242" t="s">
        <v>19</v>
      </c>
      <c r="H242" t="s">
        <v>84</v>
      </c>
      <c r="I242" t="s">
        <v>692</v>
      </c>
      <c r="J242">
        <v>43</v>
      </c>
      <c r="K242" t="s">
        <v>86</v>
      </c>
      <c r="L242" t="s">
        <v>87</v>
      </c>
      <c r="M242" t="s">
        <v>88</v>
      </c>
      <c r="N242">
        <v>1</v>
      </c>
      <c r="O242" s="1">
        <v>44664.703506944446</v>
      </c>
      <c r="P242" s="1">
        <v>44664.735671296294</v>
      </c>
      <c r="Q242">
        <v>2592</v>
      </c>
      <c r="R242">
        <v>187</v>
      </c>
      <c r="S242" t="b">
        <v>0</v>
      </c>
      <c r="T242" t="s">
        <v>89</v>
      </c>
      <c r="U242" t="b">
        <v>0</v>
      </c>
      <c r="V242" t="s">
        <v>195</v>
      </c>
      <c r="W242" s="1">
        <v>44664.735671296294</v>
      </c>
      <c r="X242">
        <v>143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43</v>
      </c>
      <c r="AE242">
        <v>37</v>
      </c>
      <c r="AF242">
        <v>0</v>
      </c>
      <c r="AG242">
        <v>3</v>
      </c>
      <c r="AH242" t="s">
        <v>89</v>
      </c>
      <c r="AI242" t="s">
        <v>89</v>
      </c>
      <c r="AJ242" t="s">
        <v>89</v>
      </c>
      <c r="AK242" t="s">
        <v>89</v>
      </c>
      <c r="AL242" t="s">
        <v>89</v>
      </c>
      <c r="AM242" t="s">
        <v>89</v>
      </c>
      <c r="AN242" t="s">
        <v>89</v>
      </c>
      <c r="AO242" t="s">
        <v>89</v>
      </c>
      <c r="AP242" t="s">
        <v>89</v>
      </c>
      <c r="AQ242" t="s">
        <v>89</v>
      </c>
      <c r="AR242" t="s">
        <v>89</v>
      </c>
      <c r="AS242" t="s">
        <v>89</v>
      </c>
      <c r="AT242" t="s">
        <v>89</v>
      </c>
      <c r="AU242" t="s">
        <v>89</v>
      </c>
      <c r="AV242" t="s">
        <v>89</v>
      </c>
      <c r="AW242" t="s">
        <v>89</v>
      </c>
      <c r="AX242" t="s">
        <v>89</v>
      </c>
      <c r="AY242" t="s">
        <v>89</v>
      </c>
      <c r="AZ242" t="s">
        <v>89</v>
      </c>
      <c r="BA242" t="s">
        <v>89</v>
      </c>
      <c r="BB242" t="s">
        <v>89</v>
      </c>
      <c r="BC242" t="s">
        <v>89</v>
      </c>
      <c r="BD242" t="s">
        <v>89</v>
      </c>
      <c r="BE242" t="s">
        <v>89</v>
      </c>
    </row>
    <row r="243" spans="1:57" x14ac:dyDescent="0.35">
      <c r="A243" t="s">
        <v>693</v>
      </c>
      <c r="B243" t="s">
        <v>81</v>
      </c>
      <c r="C243" t="s">
        <v>691</v>
      </c>
      <c r="D243" t="s">
        <v>83</v>
      </c>
      <c r="E243" s="2" t="str">
        <f>HYPERLINK("capsilon://?command=openfolder&amp;siteaddress=envoy.emaiq-na2.net&amp;folderid=FX6D693C31-D097-50C4-BEB7-B1C24910B1D6","FX2204500")</f>
        <v>FX2204500</v>
      </c>
      <c r="F243" t="s">
        <v>19</v>
      </c>
      <c r="G243" t="s">
        <v>19</v>
      </c>
      <c r="H243" t="s">
        <v>84</v>
      </c>
      <c r="I243" t="s">
        <v>694</v>
      </c>
      <c r="J243">
        <v>184</v>
      </c>
      <c r="K243" t="s">
        <v>86</v>
      </c>
      <c r="L243" t="s">
        <v>87</v>
      </c>
      <c r="M243" t="s">
        <v>88</v>
      </c>
      <c r="N243">
        <v>1</v>
      </c>
      <c r="O243" s="1">
        <v>44664.704131944447</v>
      </c>
      <c r="P243" s="1">
        <v>44664.737430555557</v>
      </c>
      <c r="Q243">
        <v>2093</v>
      </c>
      <c r="R243">
        <v>784</v>
      </c>
      <c r="S243" t="b">
        <v>0</v>
      </c>
      <c r="T243" t="s">
        <v>89</v>
      </c>
      <c r="U243" t="b">
        <v>0</v>
      </c>
      <c r="V243" t="s">
        <v>195</v>
      </c>
      <c r="W243" s="1">
        <v>44664.737430555557</v>
      </c>
      <c r="X243">
        <v>128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183</v>
      </c>
      <c r="AE243">
        <v>52</v>
      </c>
      <c r="AF243">
        <v>0</v>
      </c>
      <c r="AG243">
        <v>1</v>
      </c>
      <c r="AH243" t="s">
        <v>89</v>
      </c>
      <c r="AI243" t="s">
        <v>89</v>
      </c>
      <c r="AJ243" t="s">
        <v>89</v>
      </c>
      <c r="AK243" t="s">
        <v>89</v>
      </c>
      <c r="AL243" t="s">
        <v>89</v>
      </c>
      <c r="AM243" t="s">
        <v>89</v>
      </c>
      <c r="AN243" t="s">
        <v>89</v>
      </c>
      <c r="AO243" t="s">
        <v>89</v>
      </c>
      <c r="AP243" t="s">
        <v>89</v>
      </c>
      <c r="AQ243" t="s">
        <v>89</v>
      </c>
      <c r="AR243" t="s">
        <v>89</v>
      </c>
      <c r="AS243" t="s">
        <v>89</v>
      </c>
      <c r="AT243" t="s">
        <v>89</v>
      </c>
      <c r="AU243" t="s">
        <v>89</v>
      </c>
      <c r="AV243" t="s">
        <v>89</v>
      </c>
      <c r="AW243" t="s">
        <v>89</v>
      </c>
      <c r="AX243" t="s">
        <v>89</v>
      </c>
      <c r="AY243" t="s">
        <v>89</v>
      </c>
      <c r="AZ243" t="s">
        <v>89</v>
      </c>
      <c r="BA243" t="s">
        <v>89</v>
      </c>
      <c r="BB243" t="s">
        <v>89</v>
      </c>
      <c r="BC243" t="s">
        <v>89</v>
      </c>
      <c r="BD243" t="s">
        <v>89</v>
      </c>
      <c r="BE243" t="s">
        <v>89</v>
      </c>
    </row>
    <row r="244" spans="1:57" x14ac:dyDescent="0.35">
      <c r="A244" t="s">
        <v>695</v>
      </c>
      <c r="B244" t="s">
        <v>81</v>
      </c>
      <c r="C244" t="s">
        <v>546</v>
      </c>
      <c r="D244" t="s">
        <v>83</v>
      </c>
      <c r="E244" s="2" t="str">
        <f>HYPERLINK("capsilon://?command=openfolder&amp;siteaddress=envoy.emaiq-na2.net&amp;folderid=FXDA188D4C-F493-E4FE-21E9-F7876CAE2F3C","FX2204280")</f>
        <v>FX2204280</v>
      </c>
      <c r="F244" t="s">
        <v>19</v>
      </c>
      <c r="G244" t="s">
        <v>19</v>
      </c>
      <c r="H244" t="s">
        <v>84</v>
      </c>
      <c r="I244" t="s">
        <v>696</v>
      </c>
      <c r="J244">
        <v>66</v>
      </c>
      <c r="K244" t="s">
        <v>86</v>
      </c>
      <c r="L244" t="s">
        <v>87</v>
      </c>
      <c r="M244" t="s">
        <v>88</v>
      </c>
      <c r="N244">
        <v>2</v>
      </c>
      <c r="O244" s="1">
        <v>44664.70449074074</v>
      </c>
      <c r="P244" s="1">
        <v>44665.075011574074</v>
      </c>
      <c r="Q244">
        <v>30442</v>
      </c>
      <c r="R244">
        <v>1571</v>
      </c>
      <c r="S244" t="b">
        <v>0</v>
      </c>
      <c r="T244" t="s">
        <v>89</v>
      </c>
      <c r="U244" t="b">
        <v>0</v>
      </c>
      <c r="V244" t="s">
        <v>460</v>
      </c>
      <c r="W244" s="1">
        <v>44664.723761574074</v>
      </c>
      <c r="X244">
        <v>886</v>
      </c>
      <c r="Y244">
        <v>52</v>
      </c>
      <c r="Z244">
        <v>0</v>
      </c>
      <c r="AA244">
        <v>52</v>
      </c>
      <c r="AB244">
        <v>0</v>
      </c>
      <c r="AC244">
        <v>39</v>
      </c>
      <c r="AD244">
        <v>14</v>
      </c>
      <c r="AE244">
        <v>0</v>
      </c>
      <c r="AF244">
        <v>0</v>
      </c>
      <c r="AG244">
        <v>0</v>
      </c>
      <c r="AH244" t="s">
        <v>118</v>
      </c>
      <c r="AI244" s="1">
        <v>44665.075011574074</v>
      </c>
      <c r="AJ244">
        <v>685</v>
      </c>
      <c r="AK244">
        <v>3</v>
      </c>
      <c r="AL244">
        <v>0</v>
      </c>
      <c r="AM244">
        <v>3</v>
      </c>
      <c r="AN244">
        <v>0</v>
      </c>
      <c r="AO244">
        <v>3</v>
      </c>
      <c r="AP244">
        <v>11</v>
      </c>
      <c r="AQ244">
        <v>0</v>
      </c>
      <c r="AR244">
        <v>0</v>
      </c>
      <c r="AS244">
        <v>0</v>
      </c>
      <c r="AT244" t="s">
        <v>89</v>
      </c>
      <c r="AU244" t="s">
        <v>89</v>
      </c>
      <c r="AV244" t="s">
        <v>89</v>
      </c>
      <c r="AW244" t="s">
        <v>89</v>
      </c>
      <c r="AX244" t="s">
        <v>89</v>
      </c>
      <c r="AY244" t="s">
        <v>89</v>
      </c>
      <c r="AZ244" t="s">
        <v>89</v>
      </c>
      <c r="BA244" t="s">
        <v>89</v>
      </c>
      <c r="BB244" t="s">
        <v>89</v>
      </c>
      <c r="BC244" t="s">
        <v>89</v>
      </c>
      <c r="BD244" t="s">
        <v>89</v>
      </c>
      <c r="BE244" t="s">
        <v>89</v>
      </c>
    </row>
    <row r="245" spans="1:57" x14ac:dyDescent="0.35">
      <c r="A245" t="s">
        <v>697</v>
      </c>
      <c r="B245" t="s">
        <v>81</v>
      </c>
      <c r="C245" t="s">
        <v>698</v>
      </c>
      <c r="D245" t="s">
        <v>83</v>
      </c>
      <c r="E245" s="2" t="str">
        <f>HYPERLINK("capsilon://?command=openfolder&amp;siteaddress=envoy.emaiq-na2.net&amp;folderid=FXDCB4422C-2A7D-6868-56ED-BC59CAFB33FA","FX2201578")</f>
        <v>FX2201578</v>
      </c>
      <c r="F245" t="s">
        <v>19</v>
      </c>
      <c r="G245" t="s">
        <v>19</v>
      </c>
      <c r="H245" t="s">
        <v>84</v>
      </c>
      <c r="I245" t="s">
        <v>699</v>
      </c>
      <c r="J245">
        <v>41</v>
      </c>
      <c r="K245" t="s">
        <v>86</v>
      </c>
      <c r="L245" t="s">
        <v>87</v>
      </c>
      <c r="M245" t="s">
        <v>88</v>
      </c>
      <c r="N245">
        <v>2</v>
      </c>
      <c r="O245" s="1">
        <v>44664.706203703703</v>
      </c>
      <c r="P245" s="1">
        <v>44665.070104166669</v>
      </c>
      <c r="Q245">
        <v>30927</v>
      </c>
      <c r="R245">
        <v>514</v>
      </c>
      <c r="S245" t="b">
        <v>0</v>
      </c>
      <c r="T245" t="s">
        <v>89</v>
      </c>
      <c r="U245" t="b">
        <v>0</v>
      </c>
      <c r="V245" t="s">
        <v>154</v>
      </c>
      <c r="W245" s="1">
        <v>44664.725682870368</v>
      </c>
      <c r="X245">
        <v>277</v>
      </c>
      <c r="Y245">
        <v>41</v>
      </c>
      <c r="Z245">
        <v>0</v>
      </c>
      <c r="AA245">
        <v>41</v>
      </c>
      <c r="AB245">
        <v>0</v>
      </c>
      <c r="AC245">
        <v>19</v>
      </c>
      <c r="AD245">
        <v>0</v>
      </c>
      <c r="AE245">
        <v>0</v>
      </c>
      <c r="AF245">
        <v>0</v>
      </c>
      <c r="AG245">
        <v>0</v>
      </c>
      <c r="AH245" t="s">
        <v>106</v>
      </c>
      <c r="AI245" s="1">
        <v>44665.070104166669</v>
      </c>
      <c r="AJ245">
        <v>237</v>
      </c>
      <c r="AK245">
        <v>2</v>
      </c>
      <c r="AL245">
        <v>0</v>
      </c>
      <c r="AM245">
        <v>2</v>
      </c>
      <c r="AN245">
        <v>0</v>
      </c>
      <c r="AO245">
        <v>1</v>
      </c>
      <c r="AP245">
        <v>-2</v>
      </c>
      <c r="AQ245">
        <v>0</v>
      </c>
      <c r="AR245">
        <v>0</v>
      </c>
      <c r="AS245">
        <v>0</v>
      </c>
      <c r="AT245" t="s">
        <v>89</v>
      </c>
      <c r="AU245" t="s">
        <v>89</v>
      </c>
      <c r="AV245" t="s">
        <v>89</v>
      </c>
      <c r="AW245" t="s">
        <v>89</v>
      </c>
      <c r="AX245" t="s">
        <v>89</v>
      </c>
      <c r="AY245" t="s">
        <v>89</v>
      </c>
      <c r="AZ245" t="s">
        <v>89</v>
      </c>
      <c r="BA245" t="s">
        <v>89</v>
      </c>
      <c r="BB245" t="s">
        <v>89</v>
      </c>
      <c r="BC245" t="s">
        <v>89</v>
      </c>
      <c r="BD245" t="s">
        <v>89</v>
      </c>
      <c r="BE245" t="s">
        <v>89</v>
      </c>
    </row>
    <row r="246" spans="1:57" x14ac:dyDescent="0.35">
      <c r="A246" t="s">
        <v>700</v>
      </c>
      <c r="B246" t="s">
        <v>81</v>
      </c>
      <c r="C246" t="s">
        <v>688</v>
      </c>
      <c r="D246" t="s">
        <v>83</v>
      </c>
      <c r="E246" s="2" t="str">
        <f>HYPERLINK("capsilon://?command=openfolder&amp;siteaddress=envoy.emaiq-na2.net&amp;folderid=FXB1689AED-D8BF-C9B4-78D8-A3257DFEB5D5","FX220445")</f>
        <v>FX220445</v>
      </c>
      <c r="F246" t="s">
        <v>19</v>
      </c>
      <c r="G246" t="s">
        <v>19</v>
      </c>
      <c r="H246" t="s">
        <v>84</v>
      </c>
      <c r="I246" t="s">
        <v>701</v>
      </c>
      <c r="J246">
        <v>43</v>
      </c>
      <c r="K246" t="s">
        <v>86</v>
      </c>
      <c r="L246" t="s">
        <v>87</v>
      </c>
      <c r="M246" t="s">
        <v>88</v>
      </c>
      <c r="N246">
        <v>2</v>
      </c>
      <c r="O246" s="1">
        <v>44664.710416666669</v>
      </c>
      <c r="P246" s="1">
        <v>44665.071539351855</v>
      </c>
      <c r="Q246">
        <v>30798</v>
      </c>
      <c r="R246">
        <v>403</v>
      </c>
      <c r="S246" t="b">
        <v>0</v>
      </c>
      <c r="T246" t="s">
        <v>89</v>
      </c>
      <c r="U246" t="b">
        <v>0</v>
      </c>
      <c r="V246" t="s">
        <v>353</v>
      </c>
      <c r="W246" s="1">
        <v>44664.800127314818</v>
      </c>
      <c r="X246">
        <v>177</v>
      </c>
      <c r="Y246">
        <v>37</v>
      </c>
      <c r="Z246">
        <v>0</v>
      </c>
      <c r="AA246">
        <v>37</v>
      </c>
      <c r="AB246">
        <v>0</v>
      </c>
      <c r="AC246">
        <v>19</v>
      </c>
      <c r="AD246">
        <v>6</v>
      </c>
      <c r="AE246">
        <v>0</v>
      </c>
      <c r="AF246">
        <v>0</v>
      </c>
      <c r="AG246">
        <v>0</v>
      </c>
      <c r="AH246" t="s">
        <v>106</v>
      </c>
      <c r="AI246" s="1">
        <v>44665.071539351855</v>
      </c>
      <c r="AJ246">
        <v>123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6</v>
      </c>
      <c r="AQ246">
        <v>0</v>
      </c>
      <c r="AR246">
        <v>0</v>
      </c>
      <c r="AS246">
        <v>0</v>
      </c>
      <c r="AT246" t="s">
        <v>89</v>
      </c>
      <c r="AU246" t="s">
        <v>89</v>
      </c>
      <c r="AV246" t="s">
        <v>89</v>
      </c>
      <c r="AW246" t="s">
        <v>89</v>
      </c>
      <c r="AX246" t="s">
        <v>89</v>
      </c>
      <c r="AY246" t="s">
        <v>89</v>
      </c>
      <c r="AZ246" t="s">
        <v>89</v>
      </c>
      <c r="BA246" t="s">
        <v>89</v>
      </c>
      <c r="BB246" t="s">
        <v>89</v>
      </c>
      <c r="BC246" t="s">
        <v>89</v>
      </c>
      <c r="BD246" t="s">
        <v>89</v>
      </c>
      <c r="BE246" t="s">
        <v>89</v>
      </c>
    </row>
    <row r="247" spans="1:57" x14ac:dyDescent="0.35">
      <c r="A247" t="s">
        <v>702</v>
      </c>
      <c r="B247" t="s">
        <v>81</v>
      </c>
      <c r="C247" t="s">
        <v>703</v>
      </c>
      <c r="D247" t="s">
        <v>83</v>
      </c>
      <c r="E247" s="2" t="str">
        <f>HYPERLINK("capsilon://?command=openfolder&amp;siteaddress=envoy.emaiq-na2.net&amp;folderid=FX4668A687-183A-5D21-B66D-B3E3DADA99F7","FX2201517")</f>
        <v>FX2201517</v>
      </c>
      <c r="F247" t="s">
        <v>19</v>
      </c>
      <c r="G247" t="s">
        <v>19</v>
      </c>
      <c r="H247" t="s">
        <v>84</v>
      </c>
      <c r="I247" t="s">
        <v>704</v>
      </c>
      <c r="J247">
        <v>41</v>
      </c>
      <c r="K247" t="s">
        <v>86</v>
      </c>
      <c r="L247" t="s">
        <v>87</v>
      </c>
      <c r="M247" t="s">
        <v>88</v>
      </c>
      <c r="N247">
        <v>2</v>
      </c>
      <c r="O247" s="1">
        <v>44664.718356481484</v>
      </c>
      <c r="P247" s="1">
        <v>44665.074525462966</v>
      </c>
      <c r="Q247">
        <v>29942</v>
      </c>
      <c r="R247">
        <v>831</v>
      </c>
      <c r="S247" t="b">
        <v>0</v>
      </c>
      <c r="T247" t="s">
        <v>89</v>
      </c>
      <c r="U247" t="b">
        <v>0</v>
      </c>
      <c r="V247" t="s">
        <v>460</v>
      </c>
      <c r="W247" s="1">
        <v>44664.730844907404</v>
      </c>
      <c r="X247">
        <v>574</v>
      </c>
      <c r="Y247">
        <v>51</v>
      </c>
      <c r="Z247">
        <v>0</v>
      </c>
      <c r="AA247">
        <v>51</v>
      </c>
      <c r="AB247">
        <v>0</v>
      </c>
      <c r="AC247">
        <v>22</v>
      </c>
      <c r="AD247">
        <v>-10</v>
      </c>
      <c r="AE247">
        <v>0</v>
      </c>
      <c r="AF247">
        <v>0</v>
      </c>
      <c r="AG247">
        <v>0</v>
      </c>
      <c r="AH247" t="s">
        <v>106</v>
      </c>
      <c r="AI247" s="1">
        <v>44665.074525462966</v>
      </c>
      <c r="AJ247">
        <v>257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-10</v>
      </c>
      <c r="AQ247">
        <v>0</v>
      </c>
      <c r="AR247">
        <v>0</v>
      </c>
      <c r="AS247">
        <v>0</v>
      </c>
      <c r="AT247" t="s">
        <v>89</v>
      </c>
      <c r="AU247" t="s">
        <v>89</v>
      </c>
      <c r="AV247" t="s">
        <v>89</v>
      </c>
      <c r="AW247" t="s">
        <v>89</v>
      </c>
      <c r="AX247" t="s">
        <v>89</v>
      </c>
      <c r="AY247" t="s">
        <v>89</v>
      </c>
      <c r="AZ247" t="s">
        <v>89</v>
      </c>
      <c r="BA247" t="s">
        <v>89</v>
      </c>
      <c r="BB247" t="s">
        <v>89</v>
      </c>
      <c r="BC247" t="s">
        <v>89</v>
      </c>
      <c r="BD247" t="s">
        <v>89</v>
      </c>
      <c r="BE247" t="s">
        <v>89</v>
      </c>
    </row>
    <row r="248" spans="1:57" x14ac:dyDescent="0.35">
      <c r="A248" t="s">
        <v>705</v>
      </c>
      <c r="B248" t="s">
        <v>81</v>
      </c>
      <c r="C248" t="s">
        <v>706</v>
      </c>
      <c r="D248" t="s">
        <v>83</v>
      </c>
      <c r="E248" s="2" t="str">
        <f>HYPERLINK("capsilon://?command=openfolder&amp;siteaddress=envoy.emaiq-na2.net&amp;folderid=FXA772C26A-F5CD-E27A-7F0B-F6C0F08752C0","FX220439")</f>
        <v>FX220439</v>
      </c>
      <c r="F248" t="s">
        <v>19</v>
      </c>
      <c r="G248" t="s">
        <v>19</v>
      </c>
      <c r="H248" t="s">
        <v>84</v>
      </c>
      <c r="I248" t="s">
        <v>707</v>
      </c>
      <c r="J248">
        <v>479</v>
      </c>
      <c r="K248" t="s">
        <v>86</v>
      </c>
      <c r="L248" t="s">
        <v>87</v>
      </c>
      <c r="M248" t="s">
        <v>88</v>
      </c>
      <c r="N248">
        <v>1</v>
      </c>
      <c r="O248" s="1">
        <v>44664.718611111108</v>
      </c>
      <c r="P248" s="1">
        <v>44664.861400462964</v>
      </c>
      <c r="Q248">
        <v>11537</v>
      </c>
      <c r="R248">
        <v>800</v>
      </c>
      <c r="S248" t="b">
        <v>0</v>
      </c>
      <c r="T248" t="s">
        <v>89</v>
      </c>
      <c r="U248" t="b">
        <v>0</v>
      </c>
      <c r="V248" t="s">
        <v>366</v>
      </c>
      <c r="W248" s="1">
        <v>44664.861400462964</v>
      </c>
      <c r="X248">
        <v>622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479</v>
      </c>
      <c r="AE248">
        <v>409</v>
      </c>
      <c r="AF248">
        <v>0</v>
      </c>
      <c r="AG248">
        <v>13</v>
      </c>
      <c r="AH248" t="s">
        <v>89</v>
      </c>
      <c r="AI248" t="s">
        <v>89</v>
      </c>
      <c r="AJ248" t="s">
        <v>89</v>
      </c>
      <c r="AK248" t="s">
        <v>89</v>
      </c>
      <c r="AL248" t="s">
        <v>89</v>
      </c>
      <c r="AM248" t="s">
        <v>89</v>
      </c>
      <c r="AN248" t="s">
        <v>89</v>
      </c>
      <c r="AO248" t="s">
        <v>89</v>
      </c>
      <c r="AP248" t="s">
        <v>89</v>
      </c>
      <c r="AQ248" t="s">
        <v>89</v>
      </c>
      <c r="AR248" t="s">
        <v>89</v>
      </c>
      <c r="AS248" t="s">
        <v>89</v>
      </c>
      <c r="AT248" t="s">
        <v>89</v>
      </c>
      <c r="AU248" t="s">
        <v>89</v>
      </c>
      <c r="AV248" t="s">
        <v>89</v>
      </c>
      <c r="AW248" t="s">
        <v>89</v>
      </c>
      <c r="AX248" t="s">
        <v>89</v>
      </c>
      <c r="AY248" t="s">
        <v>89</v>
      </c>
      <c r="AZ248" t="s">
        <v>89</v>
      </c>
      <c r="BA248" t="s">
        <v>89</v>
      </c>
      <c r="BB248" t="s">
        <v>89</v>
      </c>
      <c r="BC248" t="s">
        <v>89</v>
      </c>
      <c r="BD248" t="s">
        <v>89</v>
      </c>
      <c r="BE248" t="s">
        <v>89</v>
      </c>
    </row>
    <row r="249" spans="1:57" x14ac:dyDescent="0.35">
      <c r="A249" t="s">
        <v>708</v>
      </c>
      <c r="B249" t="s">
        <v>81</v>
      </c>
      <c r="C249" t="s">
        <v>703</v>
      </c>
      <c r="D249" t="s">
        <v>83</v>
      </c>
      <c r="E249" s="2" t="str">
        <f>HYPERLINK("capsilon://?command=openfolder&amp;siteaddress=envoy.emaiq-na2.net&amp;folderid=FX4668A687-183A-5D21-B66D-B3E3DADA99F7","FX2201517")</f>
        <v>FX2201517</v>
      </c>
      <c r="F249" t="s">
        <v>19</v>
      </c>
      <c r="G249" t="s">
        <v>19</v>
      </c>
      <c r="H249" t="s">
        <v>84</v>
      </c>
      <c r="I249" t="s">
        <v>709</v>
      </c>
      <c r="J249">
        <v>28</v>
      </c>
      <c r="K249" t="s">
        <v>86</v>
      </c>
      <c r="L249" t="s">
        <v>87</v>
      </c>
      <c r="M249" t="s">
        <v>88</v>
      </c>
      <c r="N249">
        <v>1</v>
      </c>
      <c r="O249" s="1">
        <v>44664.718888888892</v>
      </c>
      <c r="P249" s="1">
        <v>44664.726990740739</v>
      </c>
      <c r="Q249">
        <v>625</v>
      </c>
      <c r="R249">
        <v>75</v>
      </c>
      <c r="S249" t="b">
        <v>0</v>
      </c>
      <c r="T249" t="s">
        <v>89</v>
      </c>
      <c r="U249" t="b">
        <v>0</v>
      </c>
      <c r="V249" t="s">
        <v>154</v>
      </c>
      <c r="W249" s="1">
        <v>44664.726990740739</v>
      </c>
      <c r="X249">
        <v>75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28</v>
      </c>
      <c r="AE249">
        <v>21</v>
      </c>
      <c r="AF249">
        <v>0</v>
      </c>
      <c r="AG249">
        <v>1</v>
      </c>
      <c r="AH249" t="s">
        <v>89</v>
      </c>
      <c r="AI249" t="s">
        <v>89</v>
      </c>
      <c r="AJ249" t="s">
        <v>89</v>
      </c>
      <c r="AK249" t="s">
        <v>89</v>
      </c>
      <c r="AL249" t="s">
        <v>89</v>
      </c>
      <c r="AM249" t="s">
        <v>89</v>
      </c>
      <c r="AN249" t="s">
        <v>89</v>
      </c>
      <c r="AO249" t="s">
        <v>89</v>
      </c>
      <c r="AP249" t="s">
        <v>89</v>
      </c>
      <c r="AQ249" t="s">
        <v>89</v>
      </c>
      <c r="AR249" t="s">
        <v>89</v>
      </c>
      <c r="AS249" t="s">
        <v>89</v>
      </c>
      <c r="AT249" t="s">
        <v>89</v>
      </c>
      <c r="AU249" t="s">
        <v>89</v>
      </c>
      <c r="AV249" t="s">
        <v>89</v>
      </c>
      <c r="AW249" t="s">
        <v>89</v>
      </c>
      <c r="AX249" t="s">
        <v>89</v>
      </c>
      <c r="AY249" t="s">
        <v>89</v>
      </c>
      <c r="AZ249" t="s">
        <v>89</v>
      </c>
      <c r="BA249" t="s">
        <v>89</v>
      </c>
      <c r="BB249" t="s">
        <v>89</v>
      </c>
      <c r="BC249" t="s">
        <v>89</v>
      </c>
      <c r="BD249" t="s">
        <v>89</v>
      </c>
      <c r="BE249" t="s">
        <v>89</v>
      </c>
    </row>
    <row r="250" spans="1:57" x14ac:dyDescent="0.35">
      <c r="A250" t="s">
        <v>710</v>
      </c>
      <c r="B250" t="s">
        <v>81</v>
      </c>
      <c r="C250" t="s">
        <v>703</v>
      </c>
      <c r="D250" t="s">
        <v>83</v>
      </c>
      <c r="E250" s="2" t="str">
        <f>HYPERLINK("capsilon://?command=openfolder&amp;siteaddress=envoy.emaiq-na2.net&amp;folderid=FX4668A687-183A-5D21-B66D-B3E3DADA99F7","FX2201517")</f>
        <v>FX2201517</v>
      </c>
      <c r="F250" t="s">
        <v>19</v>
      </c>
      <c r="G250" t="s">
        <v>19</v>
      </c>
      <c r="H250" t="s">
        <v>84</v>
      </c>
      <c r="I250" t="s">
        <v>711</v>
      </c>
      <c r="J250">
        <v>41</v>
      </c>
      <c r="K250" t="s">
        <v>86</v>
      </c>
      <c r="L250" t="s">
        <v>87</v>
      </c>
      <c r="M250" t="s">
        <v>88</v>
      </c>
      <c r="N250">
        <v>2</v>
      </c>
      <c r="O250" s="1">
        <v>44664.7190162037</v>
      </c>
      <c r="P250" s="1">
        <v>44665.076342592591</v>
      </c>
      <c r="Q250">
        <v>30584</v>
      </c>
      <c r="R250">
        <v>289</v>
      </c>
      <c r="S250" t="b">
        <v>0</v>
      </c>
      <c r="T250" t="s">
        <v>89</v>
      </c>
      <c r="U250" t="b">
        <v>0</v>
      </c>
      <c r="V250" t="s">
        <v>154</v>
      </c>
      <c r="W250" s="1">
        <v>44664.728541666664</v>
      </c>
      <c r="X250">
        <v>133</v>
      </c>
      <c r="Y250">
        <v>51</v>
      </c>
      <c r="Z250">
        <v>0</v>
      </c>
      <c r="AA250">
        <v>51</v>
      </c>
      <c r="AB250">
        <v>0</v>
      </c>
      <c r="AC250">
        <v>15</v>
      </c>
      <c r="AD250">
        <v>-10</v>
      </c>
      <c r="AE250">
        <v>0</v>
      </c>
      <c r="AF250">
        <v>0</v>
      </c>
      <c r="AG250">
        <v>0</v>
      </c>
      <c r="AH250" t="s">
        <v>106</v>
      </c>
      <c r="AI250" s="1">
        <v>44665.076342592591</v>
      </c>
      <c r="AJ250">
        <v>156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-10</v>
      </c>
      <c r="AQ250">
        <v>0</v>
      </c>
      <c r="AR250">
        <v>0</v>
      </c>
      <c r="AS250">
        <v>0</v>
      </c>
      <c r="AT250" t="s">
        <v>89</v>
      </c>
      <c r="AU250" t="s">
        <v>89</v>
      </c>
      <c r="AV250" t="s">
        <v>89</v>
      </c>
      <c r="AW250" t="s">
        <v>89</v>
      </c>
      <c r="AX250" t="s">
        <v>89</v>
      </c>
      <c r="AY250" t="s">
        <v>89</v>
      </c>
      <c r="AZ250" t="s">
        <v>89</v>
      </c>
      <c r="BA250" t="s">
        <v>89</v>
      </c>
      <c r="BB250" t="s">
        <v>89</v>
      </c>
      <c r="BC250" t="s">
        <v>89</v>
      </c>
      <c r="BD250" t="s">
        <v>89</v>
      </c>
      <c r="BE250" t="s">
        <v>89</v>
      </c>
    </row>
    <row r="251" spans="1:57" x14ac:dyDescent="0.35">
      <c r="A251" t="s">
        <v>712</v>
      </c>
      <c r="B251" t="s">
        <v>81</v>
      </c>
      <c r="C251" t="s">
        <v>703</v>
      </c>
      <c r="D251" t="s">
        <v>83</v>
      </c>
      <c r="E251" s="2" t="str">
        <f>HYPERLINK("capsilon://?command=openfolder&amp;siteaddress=envoy.emaiq-na2.net&amp;folderid=FX4668A687-183A-5D21-B66D-B3E3DADA99F7","FX2201517")</f>
        <v>FX2201517</v>
      </c>
      <c r="F251" t="s">
        <v>19</v>
      </c>
      <c r="G251" t="s">
        <v>19</v>
      </c>
      <c r="H251" t="s">
        <v>84</v>
      </c>
      <c r="I251" t="s">
        <v>713</v>
      </c>
      <c r="J251">
        <v>28</v>
      </c>
      <c r="K251" t="s">
        <v>86</v>
      </c>
      <c r="L251" t="s">
        <v>87</v>
      </c>
      <c r="M251" t="s">
        <v>88</v>
      </c>
      <c r="N251">
        <v>2</v>
      </c>
      <c r="O251" s="1">
        <v>44664.719131944446</v>
      </c>
      <c r="P251" s="1">
        <v>44665.077488425923</v>
      </c>
      <c r="Q251">
        <v>30623</v>
      </c>
      <c r="R251">
        <v>339</v>
      </c>
      <c r="S251" t="b">
        <v>0</v>
      </c>
      <c r="T251" t="s">
        <v>89</v>
      </c>
      <c r="U251" t="b">
        <v>0</v>
      </c>
      <c r="V251" t="s">
        <v>154</v>
      </c>
      <c r="W251" s="1">
        <v>44664.730011574073</v>
      </c>
      <c r="X251">
        <v>126</v>
      </c>
      <c r="Y251">
        <v>21</v>
      </c>
      <c r="Z251">
        <v>0</v>
      </c>
      <c r="AA251">
        <v>21</v>
      </c>
      <c r="AB251">
        <v>0</v>
      </c>
      <c r="AC251">
        <v>2</v>
      </c>
      <c r="AD251">
        <v>7</v>
      </c>
      <c r="AE251">
        <v>0</v>
      </c>
      <c r="AF251">
        <v>0</v>
      </c>
      <c r="AG251">
        <v>0</v>
      </c>
      <c r="AH251" t="s">
        <v>118</v>
      </c>
      <c r="AI251" s="1">
        <v>44665.077488425923</v>
      </c>
      <c r="AJ251">
        <v>213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7</v>
      </c>
      <c r="AQ251">
        <v>0</v>
      </c>
      <c r="AR251">
        <v>0</v>
      </c>
      <c r="AS251">
        <v>0</v>
      </c>
      <c r="AT251" t="s">
        <v>89</v>
      </c>
      <c r="AU251" t="s">
        <v>89</v>
      </c>
      <c r="AV251" t="s">
        <v>89</v>
      </c>
      <c r="AW251" t="s">
        <v>89</v>
      </c>
      <c r="AX251" t="s">
        <v>89</v>
      </c>
      <c r="AY251" t="s">
        <v>89</v>
      </c>
      <c r="AZ251" t="s">
        <v>89</v>
      </c>
      <c r="BA251" t="s">
        <v>89</v>
      </c>
      <c r="BB251" t="s">
        <v>89</v>
      </c>
      <c r="BC251" t="s">
        <v>89</v>
      </c>
      <c r="BD251" t="s">
        <v>89</v>
      </c>
      <c r="BE251" t="s">
        <v>89</v>
      </c>
    </row>
    <row r="252" spans="1:57" x14ac:dyDescent="0.35">
      <c r="A252" t="s">
        <v>714</v>
      </c>
      <c r="B252" t="s">
        <v>81</v>
      </c>
      <c r="C252" t="s">
        <v>552</v>
      </c>
      <c r="D252" t="s">
        <v>83</v>
      </c>
      <c r="E252" s="2" t="str">
        <f>HYPERLINK("capsilon://?command=openfolder&amp;siteaddress=envoy.emaiq-na2.net&amp;folderid=FX6177069B-D561-7387-3478-1AC99B009A72","FX22031091")</f>
        <v>FX22031091</v>
      </c>
      <c r="F252" t="s">
        <v>19</v>
      </c>
      <c r="G252" t="s">
        <v>19</v>
      </c>
      <c r="H252" t="s">
        <v>84</v>
      </c>
      <c r="I252" t="s">
        <v>715</v>
      </c>
      <c r="J252">
        <v>30</v>
      </c>
      <c r="K252" t="s">
        <v>86</v>
      </c>
      <c r="L252" t="s">
        <v>87</v>
      </c>
      <c r="M252" t="s">
        <v>88</v>
      </c>
      <c r="N252">
        <v>2</v>
      </c>
      <c r="O252" s="1">
        <v>44664.724004629628</v>
      </c>
      <c r="P252" s="1">
        <v>44665.076620370368</v>
      </c>
      <c r="Q252">
        <v>30352</v>
      </c>
      <c r="R252">
        <v>114</v>
      </c>
      <c r="S252" t="b">
        <v>0</v>
      </c>
      <c r="T252" t="s">
        <v>89</v>
      </c>
      <c r="U252" t="b">
        <v>0</v>
      </c>
      <c r="V252" t="s">
        <v>154</v>
      </c>
      <c r="W252" s="1">
        <v>44664.730868055558</v>
      </c>
      <c r="X252">
        <v>73</v>
      </c>
      <c r="Y252">
        <v>9</v>
      </c>
      <c r="Z252">
        <v>0</v>
      </c>
      <c r="AA252">
        <v>9</v>
      </c>
      <c r="AB252">
        <v>0</v>
      </c>
      <c r="AC252">
        <v>3</v>
      </c>
      <c r="AD252">
        <v>21</v>
      </c>
      <c r="AE252">
        <v>0</v>
      </c>
      <c r="AF252">
        <v>0</v>
      </c>
      <c r="AG252">
        <v>0</v>
      </c>
      <c r="AH252" t="s">
        <v>248</v>
      </c>
      <c r="AI252" s="1">
        <v>44665.076620370368</v>
      </c>
      <c r="AJ252">
        <v>41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21</v>
      </c>
      <c r="AQ252">
        <v>0</v>
      </c>
      <c r="AR252">
        <v>0</v>
      </c>
      <c r="AS252">
        <v>0</v>
      </c>
      <c r="AT252" t="s">
        <v>89</v>
      </c>
      <c r="AU252" t="s">
        <v>89</v>
      </c>
      <c r="AV252" t="s">
        <v>89</v>
      </c>
      <c r="AW252" t="s">
        <v>89</v>
      </c>
      <c r="AX252" t="s">
        <v>89</v>
      </c>
      <c r="AY252" t="s">
        <v>89</v>
      </c>
      <c r="AZ252" t="s">
        <v>89</v>
      </c>
      <c r="BA252" t="s">
        <v>89</v>
      </c>
      <c r="BB252" t="s">
        <v>89</v>
      </c>
      <c r="BC252" t="s">
        <v>89</v>
      </c>
      <c r="BD252" t="s">
        <v>89</v>
      </c>
      <c r="BE252" t="s">
        <v>89</v>
      </c>
    </row>
    <row r="253" spans="1:57" x14ac:dyDescent="0.35">
      <c r="A253" t="s">
        <v>716</v>
      </c>
      <c r="B253" t="s">
        <v>81</v>
      </c>
      <c r="C253" t="s">
        <v>703</v>
      </c>
      <c r="D253" t="s">
        <v>83</v>
      </c>
      <c r="E253" s="2" t="str">
        <f>HYPERLINK("capsilon://?command=openfolder&amp;siteaddress=envoy.emaiq-na2.net&amp;folderid=FX4668A687-183A-5D21-B66D-B3E3DADA99F7","FX2201517")</f>
        <v>FX2201517</v>
      </c>
      <c r="F253" t="s">
        <v>19</v>
      </c>
      <c r="G253" t="s">
        <v>19</v>
      </c>
      <c r="H253" t="s">
        <v>84</v>
      </c>
      <c r="I253" t="s">
        <v>709</v>
      </c>
      <c r="J253">
        <v>28</v>
      </c>
      <c r="K253" t="s">
        <v>86</v>
      </c>
      <c r="L253" t="s">
        <v>87</v>
      </c>
      <c r="M253" t="s">
        <v>88</v>
      </c>
      <c r="N253">
        <v>2</v>
      </c>
      <c r="O253" s="1">
        <v>44664.727268518516</v>
      </c>
      <c r="P253" s="1">
        <v>44664.971006944441</v>
      </c>
      <c r="Q253">
        <v>20515</v>
      </c>
      <c r="R253">
        <v>544</v>
      </c>
      <c r="S253" t="b">
        <v>0</v>
      </c>
      <c r="T253" t="s">
        <v>89</v>
      </c>
      <c r="U253" t="b">
        <v>1</v>
      </c>
      <c r="V253" t="s">
        <v>211</v>
      </c>
      <c r="W253" s="1">
        <v>44664.730405092596</v>
      </c>
      <c r="X253">
        <v>264</v>
      </c>
      <c r="Y253">
        <v>21</v>
      </c>
      <c r="Z253">
        <v>0</v>
      </c>
      <c r="AA253">
        <v>21</v>
      </c>
      <c r="AB253">
        <v>0</v>
      </c>
      <c r="AC253">
        <v>8</v>
      </c>
      <c r="AD253">
        <v>7</v>
      </c>
      <c r="AE253">
        <v>0</v>
      </c>
      <c r="AF253">
        <v>0</v>
      </c>
      <c r="AG253">
        <v>0</v>
      </c>
      <c r="AH253" t="s">
        <v>101</v>
      </c>
      <c r="AI253" s="1">
        <v>44664.971006944441</v>
      </c>
      <c r="AJ253">
        <v>280</v>
      </c>
      <c r="AK253">
        <v>1</v>
      </c>
      <c r="AL253">
        <v>0</v>
      </c>
      <c r="AM253">
        <v>1</v>
      </c>
      <c r="AN253">
        <v>0</v>
      </c>
      <c r="AO253">
        <v>1</v>
      </c>
      <c r="AP253">
        <v>6</v>
      </c>
      <c r="AQ253">
        <v>0</v>
      </c>
      <c r="AR253">
        <v>0</v>
      </c>
      <c r="AS253">
        <v>0</v>
      </c>
      <c r="AT253" t="s">
        <v>89</v>
      </c>
      <c r="AU253" t="s">
        <v>89</v>
      </c>
      <c r="AV253" t="s">
        <v>89</v>
      </c>
      <c r="AW253" t="s">
        <v>89</v>
      </c>
      <c r="AX253" t="s">
        <v>89</v>
      </c>
      <c r="AY253" t="s">
        <v>89</v>
      </c>
      <c r="AZ253" t="s">
        <v>89</v>
      </c>
      <c r="BA253" t="s">
        <v>89</v>
      </c>
      <c r="BB253" t="s">
        <v>89</v>
      </c>
      <c r="BC253" t="s">
        <v>89</v>
      </c>
      <c r="BD253" t="s">
        <v>89</v>
      </c>
      <c r="BE253" t="s">
        <v>89</v>
      </c>
    </row>
    <row r="254" spans="1:57" x14ac:dyDescent="0.35">
      <c r="A254" t="s">
        <v>717</v>
      </c>
      <c r="B254" t="s">
        <v>81</v>
      </c>
      <c r="C254" t="s">
        <v>665</v>
      </c>
      <c r="D254" t="s">
        <v>83</v>
      </c>
      <c r="E254" s="2" t="str">
        <f>HYPERLINK("capsilon://?command=openfolder&amp;siteaddress=envoy.emaiq-na2.net&amp;folderid=FX9AA8D34E-9689-58EC-2761-DDD4E724F4AD","FX2204606")</f>
        <v>FX2204606</v>
      </c>
      <c r="F254" t="s">
        <v>19</v>
      </c>
      <c r="G254" t="s">
        <v>19</v>
      </c>
      <c r="H254" t="s">
        <v>84</v>
      </c>
      <c r="I254" t="s">
        <v>666</v>
      </c>
      <c r="J254">
        <v>815</v>
      </c>
      <c r="K254" t="s">
        <v>86</v>
      </c>
      <c r="L254" t="s">
        <v>87</v>
      </c>
      <c r="M254" t="s">
        <v>88</v>
      </c>
      <c r="N254">
        <v>2</v>
      </c>
      <c r="O254" s="1">
        <v>44664.731539351851</v>
      </c>
      <c r="P254" s="1">
        <v>44665.011111111111</v>
      </c>
      <c r="Q254">
        <v>16923</v>
      </c>
      <c r="R254">
        <v>7232</v>
      </c>
      <c r="S254" t="b">
        <v>0</v>
      </c>
      <c r="T254" t="s">
        <v>89</v>
      </c>
      <c r="U254" t="b">
        <v>1</v>
      </c>
      <c r="V254" t="s">
        <v>211</v>
      </c>
      <c r="W254" s="1">
        <v>44664.783483796295</v>
      </c>
      <c r="X254">
        <v>3971</v>
      </c>
      <c r="Y254">
        <v>629</v>
      </c>
      <c r="Z254">
        <v>0</v>
      </c>
      <c r="AA254">
        <v>629</v>
      </c>
      <c r="AB254">
        <v>0</v>
      </c>
      <c r="AC254">
        <v>254</v>
      </c>
      <c r="AD254">
        <v>186</v>
      </c>
      <c r="AE254">
        <v>0</v>
      </c>
      <c r="AF254">
        <v>0</v>
      </c>
      <c r="AG254">
        <v>0</v>
      </c>
      <c r="AH254" t="s">
        <v>248</v>
      </c>
      <c r="AI254" s="1">
        <v>44665.011111111111</v>
      </c>
      <c r="AJ254">
        <v>1659</v>
      </c>
      <c r="AK254">
        <v>45</v>
      </c>
      <c r="AL254">
        <v>0</v>
      </c>
      <c r="AM254">
        <v>45</v>
      </c>
      <c r="AN254">
        <v>0</v>
      </c>
      <c r="AO254">
        <v>42</v>
      </c>
      <c r="AP254">
        <v>141</v>
      </c>
      <c r="AQ254">
        <v>0</v>
      </c>
      <c r="AR254">
        <v>0</v>
      </c>
      <c r="AS254">
        <v>0</v>
      </c>
      <c r="AT254" t="s">
        <v>89</v>
      </c>
      <c r="AU254" t="s">
        <v>89</v>
      </c>
      <c r="AV254" t="s">
        <v>89</v>
      </c>
      <c r="AW254" t="s">
        <v>89</v>
      </c>
      <c r="AX254" t="s">
        <v>89</v>
      </c>
      <c r="AY254" t="s">
        <v>89</v>
      </c>
      <c r="AZ254" t="s">
        <v>89</v>
      </c>
      <c r="BA254" t="s">
        <v>89</v>
      </c>
      <c r="BB254" t="s">
        <v>89</v>
      </c>
      <c r="BC254" t="s">
        <v>89</v>
      </c>
      <c r="BD254" t="s">
        <v>89</v>
      </c>
      <c r="BE254" t="s">
        <v>89</v>
      </c>
    </row>
    <row r="255" spans="1:57" x14ac:dyDescent="0.35">
      <c r="A255" t="s">
        <v>718</v>
      </c>
      <c r="B255" t="s">
        <v>81</v>
      </c>
      <c r="C255" t="s">
        <v>719</v>
      </c>
      <c r="D255" t="s">
        <v>83</v>
      </c>
      <c r="E255" s="2" t="str">
        <f>HYPERLINK("capsilon://?command=openfolder&amp;siteaddress=envoy.emaiq-na2.net&amp;folderid=FX08F8137D-024E-D693-119E-8FEF630D63C8","FX22031131")</f>
        <v>FX22031131</v>
      </c>
      <c r="F255" t="s">
        <v>19</v>
      </c>
      <c r="G255" t="s">
        <v>19</v>
      </c>
      <c r="H255" t="s">
        <v>84</v>
      </c>
      <c r="I255" t="s">
        <v>720</v>
      </c>
      <c r="J255">
        <v>66</v>
      </c>
      <c r="K255" t="s">
        <v>86</v>
      </c>
      <c r="L255" t="s">
        <v>87</v>
      </c>
      <c r="M255" t="s">
        <v>88</v>
      </c>
      <c r="N255">
        <v>2</v>
      </c>
      <c r="O255" s="1">
        <v>44664.731747685182</v>
      </c>
      <c r="P255" s="1">
        <v>44665.078414351854</v>
      </c>
      <c r="Q255">
        <v>29393</v>
      </c>
      <c r="R255">
        <v>559</v>
      </c>
      <c r="S255" t="b">
        <v>0</v>
      </c>
      <c r="T255" t="s">
        <v>89</v>
      </c>
      <c r="U255" t="b">
        <v>0</v>
      </c>
      <c r="V255" t="s">
        <v>154</v>
      </c>
      <c r="W255" s="1">
        <v>44664.736770833333</v>
      </c>
      <c r="X255">
        <v>381</v>
      </c>
      <c r="Y255">
        <v>52</v>
      </c>
      <c r="Z255">
        <v>0</v>
      </c>
      <c r="AA255">
        <v>52</v>
      </c>
      <c r="AB255">
        <v>0</v>
      </c>
      <c r="AC255">
        <v>41</v>
      </c>
      <c r="AD255">
        <v>14</v>
      </c>
      <c r="AE255">
        <v>0</v>
      </c>
      <c r="AF255">
        <v>0</v>
      </c>
      <c r="AG255">
        <v>0</v>
      </c>
      <c r="AH255" t="s">
        <v>106</v>
      </c>
      <c r="AI255" s="1">
        <v>44665.078414351854</v>
      </c>
      <c r="AJ255">
        <v>178</v>
      </c>
      <c r="AK255">
        <v>2</v>
      </c>
      <c r="AL255">
        <v>0</v>
      </c>
      <c r="AM255">
        <v>2</v>
      </c>
      <c r="AN255">
        <v>0</v>
      </c>
      <c r="AO255">
        <v>0</v>
      </c>
      <c r="AP255">
        <v>12</v>
      </c>
      <c r="AQ255">
        <v>0</v>
      </c>
      <c r="AR255">
        <v>0</v>
      </c>
      <c r="AS255">
        <v>0</v>
      </c>
      <c r="AT255" t="s">
        <v>89</v>
      </c>
      <c r="AU255" t="s">
        <v>89</v>
      </c>
      <c r="AV255" t="s">
        <v>89</v>
      </c>
      <c r="AW255" t="s">
        <v>89</v>
      </c>
      <c r="AX255" t="s">
        <v>89</v>
      </c>
      <c r="AY255" t="s">
        <v>89</v>
      </c>
      <c r="AZ255" t="s">
        <v>89</v>
      </c>
      <c r="BA255" t="s">
        <v>89</v>
      </c>
      <c r="BB255" t="s">
        <v>89</v>
      </c>
      <c r="BC255" t="s">
        <v>89</v>
      </c>
      <c r="BD255" t="s">
        <v>89</v>
      </c>
      <c r="BE255" t="s">
        <v>89</v>
      </c>
    </row>
    <row r="256" spans="1:57" x14ac:dyDescent="0.35">
      <c r="A256" t="s">
        <v>721</v>
      </c>
      <c r="B256" t="s">
        <v>81</v>
      </c>
      <c r="C256" t="s">
        <v>668</v>
      </c>
      <c r="D256" t="s">
        <v>83</v>
      </c>
      <c r="E256" s="2" t="str">
        <f>HYPERLINK("capsilon://?command=openfolder&amp;siteaddress=envoy.emaiq-na2.net&amp;folderid=FX59D2BE1C-17CD-905F-D08E-32B0E5732355","FX2204620")</f>
        <v>FX2204620</v>
      </c>
      <c r="F256" t="s">
        <v>19</v>
      </c>
      <c r="G256" t="s">
        <v>19</v>
      </c>
      <c r="H256" t="s">
        <v>84</v>
      </c>
      <c r="I256" t="s">
        <v>669</v>
      </c>
      <c r="J256">
        <v>208</v>
      </c>
      <c r="K256" t="s">
        <v>86</v>
      </c>
      <c r="L256" t="s">
        <v>87</v>
      </c>
      <c r="M256" t="s">
        <v>88</v>
      </c>
      <c r="N256">
        <v>2</v>
      </c>
      <c r="O256" s="1">
        <v>44664.731932870367</v>
      </c>
      <c r="P256" s="1">
        <v>44664.981469907405</v>
      </c>
      <c r="Q256">
        <v>19409</v>
      </c>
      <c r="R256">
        <v>2151</v>
      </c>
      <c r="S256" t="b">
        <v>0</v>
      </c>
      <c r="T256" t="s">
        <v>89</v>
      </c>
      <c r="U256" t="b">
        <v>1</v>
      </c>
      <c r="V256" t="s">
        <v>460</v>
      </c>
      <c r="W256" s="1">
        <v>44664.75309027778</v>
      </c>
      <c r="X256">
        <v>1810</v>
      </c>
      <c r="Y256">
        <v>129</v>
      </c>
      <c r="Z256">
        <v>0</v>
      </c>
      <c r="AA256">
        <v>129</v>
      </c>
      <c r="AB256">
        <v>0</v>
      </c>
      <c r="AC256">
        <v>59</v>
      </c>
      <c r="AD256">
        <v>79</v>
      </c>
      <c r="AE256">
        <v>0</v>
      </c>
      <c r="AF256">
        <v>0</v>
      </c>
      <c r="AG256">
        <v>0</v>
      </c>
      <c r="AH256" t="s">
        <v>248</v>
      </c>
      <c r="AI256" s="1">
        <v>44664.981469907405</v>
      </c>
      <c r="AJ256">
        <v>341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76</v>
      </c>
      <c r="AQ256">
        <v>0</v>
      </c>
      <c r="AR256">
        <v>0</v>
      </c>
      <c r="AS256">
        <v>0</v>
      </c>
      <c r="AT256" t="s">
        <v>89</v>
      </c>
      <c r="AU256" t="s">
        <v>89</v>
      </c>
      <c r="AV256" t="s">
        <v>89</v>
      </c>
      <c r="AW256" t="s">
        <v>89</v>
      </c>
      <c r="AX256" t="s">
        <v>89</v>
      </c>
      <c r="AY256" t="s">
        <v>89</v>
      </c>
      <c r="AZ256" t="s">
        <v>89</v>
      </c>
      <c r="BA256" t="s">
        <v>89</v>
      </c>
      <c r="BB256" t="s">
        <v>89</v>
      </c>
      <c r="BC256" t="s">
        <v>89</v>
      </c>
      <c r="BD256" t="s">
        <v>89</v>
      </c>
      <c r="BE256" t="s">
        <v>89</v>
      </c>
    </row>
    <row r="257" spans="1:57" x14ac:dyDescent="0.35">
      <c r="A257" t="s">
        <v>722</v>
      </c>
      <c r="B257" t="s">
        <v>81</v>
      </c>
      <c r="C257" t="s">
        <v>688</v>
      </c>
      <c r="D257" t="s">
        <v>83</v>
      </c>
      <c r="E257" s="2" t="str">
        <f>HYPERLINK("capsilon://?command=openfolder&amp;siteaddress=envoy.emaiq-na2.net&amp;folderid=FXB1689AED-D8BF-C9B4-78D8-A3257DFEB5D5","FX220445")</f>
        <v>FX220445</v>
      </c>
      <c r="F257" t="s">
        <v>19</v>
      </c>
      <c r="G257" t="s">
        <v>19</v>
      </c>
      <c r="H257" t="s">
        <v>84</v>
      </c>
      <c r="I257" t="s">
        <v>689</v>
      </c>
      <c r="J257">
        <v>43</v>
      </c>
      <c r="K257" t="s">
        <v>86</v>
      </c>
      <c r="L257" t="s">
        <v>87</v>
      </c>
      <c r="M257" t="s">
        <v>88</v>
      </c>
      <c r="N257">
        <v>2</v>
      </c>
      <c r="O257" s="1">
        <v>44664.734351851854</v>
      </c>
      <c r="P257" s="1">
        <v>44664.97928240741</v>
      </c>
      <c r="Q257">
        <v>20802</v>
      </c>
      <c r="R257">
        <v>360</v>
      </c>
      <c r="S257" t="b">
        <v>0</v>
      </c>
      <c r="T257" t="s">
        <v>89</v>
      </c>
      <c r="U257" t="b">
        <v>1</v>
      </c>
      <c r="V257" t="s">
        <v>460</v>
      </c>
      <c r="W257" s="1">
        <v>44664.755798611113</v>
      </c>
      <c r="X257">
        <v>233</v>
      </c>
      <c r="Y257">
        <v>37</v>
      </c>
      <c r="Z257">
        <v>0</v>
      </c>
      <c r="AA257">
        <v>37</v>
      </c>
      <c r="AB257">
        <v>0</v>
      </c>
      <c r="AC257">
        <v>20</v>
      </c>
      <c r="AD257">
        <v>6</v>
      </c>
      <c r="AE257">
        <v>0</v>
      </c>
      <c r="AF257">
        <v>0</v>
      </c>
      <c r="AG257">
        <v>0</v>
      </c>
      <c r="AH257" t="s">
        <v>106</v>
      </c>
      <c r="AI257" s="1">
        <v>44664.97928240741</v>
      </c>
      <c r="AJ257">
        <v>103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6</v>
      </c>
      <c r="AQ257">
        <v>0</v>
      </c>
      <c r="AR257">
        <v>0</v>
      </c>
      <c r="AS257">
        <v>0</v>
      </c>
      <c r="AT257" t="s">
        <v>89</v>
      </c>
      <c r="AU257" t="s">
        <v>89</v>
      </c>
      <c r="AV257" t="s">
        <v>89</v>
      </c>
      <c r="AW257" t="s">
        <v>89</v>
      </c>
      <c r="AX257" t="s">
        <v>89</v>
      </c>
      <c r="AY257" t="s">
        <v>89</v>
      </c>
      <c r="AZ257" t="s">
        <v>89</v>
      </c>
      <c r="BA257" t="s">
        <v>89</v>
      </c>
      <c r="BB257" t="s">
        <v>89</v>
      </c>
      <c r="BC257" t="s">
        <v>89</v>
      </c>
      <c r="BD257" t="s">
        <v>89</v>
      </c>
      <c r="BE257" t="s">
        <v>89</v>
      </c>
    </row>
    <row r="258" spans="1:57" x14ac:dyDescent="0.35">
      <c r="A258" t="s">
        <v>723</v>
      </c>
      <c r="B258" t="s">
        <v>81</v>
      </c>
      <c r="C258" t="s">
        <v>682</v>
      </c>
      <c r="D258" t="s">
        <v>83</v>
      </c>
      <c r="E258" s="2" t="str">
        <f>HYPERLINK("capsilon://?command=openfolder&amp;siteaddress=envoy.emaiq-na2.net&amp;folderid=FX265ADCCB-41C5-6EE5-3728-DB1239A8A6CB","FX220418")</f>
        <v>FX220418</v>
      </c>
      <c r="F258" t="s">
        <v>19</v>
      </c>
      <c r="G258" t="s">
        <v>19</v>
      </c>
      <c r="H258" t="s">
        <v>84</v>
      </c>
      <c r="I258" t="s">
        <v>683</v>
      </c>
      <c r="J258">
        <v>155</v>
      </c>
      <c r="K258" t="s">
        <v>86</v>
      </c>
      <c r="L258" t="s">
        <v>87</v>
      </c>
      <c r="M258" t="s">
        <v>88</v>
      </c>
      <c r="N258">
        <v>2</v>
      </c>
      <c r="O258" s="1">
        <v>44664.734409722223</v>
      </c>
      <c r="P258" s="1">
        <v>44664.986655092594</v>
      </c>
      <c r="Q258">
        <v>20281</v>
      </c>
      <c r="R258">
        <v>1513</v>
      </c>
      <c r="S258" t="b">
        <v>0</v>
      </c>
      <c r="T258" t="s">
        <v>89</v>
      </c>
      <c r="U258" t="b">
        <v>1</v>
      </c>
      <c r="V258" t="s">
        <v>460</v>
      </c>
      <c r="W258" s="1">
        <v>44664.767893518518</v>
      </c>
      <c r="X258">
        <v>1044</v>
      </c>
      <c r="Y258">
        <v>121</v>
      </c>
      <c r="Z258">
        <v>0</v>
      </c>
      <c r="AA258">
        <v>121</v>
      </c>
      <c r="AB258">
        <v>0</v>
      </c>
      <c r="AC258">
        <v>96</v>
      </c>
      <c r="AD258">
        <v>34</v>
      </c>
      <c r="AE258">
        <v>0</v>
      </c>
      <c r="AF258">
        <v>0</v>
      </c>
      <c r="AG258">
        <v>0</v>
      </c>
      <c r="AH258" t="s">
        <v>248</v>
      </c>
      <c r="AI258" s="1">
        <v>44664.986655092594</v>
      </c>
      <c r="AJ258">
        <v>447</v>
      </c>
      <c r="AK258">
        <v>4</v>
      </c>
      <c r="AL258">
        <v>0</v>
      </c>
      <c r="AM258">
        <v>4</v>
      </c>
      <c r="AN258">
        <v>0</v>
      </c>
      <c r="AO258">
        <v>4</v>
      </c>
      <c r="AP258">
        <v>30</v>
      </c>
      <c r="AQ258">
        <v>0</v>
      </c>
      <c r="AR258">
        <v>0</v>
      </c>
      <c r="AS258">
        <v>0</v>
      </c>
      <c r="AT258" t="s">
        <v>89</v>
      </c>
      <c r="AU258" t="s">
        <v>89</v>
      </c>
      <c r="AV258" t="s">
        <v>89</v>
      </c>
      <c r="AW258" t="s">
        <v>89</v>
      </c>
      <c r="AX258" t="s">
        <v>89</v>
      </c>
      <c r="AY258" t="s">
        <v>89</v>
      </c>
      <c r="AZ258" t="s">
        <v>89</v>
      </c>
      <c r="BA258" t="s">
        <v>89</v>
      </c>
      <c r="BB258" t="s">
        <v>89</v>
      </c>
      <c r="BC258" t="s">
        <v>89</v>
      </c>
      <c r="BD258" t="s">
        <v>89</v>
      </c>
      <c r="BE258" t="s">
        <v>89</v>
      </c>
    </row>
    <row r="259" spans="1:57" x14ac:dyDescent="0.35">
      <c r="A259" t="s">
        <v>724</v>
      </c>
      <c r="B259" t="s">
        <v>81</v>
      </c>
      <c r="C259" t="s">
        <v>691</v>
      </c>
      <c r="D259" t="s">
        <v>83</v>
      </c>
      <c r="E259" s="2" t="str">
        <f>HYPERLINK("capsilon://?command=openfolder&amp;siteaddress=envoy.emaiq-na2.net&amp;folderid=FX6D693C31-D097-50C4-BEB7-B1C24910B1D6","FX2204500")</f>
        <v>FX2204500</v>
      </c>
      <c r="F259" t="s">
        <v>19</v>
      </c>
      <c r="G259" t="s">
        <v>19</v>
      </c>
      <c r="H259" t="s">
        <v>84</v>
      </c>
      <c r="I259" t="s">
        <v>692</v>
      </c>
      <c r="J259">
        <v>129</v>
      </c>
      <c r="K259" t="s">
        <v>86</v>
      </c>
      <c r="L259" t="s">
        <v>87</v>
      </c>
      <c r="M259" t="s">
        <v>88</v>
      </c>
      <c r="N259">
        <v>2</v>
      </c>
      <c r="O259" s="1">
        <v>44664.736006944448</v>
      </c>
      <c r="P259" s="1">
        <v>44665.007048611114</v>
      </c>
      <c r="Q259">
        <v>22025</v>
      </c>
      <c r="R259">
        <v>1393</v>
      </c>
      <c r="S259" t="b">
        <v>0</v>
      </c>
      <c r="T259" t="s">
        <v>89</v>
      </c>
      <c r="U259" t="b">
        <v>1</v>
      </c>
      <c r="V259" t="s">
        <v>460</v>
      </c>
      <c r="W259" s="1">
        <v>44664.774687500001</v>
      </c>
      <c r="X259">
        <v>586</v>
      </c>
      <c r="Y259">
        <v>74</v>
      </c>
      <c r="Z259">
        <v>0</v>
      </c>
      <c r="AA259">
        <v>74</v>
      </c>
      <c r="AB259">
        <v>37</v>
      </c>
      <c r="AC259">
        <v>41</v>
      </c>
      <c r="AD259">
        <v>55</v>
      </c>
      <c r="AE259">
        <v>0</v>
      </c>
      <c r="AF259">
        <v>0</v>
      </c>
      <c r="AG259">
        <v>0</v>
      </c>
      <c r="AH259" t="s">
        <v>106</v>
      </c>
      <c r="AI259" s="1">
        <v>44665.007048611114</v>
      </c>
      <c r="AJ259">
        <v>798</v>
      </c>
      <c r="AK259">
        <v>0</v>
      </c>
      <c r="AL259">
        <v>0</v>
      </c>
      <c r="AM259">
        <v>0</v>
      </c>
      <c r="AN259">
        <v>37</v>
      </c>
      <c r="AO259">
        <v>0</v>
      </c>
      <c r="AP259">
        <v>55</v>
      </c>
      <c r="AQ259">
        <v>0</v>
      </c>
      <c r="AR259">
        <v>0</v>
      </c>
      <c r="AS259">
        <v>0</v>
      </c>
      <c r="AT259" t="s">
        <v>89</v>
      </c>
      <c r="AU259" t="s">
        <v>89</v>
      </c>
      <c r="AV259" t="s">
        <v>89</v>
      </c>
      <c r="AW259" t="s">
        <v>89</v>
      </c>
      <c r="AX259" t="s">
        <v>89</v>
      </c>
      <c r="AY259" t="s">
        <v>89</v>
      </c>
      <c r="AZ259" t="s">
        <v>89</v>
      </c>
      <c r="BA259" t="s">
        <v>89</v>
      </c>
      <c r="BB259" t="s">
        <v>89</v>
      </c>
      <c r="BC259" t="s">
        <v>89</v>
      </c>
      <c r="BD259" t="s">
        <v>89</v>
      </c>
      <c r="BE259" t="s">
        <v>89</v>
      </c>
    </row>
    <row r="260" spans="1:57" x14ac:dyDescent="0.35">
      <c r="A260" t="s">
        <v>725</v>
      </c>
      <c r="B260" t="s">
        <v>81</v>
      </c>
      <c r="C260" t="s">
        <v>691</v>
      </c>
      <c r="D260" t="s">
        <v>83</v>
      </c>
      <c r="E260" s="2" t="str">
        <f>HYPERLINK("capsilon://?command=openfolder&amp;siteaddress=envoy.emaiq-na2.net&amp;folderid=FX6D693C31-D097-50C4-BEB7-B1C24910B1D6","FX2204500")</f>
        <v>FX2204500</v>
      </c>
      <c r="F260" t="s">
        <v>19</v>
      </c>
      <c r="G260" t="s">
        <v>19</v>
      </c>
      <c r="H260" t="s">
        <v>84</v>
      </c>
      <c r="I260" t="s">
        <v>694</v>
      </c>
      <c r="J260">
        <v>43</v>
      </c>
      <c r="K260" t="s">
        <v>86</v>
      </c>
      <c r="L260" t="s">
        <v>87</v>
      </c>
      <c r="M260" t="s">
        <v>88</v>
      </c>
      <c r="N260">
        <v>2</v>
      </c>
      <c r="O260" s="1">
        <v>44664.737708333334</v>
      </c>
      <c r="P260" s="1">
        <v>44665.007233796299</v>
      </c>
      <c r="Q260">
        <v>22095</v>
      </c>
      <c r="R260">
        <v>1192</v>
      </c>
      <c r="S260" t="b">
        <v>0</v>
      </c>
      <c r="T260" t="s">
        <v>89</v>
      </c>
      <c r="U260" t="b">
        <v>1</v>
      </c>
      <c r="V260" t="s">
        <v>460</v>
      </c>
      <c r="W260" s="1">
        <v>44664.780578703707</v>
      </c>
      <c r="X260">
        <v>508</v>
      </c>
      <c r="Y260">
        <v>37</v>
      </c>
      <c r="Z260">
        <v>0</v>
      </c>
      <c r="AA260">
        <v>37</v>
      </c>
      <c r="AB260">
        <v>0</v>
      </c>
      <c r="AC260">
        <v>30</v>
      </c>
      <c r="AD260">
        <v>6</v>
      </c>
      <c r="AE260">
        <v>0</v>
      </c>
      <c r="AF260">
        <v>0</v>
      </c>
      <c r="AG260">
        <v>0</v>
      </c>
      <c r="AH260" t="s">
        <v>118</v>
      </c>
      <c r="AI260" s="1">
        <v>44665.007233796299</v>
      </c>
      <c r="AJ260">
        <v>674</v>
      </c>
      <c r="AK260">
        <v>7</v>
      </c>
      <c r="AL260">
        <v>0</v>
      </c>
      <c r="AM260">
        <v>7</v>
      </c>
      <c r="AN260">
        <v>0</v>
      </c>
      <c r="AO260">
        <v>7</v>
      </c>
      <c r="AP260">
        <v>-1</v>
      </c>
      <c r="AQ260">
        <v>0</v>
      </c>
      <c r="AR260">
        <v>0</v>
      </c>
      <c r="AS260">
        <v>0</v>
      </c>
      <c r="AT260" t="s">
        <v>89</v>
      </c>
      <c r="AU260" t="s">
        <v>89</v>
      </c>
      <c r="AV260" t="s">
        <v>89</v>
      </c>
      <c r="AW260" t="s">
        <v>89</v>
      </c>
      <c r="AX260" t="s">
        <v>89</v>
      </c>
      <c r="AY260" t="s">
        <v>89</v>
      </c>
      <c r="AZ260" t="s">
        <v>89</v>
      </c>
      <c r="BA260" t="s">
        <v>89</v>
      </c>
      <c r="BB260" t="s">
        <v>89</v>
      </c>
      <c r="BC260" t="s">
        <v>89</v>
      </c>
      <c r="BD260" t="s">
        <v>89</v>
      </c>
      <c r="BE260" t="s">
        <v>89</v>
      </c>
    </row>
    <row r="261" spans="1:57" x14ac:dyDescent="0.35">
      <c r="A261" t="s">
        <v>726</v>
      </c>
      <c r="B261" t="s">
        <v>81</v>
      </c>
      <c r="C261" t="s">
        <v>727</v>
      </c>
      <c r="D261" t="s">
        <v>83</v>
      </c>
      <c r="E261" s="2" t="str">
        <f>HYPERLINK("capsilon://?command=openfolder&amp;siteaddress=envoy.emaiq-na2.net&amp;folderid=FX98E2C3D9-9AD1-34FA-39CB-29AC5CB46970","FX22031041")</f>
        <v>FX22031041</v>
      </c>
      <c r="F261" t="s">
        <v>19</v>
      </c>
      <c r="G261" t="s">
        <v>19</v>
      </c>
      <c r="H261" t="s">
        <v>84</v>
      </c>
      <c r="I261" t="s">
        <v>728</v>
      </c>
      <c r="J261">
        <v>226</v>
      </c>
      <c r="K261" t="s">
        <v>86</v>
      </c>
      <c r="L261" t="s">
        <v>87</v>
      </c>
      <c r="M261" t="s">
        <v>88</v>
      </c>
      <c r="N261">
        <v>2</v>
      </c>
      <c r="O261" s="1">
        <v>44664.746319444443</v>
      </c>
      <c r="P261" s="1">
        <v>44665.085590277777</v>
      </c>
      <c r="Q261">
        <v>27794</v>
      </c>
      <c r="R261">
        <v>1519</v>
      </c>
      <c r="S261" t="b">
        <v>0</v>
      </c>
      <c r="T261" t="s">
        <v>89</v>
      </c>
      <c r="U261" t="b">
        <v>0</v>
      </c>
      <c r="V261" t="s">
        <v>460</v>
      </c>
      <c r="W261" s="1">
        <v>44664.789930555555</v>
      </c>
      <c r="X261">
        <v>807</v>
      </c>
      <c r="Y261">
        <v>189</v>
      </c>
      <c r="Z261">
        <v>0</v>
      </c>
      <c r="AA261">
        <v>189</v>
      </c>
      <c r="AB261">
        <v>0</v>
      </c>
      <c r="AC261">
        <v>83</v>
      </c>
      <c r="AD261">
        <v>37</v>
      </c>
      <c r="AE261">
        <v>0</v>
      </c>
      <c r="AF261">
        <v>0</v>
      </c>
      <c r="AG261">
        <v>0</v>
      </c>
      <c r="AH261" t="s">
        <v>118</v>
      </c>
      <c r="AI261" s="1">
        <v>44665.085590277777</v>
      </c>
      <c r="AJ261">
        <v>699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37</v>
      </c>
      <c r="AQ261">
        <v>0</v>
      </c>
      <c r="AR261">
        <v>0</v>
      </c>
      <c r="AS261">
        <v>0</v>
      </c>
      <c r="AT261" t="s">
        <v>89</v>
      </c>
      <c r="AU261" t="s">
        <v>89</v>
      </c>
      <c r="AV261" t="s">
        <v>89</v>
      </c>
      <c r="AW261" t="s">
        <v>89</v>
      </c>
      <c r="AX261" t="s">
        <v>89</v>
      </c>
      <c r="AY261" t="s">
        <v>89</v>
      </c>
      <c r="AZ261" t="s">
        <v>89</v>
      </c>
      <c r="BA261" t="s">
        <v>89</v>
      </c>
      <c r="BB261" t="s">
        <v>89</v>
      </c>
      <c r="BC261" t="s">
        <v>89</v>
      </c>
      <c r="BD261" t="s">
        <v>89</v>
      </c>
      <c r="BE261" t="s">
        <v>89</v>
      </c>
    </row>
    <row r="262" spans="1:57" x14ac:dyDescent="0.35">
      <c r="A262" t="s">
        <v>729</v>
      </c>
      <c r="B262" t="s">
        <v>81</v>
      </c>
      <c r="C262" t="s">
        <v>730</v>
      </c>
      <c r="D262" t="s">
        <v>83</v>
      </c>
      <c r="E262" s="2" t="str">
        <f>HYPERLINK("capsilon://?command=openfolder&amp;siteaddress=envoy.emaiq-na2.net&amp;folderid=FX33FC6D5A-552B-297C-C1DB-BF6C5423E947","FX2204162")</f>
        <v>FX2204162</v>
      </c>
      <c r="F262" t="s">
        <v>19</v>
      </c>
      <c r="G262" t="s">
        <v>19</v>
      </c>
      <c r="H262" t="s">
        <v>84</v>
      </c>
      <c r="I262" t="s">
        <v>731</v>
      </c>
      <c r="J262">
        <v>183</v>
      </c>
      <c r="K262" t="s">
        <v>86</v>
      </c>
      <c r="L262" t="s">
        <v>87</v>
      </c>
      <c r="M262" t="s">
        <v>88</v>
      </c>
      <c r="N262">
        <v>1</v>
      </c>
      <c r="O262" s="1">
        <v>44664.76358796296</v>
      </c>
      <c r="P262" s="1">
        <v>44664.869097222225</v>
      </c>
      <c r="Q262">
        <v>8248</v>
      </c>
      <c r="R262">
        <v>868</v>
      </c>
      <c r="S262" t="b">
        <v>0</v>
      </c>
      <c r="T262" t="s">
        <v>89</v>
      </c>
      <c r="U262" t="b">
        <v>0</v>
      </c>
      <c r="V262" t="s">
        <v>366</v>
      </c>
      <c r="W262" s="1">
        <v>44664.869097222225</v>
      </c>
      <c r="X262">
        <v>664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183</v>
      </c>
      <c r="AE262">
        <v>159</v>
      </c>
      <c r="AF262">
        <v>0</v>
      </c>
      <c r="AG262">
        <v>4</v>
      </c>
      <c r="AH262" t="s">
        <v>89</v>
      </c>
      <c r="AI262" t="s">
        <v>89</v>
      </c>
      <c r="AJ262" t="s">
        <v>89</v>
      </c>
      <c r="AK262" t="s">
        <v>89</v>
      </c>
      <c r="AL262" t="s">
        <v>89</v>
      </c>
      <c r="AM262" t="s">
        <v>89</v>
      </c>
      <c r="AN262" t="s">
        <v>89</v>
      </c>
      <c r="AO262" t="s">
        <v>89</v>
      </c>
      <c r="AP262" t="s">
        <v>89</v>
      </c>
      <c r="AQ262" t="s">
        <v>89</v>
      </c>
      <c r="AR262" t="s">
        <v>89</v>
      </c>
      <c r="AS262" t="s">
        <v>89</v>
      </c>
      <c r="AT262" t="s">
        <v>89</v>
      </c>
      <c r="AU262" t="s">
        <v>89</v>
      </c>
      <c r="AV262" t="s">
        <v>89</v>
      </c>
      <c r="AW262" t="s">
        <v>89</v>
      </c>
      <c r="AX262" t="s">
        <v>89</v>
      </c>
      <c r="AY262" t="s">
        <v>89</v>
      </c>
      <c r="AZ262" t="s">
        <v>89</v>
      </c>
      <c r="BA262" t="s">
        <v>89</v>
      </c>
      <c r="BB262" t="s">
        <v>89</v>
      </c>
      <c r="BC262" t="s">
        <v>89</v>
      </c>
      <c r="BD262" t="s">
        <v>89</v>
      </c>
      <c r="BE262" t="s">
        <v>89</v>
      </c>
    </row>
    <row r="263" spans="1:57" x14ac:dyDescent="0.35">
      <c r="A263" t="s">
        <v>732</v>
      </c>
      <c r="B263" t="s">
        <v>81</v>
      </c>
      <c r="C263" t="s">
        <v>733</v>
      </c>
      <c r="D263" t="s">
        <v>83</v>
      </c>
      <c r="E263" s="2" t="str">
        <f>HYPERLINK("capsilon://?command=openfolder&amp;siteaddress=envoy.emaiq-na2.net&amp;folderid=FXF9D95DC4-7977-D87E-41CB-63A7D85F095F","FX2204357")</f>
        <v>FX2204357</v>
      </c>
      <c r="F263" t="s">
        <v>19</v>
      </c>
      <c r="G263" t="s">
        <v>19</v>
      </c>
      <c r="H263" t="s">
        <v>84</v>
      </c>
      <c r="I263" t="s">
        <v>734</v>
      </c>
      <c r="J263">
        <v>43</v>
      </c>
      <c r="K263" t="s">
        <v>86</v>
      </c>
      <c r="L263" t="s">
        <v>87</v>
      </c>
      <c r="M263" t="s">
        <v>88</v>
      </c>
      <c r="N263">
        <v>2</v>
      </c>
      <c r="O263" s="1">
        <v>44664.767453703702</v>
      </c>
      <c r="P263" s="1">
        <v>44665.078518518516</v>
      </c>
      <c r="Q263">
        <v>26654</v>
      </c>
      <c r="R263">
        <v>222</v>
      </c>
      <c r="S263" t="b">
        <v>0</v>
      </c>
      <c r="T263" t="s">
        <v>89</v>
      </c>
      <c r="U263" t="b">
        <v>0</v>
      </c>
      <c r="V263" t="s">
        <v>460</v>
      </c>
      <c r="W263" s="1">
        <v>44664.791851851849</v>
      </c>
      <c r="X263">
        <v>156</v>
      </c>
      <c r="Y263">
        <v>37</v>
      </c>
      <c r="Z263">
        <v>0</v>
      </c>
      <c r="AA263">
        <v>37</v>
      </c>
      <c r="AB263">
        <v>0</v>
      </c>
      <c r="AC263">
        <v>12</v>
      </c>
      <c r="AD263">
        <v>6</v>
      </c>
      <c r="AE263">
        <v>0</v>
      </c>
      <c r="AF263">
        <v>0</v>
      </c>
      <c r="AG263">
        <v>0</v>
      </c>
      <c r="AH263" t="s">
        <v>248</v>
      </c>
      <c r="AI263" s="1">
        <v>44665.078518518516</v>
      </c>
      <c r="AJ263">
        <v>66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6</v>
      </c>
      <c r="AQ263">
        <v>0</v>
      </c>
      <c r="AR263">
        <v>0</v>
      </c>
      <c r="AS263">
        <v>0</v>
      </c>
      <c r="AT263" t="s">
        <v>89</v>
      </c>
      <c r="AU263" t="s">
        <v>89</v>
      </c>
      <c r="AV263" t="s">
        <v>89</v>
      </c>
      <c r="AW263" t="s">
        <v>89</v>
      </c>
      <c r="AX263" t="s">
        <v>89</v>
      </c>
      <c r="AY263" t="s">
        <v>89</v>
      </c>
      <c r="AZ263" t="s">
        <v>89</v>
      </c>
      <c r="BA263" t="s">
        <v>89</v>
      </c>
      <c r="BB263" t="s">
        <v>89</v>
      </c>
      <c r="BC263" t="s">
        <v>89</v>
      </c>
      <c r="BD263" t="s">
        <v>89</v>
      </c>
      <c r="BE263" t="s">
        <v>89</v>
      </c>
    </row>
    <row r="264" spans="1:57" x14ac:dyDescent="0.35">
      <c r="A264" t="s">
        <v>735</v>
      </c>
      <c r="B264" t="s">
        <v>81</v>
      </c>
      <c r="C264" t="s">
        <v>736</v>
      </c>
      <c r="D264" t="s">
        <v>83</v>
      </c>
      <c r="E264" s="2" t="str">
        <f>HYPERLINK("capsilon://?command=openfolder&amp;siteaddress=envoy.emaiq-na2.net&amp;folderid=FXFA4CDCA4-25D0-55CB-7515-FA6B92E4BABE","FX2202487")</f>
        <v>FX2202487</v>
      </c>
      <c r="F264" t="s">
        <v>19</v>
      </c>
      <c r="G264" t="s">
        <v>19</v>
      </c>
      <c r="H264" t="s">
        <v>84</v>
      </c>
      <c r="I264" t="s">
        <v>737</v>
      </c>
      <c r="J264">
        <v>127</v>
      </c>
      <c r="K264" t="s">
        <v>86</v>
      </c>
      <c r="L264" t="s">
        <v>87</v>
      </c>
      <c r="M264" t="s">
        <v>88</v>
      </c>
      <c r="N264">
        <v>2</v>
      </c>
      <c r="O264" s="1">
        <v>44652.301412037035</v>
      </c>
      <c r="P264" s="1">
        <v>44652.358206018522</v>
      </c>
      <c r="Q264">
        <v>2468</v>
      </c>
      <c r="R264">
        <v>2439</v>
      </c>
      <c r="S264" t="b">
        <v>0</v>
      </c>
      <c r="T264" t="s">
        <v>89</v>
      </c>
      <c r="U264" t="b">
        <v>0</v>
      </c>
      <c r="V264" t="s">
        <v>105</v>
      </c>
      <c r="W264" s="1">
        <v>44652.321504629632</v>
      </c>
      <c r="X264">
        <v>1437</v>
      </c>
      <c r="Y264">
        <v>114</v>
      </c>
      <c r="Z264">
        <v>0</v>
      </c>
      <c r="AA264">
        <v>114</v>
      </c>
      <c r="AB264">
        <v>0</v>
      </c>
      <c r="AC264">
        <v>55</v>
      </c>
      <c r="AD264">
        <v>13</v>
      </c>
      <c r="AE264">
        <v>0</v>
      </c>
      <c r="AF264">
        <v>0</v>
      </c>
      <c r="AG264">
        <v>0</v>
      </c>
      <c r="AH264" t="s">
        <v>138</v>
      </c>
      <c r="AI264" s="1">
        <v>44652.358206018522</v>
      </c>
      <c r="AJ264">
        <v>860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13</v>
      </c>
      <c r="AQ264">
        <v>0</v>
      </c>
      <c r="AR264">
        <v>0</v>
      </c>
      <c r="AS264">
        <v>0</v>
      </c>
      <c r="AT264" t="s">
        <v>89</v>
      </c>
      <c r="AU264" t="s">
        <v>89</v>
      </c>
      <c r="AV264" t="s">
        <v>89</v>
      </c>
      <c r="AW264" t="s">
        <v>89</v>
      </c>
      <c r="AX264" t="s">
        <v>89</v>
      </c>
      <c r="AY264" t="s">
        <v>89</v>
      </c>
      <c r="AZ264" t="s">
        <v>89</v>
      </c>
      <c r="BA264" t="s">
        <v>89</v>
      </c>
      <c r="BB264" t="s">
        <v>89</v>
      </c>
      <c r="BC264" t="s">
        <v>89</v>
      </c>
      <c r="BD264" t="s">
        <v>89</v>
      </c>
      <c r="BE264" t="s">
        <v>89</v>
      </c>
    </row>
    <row r="265" spans="1:57" x14ac:dyDescent="0.35">
      <c r="A265" t="s">
        <v>738</v>
      </c>
      <c r="B265" t="s">
        <v>81</v>
      </c>
      <c r="C265" t="s">
        <v>733</v>
      </c>
      <c r="D265" t="s">
        <v>83</v>
      </c>
      <c r="E265" s="2" t="str">
        <f>HYPERLINK("capsilon://?command=openfolder&amp;siteaddress=envoy.emaiq-na2.net&amp;folderid=FXF9D95DC4-7977-D87E-41CB-63A7D85F095F","FX2204357")</f>
        <v>FX2204357</v>
      </c>
      <c r="F265" t="s">
        <v>19</v>
      </c>
      <c r="G265" t="s">
        <v>19</v>
      </c>
      <c r="H265" t="s">
        <v>84</v>
      </c>
      <c r="I265" t="s">
        <v>739</v>
      </c>
      <c r="J265">
        <v>262</v>
      </c>
      <c r="K265" t="s">
        <v>86</v>
      </c>
      <c r="L265" t="s">
        <v>87</v>
      </c>
      <c r="M265" t="s">
        <v>88</v>
      </c>
      <c r="N265">
        <v>1</v>
      </c>
      <c r="O265" s="1">
        <v>44664.768333333333</v>
      </c>
      <c r="P265" s="1">
        <v>44664.801886574074</v>
      </c>
      <c r="Q265">
        <v>2230</v>
      </c>
      <c r="R265">
        <v>669</v>
      </c>
      <c r="S265" t="b">
        <v>0</v>
      </c>
      <c r="T265" t="s">
        <v>89</v>
      </c>
      <c r="U265" t="b">
        <v>0</v>
      </c>
      <c r="V265" t="s">
        <v>353</v>
      </c>
      <c r="W265" s="1">
        <v>44664.801886574074</v>
      </c>
      <c r="X265">
        <v>123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262</v>
      </c>
      <c r="AE265">
        <v>171</v>
      </c>
      <c r="AF265">
        <v>0</v>
      </c>
      <c r="AG265">
        <v>4</v>
      </c>
      <c r="AH265" t="s">
        <v>89</v>
      </c>
      <c r="AI265" t="s">
        <v>89</v>
      </c>
      <c r="AJ265" t="s">
        <v>89</v>
      </c>
      <c r="AK265" t="s">
        <v>89</v>
      </c>
      <c r="AL265" t="s">
        <v>89</v>
      </c>
      <c r="AM265" t="s">
        <v>89</v>
      </c>
      <c r="AN265" t="s">
        <v>89</v>
      </c>
      <c r="AO265" t="s">
        <v>89</v>
      </c>
      <c r="AP265" t="s">
        <v>89</v>
      </c>
      <c r="AQ265" t="s">
        <v>89</v>
      </c>
      <c r="AR265" t="s">
        <v>89</v>
      </c>
      <c r="AS265" t="s">
        <v>89</v>
      </c>
      <c r="AT265" t="s">
        <v>89</v>
      </c>
      <c r="AU265" t="s">
        <v>89</v>
      </c>
      <c r="AV265" t="s">
        <v>89</v>
      </c>
      <c r="AW265" t="s">
        <v>89</v>
      </c>
      <c r="AX265" t="s">
        <v>89</v>
      </c>
      <c r="AY265" t="s">
        <v>89</v>
      </c>
      <c r="AZ265" t="s">
        <v>89</v>
      </c>
      <c r="BA265" t="s">
        <v>89</v>
      </c>
      <c r="BB265" t="s">
        <v>89</v>
      </c>
      <c r="BC265" t="s">
        <v>89</v>
      </c>
      <c r="BD265" t="s">
        <v>89</v>
      </c>
      <c r="BE265" t="s">
        <v>89</v>
      </c>
    </row>
    <row r="266" spans="1:57" x14ac:dyDescent="0.35">
      <c r="A266" t="s">
        <v>740</v>
      </c>
      <c r="B266" t="s">
        <v>81</v>
      </c>
      <c r="C266" t="s">
        <v>741</v>
      </c>
      <c r="D266" t="s">
        <v>83</v>
      </c>
      <c r="E266" s="2" t="str">
        <f>HYPERLINK("capsilon://?command=openfolder&amp;siteaddress=envoy.emaiq-na2.net&amp;folderid=FXA24B87B0-7BF1-404B-45DC-F2FD60114E16","FX2203770")</f>
        <v>FX2203770</v>
      </c>
      <c r="F266" t="s">
        <v>19</v>
      </c>
      <c r="G266" t="s">
        <v>19</v>
      </c>
      <c r="H266" t="s">
        <v>84</v>
      </c>
      <c r="I266" t="s">
        <v>742</v>
      </c>
      <c r="J266">
        <v>94</v>
      </c>
      <c r="K266" t="s">
        <v>86</v>
      </c>
      <c r="L266" t="s">
        <v>87</v>
      </c>
      <c r="M266" t="s">
        <v>88</v>
      </c>
      <c r="N266">
        <v>2</v>
      </c>
      <c r="O266" s="1">
        <v>44664.776388888888</v>
      </c>
      <c r="P266" s="1">
        <v>44665.080682870372</v>
      </c>
      <c r="Q266">
        <v>25558</v>
      </c>
      <c r="R266">
        <v>733</v>
      </c>
      <c r="S266" t="b">
        <v>0</v>
      </c>
      <c r="T266" t="s">
        <v>89</v>
      </c>
      <c r="U266" t="b">
        <v>0</v>
      </c>
      <c r="V266" t="s">
        <v>460</v>
      </c>
      <c r="W266" s="1">
        <v>44664.804467592592</v>
      </c>
      <c r="X266">
        <v>542</v>
      </c>
      <c r="Y266">
        <v>73</v>
      </c>
      <c r="Z266">
        <v>0</v>
      </c>
      <c r="AA266">
        <v>73</v>
      </c>
      <c r="AB266">
        <v>0</v>
      </c>
      <c r="AC266">
        <v>51</v>
      </c>
      <c r="AD266">
        <v>21</v>
      </c>
      <c r="AE266">
        <v>0</v>
      </c>
      <c r="AF266">
        <v>0</v>
      </c>
      <c r="AG266">
        <v>0</v>
      </c>
      <c r="AH266" t="s">
        <v>248</v>
      </c>
      <c r="AI266" s="1">
        <v>44665.080682870372</v>
      </c>
      <c r="AJ266">
        <v>187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21</v>
      </c>
      <c r="AQ266">
        <v>73</v>
      </c>
      <c r="AR266">
        <v>0</v>
      </c>
      <c r="AS266">
        <v>3</v>
      </c>
      <c r="AT266" t="s">
        <v>89</v>
      </c>
      <c r="AU266" t="s">
        <v>89</v>
      </c>
      <c r="AV266" t="s">
        <v>89</v>
      </c>
      <c r="AW266" t="s">
        <v>89</v>
      </c>
      <c r="AX266" t="s">
        <v>89</v>
      </c>
      <c r="AY266" t="s">
        <v>89</v>
      </c>
      <c r="AZ266" t="s">
        <v>89</v>
      </c>
      <c r="BA266" t="s">
        <v>89</v>
      </c>
      <c r="BB266" t="s">
        <v>89</v>
      </c>
      <c r="BC266" t="s">
        <v>89</v>
      </c>
      <c r="BD266" t="s">
        <v>89</v>
      </c>
      <c r="BE266" t="s">
        <v>89</v>
      </c>
    </row>
    <row r="267" spans="1:57" x14ac:dyDescent="0.35">
      <c r="A267" t="s">
        <v>743</v>
      </c>
      <c r="B267" t="s">
        <v>81</v>
      </c>
      <c r="C267" t="s">
        <v>733</v>
      </c>
      <c r="D267" t="s">
        <v>83</v>
      </c>
      <c r="E267" s="2" t="str">
        <f>HYPERLINK("capsilon://?command=openfolder&amp;siteaddress=envoy.emaiq-na2.net&amp;folderid=FXF9D95DC4-7977-D87E-41CB-63A7D85F095F","FX2204357")</f>
        <v>FX2204357</v>
      </c>
      <c r="F267" t="s">
        <v>19</v>
      </c>
      <c r="G267" t="s">
        <v>19</v>
      </c>
      <c r="H267" t="s">
        <v>84</v>
      </c>
      <c r="I267" t="s">
        <v>739</v>
      </c>
      <c r="J267">
        <v>239</v>
      </c>
      <c r="K267" t="s">
        <v>86</v>
      </c>
      <c r="L267" t="s">
        <v>87</v>
      </c>
      <c r="M267" t="s">
        <v>88</v>
      </c>
      <c r="N267">
        <v>2</v>
      </c>
      <c r="O267" s="1">
        <v>44664.802928240744</v>
      </c>
      <c r="P267" s="1">
        <v>44665.012800925928</v>
      </c>
      <c r="Q267">
        <v>17260</v>
      </c>
      <c r="R267">
        <v>873</v>
      </c>
      <c r="S267" t="b">
        <v>0</v>
      </c>
      <c r="T267" t="s">
        <v>89</v>
      </c>
      <c r="U267" t="b">
        <v>1</v>
      </c>
      <c r="V267" t="s">
        <v>353</v>
      </c>
      <c r="W267" s="1">
        <v>44664.80736111111</v>
      </c>
      <c r="X267">
        <v>377</v>
      </c>
      <c r="Y267">
        <v>156</v>
      </c>
      <c r="Z267">
        <v>0</v>
      </c>
      <c r="AA267">
        <v>156</v>
      </c>
      <c r="AB267">
        <v>0</v>
      </c>
      <c r="AC267">
        <v>42</v>
      </c>
      <c r="AD267">
        <v>83</v>
      </c>
      <c r="AE267">
        <v>0</v>
      </c>
      <c r="AF267">
        <v>0</v>
      </c>
      <c r="AG267">
        <v>0</v>
      </c>
      <c r="AH267" t="s">
        <v>106</v>
      </c>
      <c r="AI267" s="1">
        <v>44665.012800925928</v>
      </c>
      <c r="AJ267">
        <v>496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83</v>
      </c>
      <c r="AQ267">
        <v>0</v>
      </c>
      <c r="AR267">
        <v>0</v>
      </c>
      <c r="AS267">
        <v>0</v>
      </c>
      <c r="AT267" t="s">
        <v>89</v>
      </c>
      <c r="AU267" t="s">
        <v>89</v>
      </c>
      <c r="AV267" t="s">
        <v>89</v>
      </c>
      <c r="AW267" t="s">
        <v>89</v>
      </c>
      <c r="AX267" t="s">
        <v>89</v>
      </c>
      <c r="AY267" t="s">
        <v>89</v>
      </c>
      <c r="AZ267" t="s">
        <v>89</v>
      </c>
      <c r="BA267" t="s">
        <v>89</v>
      </c>
      <c r="BB267" t="s">
        <v>89</v>
      </c>
      <c r="BC267" t="s">
        <v>89</v>
      </c>
      <c r="BD267" t="s">
        <v>89</v>
      </c>
      <c r="BE267" t="s">
        <v>89</v>
      </c>
    </row>
    <row r="268" spans="1:57" x14ac:dyDescent="0.35">
      <c r="A268" t="s">
        <v>744</v>
      </c>
      <c r="B268" t="s">
        <v>81</v>
      </c>
      <c r="C268" t="s">
        <v>527</v>
      </c>
      <c r="D268" t="s">
        <v>83</v>
      </c>
      <c r="E268" s="2" t="str">
        <f>HYPERLINK("capsilon://?command=openfolder&amp;siteaddress=envoy.emaiq-na2.net&amp;folderid=FX0A4304F4-78FB-3314-3970-CC2E6ACA12E1","FX2203399")</f>
        <v>FX2203399</v>
      </c>
      <c r="F268" t="s">
        <v>19</v>
      </c>
      <c r="G268" t="s">
        <v>19</v>
      </c>
      <c r="H268" t="s">
        <v>84</v>
      </c>
      <c r="I268" t="s">
        <v>745</v>
      </c>
      <c r="J268">
        <v>50</v>
      </c>
      <c r="K268" t="s">
        <v>86</v>
      </c>
      <c r="L268" t="s">
        <v>87</v>
      </c>
      <c r="M268" t="s">
        <v>88</v>
      </c>
      <c r="N268">
        <v>2</v>
      </c>
      <c r="O268" s="1">
        <v>44664.839537037034</v>
      </c>
      <c r="P268" s="1">
        <v>44665.082743055558</v>
      </c>
      <c r="Q268">
        <v>20287</v>
      </c>
      <c r="R268">
        <v>726</v>
      </c>
      <c r="S268" t="b">
        <v>0</v>
      </c>
      <c r="T268" t="s">
        <v>89</v>
      </c>
      <c r="U268" t="b">
        <v>0</v>
      </c>
      <c r="V268" t="s">
        <v>117</v>
      </c>
      <c r="W268" s="1">
        <v>44664.862835648149</v>
      </c>
      <c r="X268">
        <v>549</v>
      </c>
      <c r="Y268">
        <v>57</v>
      </c>
      <c r="Z268">
        <v>0</v>
      </c>
      <c r="AA268">
        <v>57</v>
      </c>
      <c r="AB268">
        <v>0</v>
      </c>
      <c r="AC268">
        <v>47</v>
      </c>
      <c r="AD268">
        <v>-7</v>
      </c>
      <c r="AE268">
        <v>0</v>
      </c>
      <c r="AF268">
        <v>0</v>
      </c>
      <c r="AG268">
        <v>0</v>
      </c>
      <c r="AH268" t="s">
        <v>248</v>
      </c>
      <c r="AI268" s="1">
        <v>44665.082743055558</v>
      </c>
      <c r="AJ268">
        <v>177</v>
      </c>
      <c r="AK268">
        <v>2</v>
      </c>
      <c r="AL268">
        <v>0</v>
      </c>
      <c r="AM268">
        <v>2</v>
      </c>
      <c r="AN268">
        <v>0</v>
      </c>
      <c r="AO268">
        <v>2</v>
      </c>
      <c r="AP268">
        <v>-9</v>
      </c>
      <c r="AQ268">
        <v>0</v>
      </c>
      <c r="AR268">
        <v>0</v>
      </c>
      <c r="AS268">
        <v>0</v>
      </c>
      <c r="AT268" t="s">
        <v>89</v>
      </c>
      <c r="AU268" t="s">
        <v>89</v>
      </c>
      <c r="AV268" t="s">
        <v>89</v>
      </c>
      <c r="AW268" t="s">
        <v>89</v>
      </c>
      <c r="AX268" t="s">
        <v>89</v>
      </c>
      <c r="AY268" t="s">
        <v>89</v>
      </c>
      <c r="AZ268" t="s">
        <v>89</v>
      </c>
      <c r="BA268" t="s">
        <v>89</v>
      </c>
      <c r="BB268" t="s">
        <v>89</v>
      </c>
      <c r="BC268" t="s">
        <v>89</v>
      </c>
      <c r="BD268" t="s">
        <v>89</v>
      </c>
      <c r="BE268" t="s">
        <v>89</v>
      </c>
    </row>
    <row r="269" spans="1:57" x14ac:dyDescent="0.35">
      <c r="A269" t="s">
        <v>746</v>
      </c>
      <c r="B269" t="s">
        <v>81</v>
      </c>
      <c r="C269" t="s">
        <v>706</v>
      </c>
      <c r="D269" t="s">
        <v>83</v>
      </c>
      <c r="E269" s="2" t="str">
        <f>HYPERLINK("capsilon://?command=openfolder&amp;siteaddress=envoy.emaiq-na2.net&amp;folderid=FXA772C26A-F5CD-E27A-7F0B-F6C0F08752C0","FX220439")</f>
        <v>FX220439</v>
      </c>
      <c r="F269" t="s">
        <v>19</v>
      </c>
      <c r="G269" t="s">
        <v>19</v>
      </c>
      <c r="H269" t="s">
        <v>84</v>
      </c>
      <c r="I269" t="s">
        <v>707</v>
      </c>
      <c r="J269">
        <v>659</v>
      </c>
      <c r="K269" t="s">
        <v>86</v>
      </c>
      <c r="L269" t="s">
        <v>87</v>
      </c>
      <c r="M269" t="s">
        <v>88</v>
      </c>
      <c r="N269">
        <v>2</v>
      </c>
      <c r="O269" s="1">
        <v>44664.862638888888</v>
      </c>
      <c r="P269" s="1">
        <v>44665.035624999997</v>
      </c>
      <c r="Q269">
        <v>9268</v>
      </c>
      <c r="R269">
        <v>5678</v>
      </c>
      <c r="S269" t="b">
        <v>0</v>
      </c>
      <c r="T269" t="s">
        <v>89</v>
      </c>
      <c r="U269" t="b">
        <v>1</v>
      </c>
      <c r="V269" t="s">
        <v>117</v>
      </c>
      <c r="W269" s="1">
        <v>44664.901493055557</v>
      </c>
      <c r="X269">
        <v>3289</v>
      </c>
      <c r="Y269">
        <v>544</v>
      </c>
      <c r="Z269">
        <v>0</v>
      </c>
      <c r="AA269">
        <v>544</v>
      </c>
      <c r="AB269">
        <v>37</v>
      </c>
      <c r="AC269">
        <v>253</v>
      </c>
      <c r="AD269">
        <v>115</v>
      </c>
      <c r="AE269">
        <v>0</v>
      </c>
      <c r="AF269">
        <v>0</v>
      </c>
      <c r="AG269">
        <v>0</v>
      </c>
      <c r="AH269" t="s">
        <v>118</v>
      </c>
      <c r="AI269" s="1">
        <v>44665.035624999997</v>
      </c>
      <c r="AJ269">
        <v>1893</v>
      </c>
      <c r="AK269">
        <v>10</v>
      </c>
      <c r="AL269">
        <v>0</v>
      </c>
      <c r="AM269">
        <v>10</v>
      </c>
      <c r="AN269">
        <v>0</v>
      </c>
      <c r="AO269">
        <v>10</v>
      </c>
      <c r="AP269">
        <v>105</v>
      </c>
      <c r="AQ269">
        <v>0</v>
      </c>
      <c r="AR269">
        <v>0</v>
      </c>
      <c r="AS269">
        <v>0</v>
      </c>
      <c r="AT269" t="s">
        <v>89</v>
      </c>
      <c r="AU269" t="s">
        <v>89</v>
      </c>
      <c r="AV269" t="s">
        <v>89</v>
      </c>
      <c r="AW269" t="s">
        <v>89</v>
      </c>
      <c r="AX269" t="s">
        <v>89</v>
      </c>
      <c r="AY269" t="s">
        <v>89</v>
      </c>
      <c r="AZ269" t="s">
        <v>89</v>
      </c>
      <c r="BA269" t="s">
        <v>89</v>
      </c>
      <c r="BB269" t="s">
        <v>89</v>
      </c>
      <c r="BC269" t="s">
        <v>89</v>
      </c>
      <c r="BD269" t="s">
        <v>89</v>
      </c>
      <c r="BE269" t="s">
        <v>89</v>
      </c>
    </row>
    <row r="270" spans="1:57" x14ac:dyDescent="0.35">
      <c r="A270" t="s">
        <v>747</v>
      </c>
      <c r="B270" t="s">
        <v>81</v>
      </c>
      <c r="C270" t="s">
        <v>730</v>
      </c>
      <c r="D270" t="s">
        <v>83</v>
      </c>
      <c r="E270" s="2" t="str">
        <f>HYPERLINK("capsilon://?command=openfolder&amp;siteaddress=envoy.emaiq-na2.net&amp;folderid=FX33FC6D5A-552B-297C-C1DB-BF6C5423E947","FX2204162")</f>
        <v>FX2204162</v>
      </c>
      <c r="F270" t="s">
        <v>19</v>
      </c>
      <c r="G270" t="s">
        <v>19</v>
      </c>
      <c r="H270" t="s">
        <v>84</v>
      </c>
      <c r="I270" t="s">
        <v>731</v>
      </c>
      <c r="J270">
        <v>183</v>
      </c>
      <c r="K270" t="s">
        <v>86</v>
      </c>
      <c r="L270" t="s">
        <v>87</v>
      </c>
      <c r="M270" t="s">
        <v>88</v>
      </c>
      <c r="N270">
        <v>2</v>
      </c>
      <c r="O270" s="1">
        <v>44664.870115740741</v>
      </c>
      <c r="P270" s="1">
        <v>44665.039282407408</v>
      </c>
      <c r="Q270">
        <v>11143</v>
      </c>
      <c r="R270">
        <v>3473</v>
      </c>
      <c r="S270" t="b">
        <v>0</v>
      </c>
      <c r="T270" t="s">
        <v>89</v>
      </c>
      <c r="U270" t="b">
        <v>1</v>
      </c>
      <c r="V270" t="s">
        <v>366</v>
      </c>
      <c r="W270" s="1">
        <v>44664.903229166666</v>
      </c>
      <c r="X270">
        <v>1647</v>
      </c>
      <c r="Y270">
        <v>194</v>
      </c>
      <c r="Z270">
        <v>0</v>
      </c>
      <c r="AA270">
        <v>194</v>
      </c>
      <c r="AB270">
        <v>0</v>
      </c>
      <c r="AC270">
        <v>66</v>
      </c>
      <c r="AD270">
        <v>-11</v>
      </c>
      <c r="AE270">
        <v>0</v>
      </c>
      <c r="AF270">
        <v>0</v>
      </c>
      <c r="AG270">
        <v>0</v>
      </c>
      <c r="AH270" t="s">
        <v>106</v>
      </c>
      <c r="AI270" s="1">
        <v>44665.039282407408</v>
      </c>
      <c r="AJ270">
        <v>1813</v>
      </c>
      <c r="AK270">
        <v>4</v>
      </c>
      <c r="AL270">
        <v>0</v>
      </c>
      <c r="AM270">
        <v>4</v>
      </c>
      <c r="AN270">
        <v>0</v>
      </c>
      <c r="AO270">
        <v>3</v>
      </c>
      <c r="AP270">
        <v>-15</v>
      </c>
      <c r="AQ270">
        <v>0</v>
      </c>
      <c r="AR270">
        <v>0</v>
      </c>
      <c r="AS270">
        <v>0</v>
      </c>
      <c r="AT270" t="s">
        <v>89</v>
      </c>
      <c r="AU270" t="s">
        <v>89</v>
      </c>
      <c r="AV270" t="s">
        <v>89</v>
      </c>
      <c r="AW270" t="s">
        <v>89</v>
      </c>
      <c r="AX270" t="s">
        <v>89</v>
      </c>
      <c r="AY270" t="s">
        <v>89</v>
      </c>
      <c r="AZ270" t="s">
        <v>89</v>
      </c>
      <c r="BA270" t="s">
        <v>89</v>
      </c>
      <c r="BB270" t="s">
        <v>89</v>
      </c>
      <c r="BC270" t="s">
        <v>89</v>
      </c>
      <c r="BD270" t="s">
        <v>89</v>
      </c>
      <c r="BE270" t="s">
        <v>89</v>
      </c>
    </row>
    <row r="271" spans="1:57" x14ac:dyDescent="0.35">
      <c r="A271" t="s">
        <v>748</v>
      </c>
      <c r="B271" t="s">
        <v>81</v>
      </c>
      <c r="C271" t="s">
        <v>741</v>
      </c>
      <c r="D271" t="s">
        <v>83</v>
      </c>
      <c r="E271" s="2" t="str">
        <f>HYPERLINK("capsilon://?command=openfolder&amp;siteaddress=envoy.emaiq-na2.net&amp;folderid=FXA24B87B0-7BF1-404B-45DC-F2FD60114E16","FX2203770")</f>
        <v>FX2203770</v>
      </c>
      <c r="F271" t="s">
        <v>19</v>
      </c>
      <c r="G271" t="s">
        <v>19</v>
      </c>
      <c r="H271" t="s">
        <v>84</v>
      </c>
      <c r="I271" t="s">
        <v>742</v>
      </c>
      <c r="J271">
        <v>122</v>
      </c>
      <c r="K271" t="s">
        <v>86</v>
      </c>
      <c r="L271" t="s">
        <v>87</v>
      </c>
      <c r="M271" t="s">
        <v>88</v>
      </c>
      <c r="N271">
        <v>2</v>
      </c>
      <c r="O271" s="1">
        <v>44665.081030092595</v>
      </c>
      <c r="P271" s="1">
        <v>44665.096064814818</v>
      </c>
      <c r="Q271">
        <v>67</v>
      </c>
      <c r="R271">
        <v>1232</v>
      </c>
      <c r="S271" t="b">
        <v>0</v>
      </c>
      <c r="T271" t="s">
        <v>89</v>
      </c>
      <c r="U271" t="b">
        <v>1</v>
      </c>
      <c r="V271" t="s">
        <v>117</v>
      </c>
      <c r="W271" s="1">
        <v>44665.094004629631</v>
      </c>
      <c r="X271">
        <v>1046</v>
      </c>
      <c r="Y271">
        <v>94</v>
      </c>
      <c r="Z271">
        <v>0</v>
      </c>
      <c r="AA271">
        <v>94</v>
      </c>
      <c r="AB271">
        <v>0</v>
      </c>
      <c r="AC271">
        <v>71</v>
      </c>
      <c r="AD271">
        <v>28</v>
      </c>
      <c r="AE271">
        <v>0</v>
      </c>
      <c r="AF271">
        <v>0</v>
      </c>
      <c r="AG271">
        <v>0</v>
      </c>
      <c r="AH271" t="s">
        <v>248</v>
      </c>
      <c r="AI271" s="1">
        <v>44665.096064814818</v>
      </c>
      <c r="AJ271">
        <v>166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28</v>
      </c>
      <c r="AQ271">
        <v>0</v>
      </c>
      <c r="AR271">
        <v>0</v>
      </c>
      <c r="AS271">
        <v>0</v>
      </c>
      <c r="AT271" t="s">
        <v>89</v>
      </c>
      <c r="AU271" t="s">
        <v>89</v>
      </c>
      <c r="AV271" t="s">
        <v>89</v>
      </c>
      <c r="AW271" t="s">
        <v>89</v>
      </c>
      <c r="AX271" t="s">
        <v>89</v>
      </c>
      <c r="AY271" t="s">
        <v>89</v>
      </c>
      <c r="AZ271" t="s">
        <v>89</v>
      </c>
      <c r="BA271" t="s">
        <v>89</v>
      </c>
      <c r="BB271" t="s">
        <v>89</v>
      </c>
      <c r="BC271" t="s">
        <v>89</v>
      </c>
      <c r="BD271" t="s">
        <v>89</v>
      </c>
      <c r="BE271" t="s">
        <v>89</v>
      </c>
    </row>
    <row r="272" spans="1:57" x14ac:dyDescent="0.35">
      <c r="A272" t="s">
        <v>749</v>
      </c>
      <c r="B272" t="s">
        <v>81</v>
      </c>
      <c r="C272" t="s">
        <v>750</v>
      </c>
      <c r="D272" t="s">
        <v>83</v>
      </c>
      <c r="E272" s="2" t="str">
        <f>HYPERLINK("capsilon://?command=openfolder&amp;siteaddress=envoy.emaiq-na2.net&amp;folderid=FX6272C184-9F88-AE18-E94D-133C90FB6C2A","FX22031389")</f>
        <v>FX22031389</v>
      </c>
      <c r="F272" t="s">
        <v>19</v>
      </c>
      <c r="G272" t="s">
        <v>19</v>
      </c>
      <c r="H272" t="s">
        <v>84</v>
      </c>
      <c r="I272" t="s">
        <v>751</v>
      </c>
      <c r="J272">
        <v>66</v>
      </c>
      <c r="K272" t="s">
        <v>86</v>
      </c>
      <c r="L272" t="s">
        <v>87</v>
      </c>
      <c r="M272" t="s">
        <v>88</v>
      </c>
      <c r="N272">
        <v>2</v>
      </c>
      <c r="O272" s="1">
        <v>44665.285150462965</v>
      </c>
      <c r="P272" s="1">
        <v>44665.319537037038</v>
      </c>
      <c r="Q272">
        <v>2217</v>
      </c>
      <c r="R272">
        <v>754</v>
      </c>
      <c r="S272" t="b">
        <v>0</v>
      </c>
      <c r="T272" t="s">
        <v>89</v>
      </c>
      <c r="U272" t="b">
        <v>0</v>
      </c>
      <c r="V272" t="s">
        <v>124</v>
      </c>
      <c r="W272" s="1">
        <v>44665.31009259259</v>
      </c>
      <c r="X272">
        <v>451</v>
      </c>
      <c r="Y272">
        <v>52</v>
      </c>
      <c r="Z272">
        <v>0</v>
      </c>
      <c r="AA272">
        <v>52</v>
      </c>
      <c r="AB272">
        <v>0</v>
      </c>
      <c r="AC272">
        <v>39</v>
      </c>
      <c r="AD272">
        <v>14</v>
      </c>
      <c r="AE272">
        <v>0</v>
      </c>
      <c r="AF272">
        <v>0</v>
      </c>
      <c r="AG272">
        <v>0</v>
      </c>
      <c r="AH272" t="s">
        <v>158</v>
      </c>
      <c r="AI272" s="1">
        <v>44665.319537037038</v>
      </c>
      <c r="AJ272">
        <v>280</v>
      </c>
      <c r="AK272">
        <v>2</v>
      </c>
      <c r="AL272">
        <v>0</v>
      </c>
      <c r="AM272">
        <v>2</v>
      </c>
      <c r="AN272">
        <v>0</v>
      </c>
      <c r="AO272">
        <v>2</v>
      </c>
      <c r="AP272">
        <v>12</v>
      </c>
      <c r="AQ272">
        <v>0</v>
      </c>
      <c r="AR272">
        <v>0</v>
      </c>
      <c r="AS272">
        <v>0</v>
      </c>
      <c r="AT272" t="s">
        <v>89</v>
      </c>
      <c r="AU272" t="s">
        <v>89</v>
      </c>
      <c r="AV272" t="s">
        <v>89</v>
      </c>
      <c r="AW272" t="s">
        <v>89</v>
      </c>
      <c r="AX272" t="s">
        <v>89</v>
      </c>
      <c r="AY272" t="s">
        <v>89</v>
      </c>
      <c r="AZ272" t="s">
        <v>89</v>
      </c>
      <c r="BA272" t="s">
        <v>89</v>
      </c>
      <c r="BB272" t="s">
        <v>89</v>
      </c>
      <c r="BC272" t="s">
        <v>89</v>
      </c>
      <c r="BD272" t="s">
        <v>89</v>
      </c>
      <c r="BE272" t="s">
        <v>89</v>
      </c>
    </row>
    <row r="273" spans="1:57" x14ac:dyDescent="0.35">
      <c r="A273" t="s">
        <v>752</v>
      </c>
      <c r="B273" t="s">
        <v>81</v>
      </c>
      <c r="C273" t="s">
        <v>730</v>
      </c>
      <c r="D273" t="s">
        <v>83</v>
      </c>
      <c r="E273" s="2" t="str">
        <f>HYPERLINK("capsilon://?command=openfolder&amp;siteaddress=envoy.emaiq-na2.net&amp;folderid=FX33FC6D5A-552B-297C-C1DB-BF6C5423E947","FX2204162")</f>
        <v>FX2204162</v>
      </c>
      <c r="F273" t="s">
        <v>19</v>
      </c>
      <c r="G273" t="s">
        <v>19</v>
      </c>
      <c r="H273" t="s">
        <v>84</v>
      </c>
      <c r="I273" t="s">
        <v>753</v>
      </c>
      <c r="J273">
        <v>66</v>
      </c>
      <c r="K273" t="s">
        <v>86</v>
      </c>
      <c r="L273" t="s">
        <v>87</v>
      </c>
      <c r="M273" t="s">
        <v>88</v>
      </c>
      <c r="N273">
        <v>2</v>
      </c>
      <c r="O273" s="1">
        <v>44665.294583333336</v>
      </c>
      <c r="P273" s="1">
        <v>44665.327766203707</v>
      </c>
      <c r="Q273">
        <v>1064</v>
      </c>
      <c r="R273">
        <v>1803</v>
      </c>
      <c r="S273" t="b">
        <v>0</v>
      </c>
      <c r="T273" t="s">
        <v>89</v>
      </c>
      <c r="U273" t="b">
        <v>0</v>
      </c>
      <c r="V273" t="s">
        <v>130</v>
      </c>
      <c r="W273" s="1">
        <v>44665.320752314816</v>
      </c>
      <c r="X273">
        <v>1296</v>
      </c>
      <c r="Y273">
        <v>52</v>
      </c>
      <c r="Z273">
        <v>0</v>
      </c>
      <c r="AA273">
        <v>52</v>
      </c>
      <c r="AB273">
        <v>0</v>
      </c>
      <c r="AC273">
        <v>19</v>
      </c>
      <c r="AD273">
        <v>14</v>
      </c>
      <c r="AE273">
        <v>0</v>
      </c>
      <c r="AF273">
        <v>0</v>
      </c>
      <c r="AG273">
        <v>0</v>
      </c>
      <c r="AH273" t="s">
        <v>158</v>
      </c>
      <c r="AI273" s="1">
        <v>44665.327766203707</v>
      </c>
      <c r="AJ273">
        <v>492</v>
      </c>
      <c r="AK273">
        <v>6</v>
      </c>
      <c r="AL273">
        <v>0</v>
      </c>
      <c r="AM273">
        <v>6</v>
      </c>
      <c r="AN273">
        <v>0</v>
      </c>
      <c r="AO273">
        <v>7</v>
      </c>
      <c r="AP273">
        <v>8</v>
      </c>
      <c r="AQ273">
        <v>0</v>
      </c>
      <c r="AR273">
        <v>0</v>
      </c>
      <c r="AS273">
        <v>0</v>
      </c>
      <c r="AT273" t="s">
        <v>89</v>
      </c>
      <c r="AU273" t="s">
        <v>89</v>
      </c>
      <c r="AV273" t="s">
        <v>89</v>
      </c>
      <c r="AW273" t="s">
        <v>89</v>
      </c>
      <c r="AX273" t="s">
        <v>89</v>
      </c>
      <c r="AY273" t="s">
        <v>89</v>
      </c>
      <c r="AZ273" t="s">
        <v>89</v>
      </c>
      <c r="BA273" t="s">
        <v>89</v>
      </c>
      <c r="BB273" t="s">
        <v>89</v>
      </c>
      <c r="BC273" t="s">
        <v>89</v>
      </c>
      <c r="BD273" t="s">
        <v>89</v>
      </c>
      <c r="BE273" t="s">
        <v>89</v>
      </c>
    </row>
    <row r="274" spans="1:57" x14ac:dyDescent="0.35">
      <c r="A274" t="s">
        <v>754</v>
      </c>
      <c r="B274" t="s">
        <v>81</v>
      </c>
      <c r="C274" t="s">
        <v>755</v>
      </c>
      <c r="D274" t="s">
        <v>83</v>
      </c>
      <c r="E274" s="2" t="str">
        <f>HYPERLINK("capsilon://?command=openfolder&amp;siteaddress=envoy.emaiq-na2.net&amp;folderid=FXD0006A65-5542-CFBB-3415-3FF57546D1EA","FX2201597")</f>
        <v>FX2201597</v>
      </c>
      <c r="F274" t="s">
        <v>19</v>
      </c>
      <c r="G274" t="s">
        <v>19</v>
      </c>
      <c r="H274" t="s">
        <v>84</v>
      </c>
      <c r="I274" t="s">
        <v>756</v>
      </c>
      <c r="J274">
        <v>30</v>
      </c>
      <c r="K274" t="s">
        <v>86</v>
      </c>
      <c r="L274" t="s">
        <v>87</v>
      </c>
      <c r="M274" t="s">
        <v>88</v>
      </c>
      <c r="N274">
        <v>2</v>
      </c>
      <c r="O274" s="1">
        <v>44665.319791666669</v>
      </c>
      <c r="P274" s="1">
        <v>44665.342511574076</v>
      </c>
      <c r="Q274">
        <v>1720</v>
      </c>
      <c r="R274">
        <v>243</v>
      </c>
      <c r="S274" t="b">
        <v>0</v>
      </c>
      <c r="T274" t="s">
        <v>89</v>
      </c>
      <c r="U274" t="b">
        <v>0</v>
      </c>
      <c r="V274" t="s">
        <v>105</v>
      </c>
      <c r="W274" s="1">
        <v>44665.339085648149</v>
      </c>
      <c r="X274">
        <v>113</v>
      </c>
      <c r="Y274">
        <v>9</v>
      </c>
      <c r="Z274">
        <v>0</v>
      </c>
      <c r="AA274">
        <v>9</v>
      </c>
      <c r="AB274">
        <v>0</v>
      </c>
      <c r="AC274">
        <v>2</v>
      </c>
      <c r="AD274">
        <v>21</v>
      </c>
      <c r="AE274">
        <v>0</v>
      </c>
      <c r="AF274">
        <v>0</v>
      </c>
      <c r="AG274">
        <v>0</v>
      </c>
      <c r="AH274" t="s">
        <v>158</v>
      </c>
      <c r="AI274" s="1">
        <v>44665.342511574076</v>
      </c>
      <c r="AJ274">
        <v>72</v>
      </c>
      <c r="AK274">
        <v>1</v>
      </c>
      <c r="AL274">
        <v>0</v>
      </c>
      <c r="AM274">
        <v>1</v>
      </c>
      <c r="AN274">
        <v>0</v>
      </c>
      <c r="AO274">
        <v>0</v>
      </c>
      <c r="AP274">
        <v>20</v>
      </c>
      <c r="AQ274">
        <v>0</v>
      </c>
      <c r="AR274">
        <v>0</v>
      </c>
      <c r="AS274">
        <v>0</v>
      </c>
      <c r="AT274" t="s">
        <v>89</v>
      </c>
      <c r="AU274" t="s">
        <v>89</v>
      </c>
      <c r="AV274" t="s">
        <v>89</v>
      </c>
      <c r="AW274" t="s">
        <v>89</v>
      </c>
      <c r="AX274" t="s">
        <v>89</v>
      </c>
      <c r="AY274" t="s">
        <v>89</v>
      </c>
      <c r="AZ274" t="s">
        <v>89</v>
      </c>
      <c r="BA274" t="s">
        <v>89</v>
      </c>
      <c r="BB274" t="s">
        <v>89</v>
      </c>
      <c r="BC274" t="s">
        <v>89</v>
      </c>
      <c r="BD274" t="s">
        <v>89</v>
      </c>
      <c r="BE274" t="s">
        <v>89</v>
      </c>
    </row>
    <row r="275" spans="1:57" x14ac:dyDescent="0.35">
      <c r="A275" t="s">
        <v>757</v>
      </c>
      <c r="B275" t="s">
        <v>81</v>
      </c>
      <c r="C275" t="s">
        <v>758</v>
      </c>
      <c r="D275" t="s">
        <v>83</v>
      </c>
      <c r="E275" s="2" t="str">
        <f>HYPERLINK("capsilon://?command=openfolder&amp;siteaddress=envoy.emaiq-na2.net&amp;folderid=FXF364DA53-07B3-86DC-4060-8F3BEDAE8577","FX2204475")</f>
        <v>FX2204475</v>
      </c>
      <c r="F275" t="s">
        <v>19</v>
      </c>
      <c r="G275" t="s">
        <v>19</v>
      </c>
      <c r="H275" t="s">
        <v>84</v>
      </c>
      <c r="I275" t="s">
        <v>759</v>
      </c>
      <c r="J275">
        <v>118</v>
      </c>
      <c r="K275" t="s">
        <v>86</v>
      </c>
      <c r="L275" t="s">
        <v>87</v>
      </c>
      <c r="M275" t="s">
        <v>88</v>
      </c>
      <c r="N275">
        <v>1</v>
      </c>
      <c r="O275" s="1">
        <v>44665.320902777778</v>
      </c>
      <c r="P275" s="1">
        <v>44665.345289351855</v>
      </c>
      <c r="Q275">
        <v>1565</v>
      </c>
      <c r="R275">
        <v>542</v>
      </c>
      <c r="S275" t="b">
        <v>0</v>
      </c>
      <c r="T275" t="s">
        <v>89</v>
      </c>
      <c r="U275" t="b">
        <v>0</v>
      </c>
      <c r="V275" t="s">
        <v>105</v>
      </c>
      <c r="W275" s="1">
        <v>44665.345289351855</v>
      </c>
      <c r="X275">
        <v>535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118</v>
      </c>
      <c r="AE275">
        <v>100</v>
      </c>
      <c r="AF275">
        <v>0</v>
      </c>
      <c r="AG275">
        <v>10</v>
      </c>
      <c r="AH275" t="s">
        <v>89</v>
      </c>
      <c r="AI275" t="s">
        <v>89</v>
      </c>
      <c r="AJ275" t="s">
        <v>89</v>
      </c>
      <c r="AK275" t="s">
        <v>89</v>
      </c>
      <c r="AL275" t="s">
        <v>89</v>
      </c>
      <c r="AM275" t="s">
        <v>89</v>
      </c>
      <c r="AN275" t="s">
        <v>89</v>
      </c>
      <c r="AO275" t="s">
        <v>89</v>
      </c>
      <c r="AP275" t="s">
        <v>89</v>
      </c>
      <c r="AQ275" t="s">
        <v>89</v>
      </c>
      <c r="AR275" t="s">
        <v>89</v>
      </c>
      <c r="AS275" t="s">
        <v>89</v>
      </c>
      <c r="AT275" t="s">
        <v>89</v>
      </c>
      <c r="AU275" t="s">
        <v>89</v>
      </c>
      <c r="AV275" t="s">
        <v>89</v>
      </c>
      <c r="AW275" t="s">
        <v>89</v>
      </c>
      <c r="AX275" t="s">
        <v>89</v>
      </c>
      <c r="AY275" t="s">
        <v>89</v>
      </c>
      <c r="AZ275" t="s">
        <v>89</v>
      </c>
      <c r="BA275" t="s">
        <v>89</v>
      </c>
      <c r="BB275" t="s">
        <v>89</v>
      </c>
      <c r="BC275" t="s">
        <v>89</v>
      </c>
      <c r="BD275" t="s">
        <v>89</v>
      </c>
      <c r="BE275" t="s">
        <v>89</v>
      </c>
    </row>
    <row r="276" spans="1:57" x14ac:dyDescent="0.35">
      <c r="A276" t="s">
        <v>760</v>
      </c>
      <c r="B276" t="s">
        <v>81</v>
      </c>
      <c r="C276" t="s">
        <v>655</v>
      </c>
      <c r="D276" t="s">
        <v>83</v>
      </c>
      <c r="E276" s="2" t="str">
        <f>HYPERLINK("capsilon://?command=openfolder&amp;siteaddress=envoy.emaiq-na2.net&amp;folderid=FX39911B06-DFA8-1779-3418-F2C144AEC148","FX2204333")</f>
        <v>FX2204333</v>
      </c>
      <c r="F276" t="s">
        <v>19</v>
      </c>
      <c r="G276" t="s">
        <v>19</v>
      </c>
      <c r="H276" t="s">
        <v>84</v>
      </c>
      <c r="I276" t="s">
        <v>761</v>
      </c>
      <c r="J276">
        <v>122</v>
      </c>
      <c r="K276" t="s">
        <v>86</v>
      </c>
      <c r="L276" t="s">
        <v>87</v>
      </c>
      <c r="M276" t="s">
        <v>88</v>
      </c>
      <c r="N276">
        <v>1</v>
      </c>
      <c r="O276" s="1">
        <v>44665.335682870369</v>
      </c>
      <c r="P276" s="1">
        <v>44665.355231481481</v>
      </c>
      <c r="Q276">
        <v>819</v>
      </c>
      <c r="R276">
        <v>870</v>
      </c>
      <c r="S276" t="b">
        <v>0</v>
      </c>
      <c r="T276" t="s">
        <v>89</v>
      </c>
      <c r="U276" t="b">
        <v>0</v>
      </c>
      <c r="V276" t="s">
        <v>105</v>
      </c>
      <c r="W276" s="1">
        <v>44665.355231481481</v>
      </c>
      <c r="X276">
        <v>858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122</v>
      </c>
      <c r="AE276">
        <v>94</v>
      </c>
      <c r="AF276">
        <v>0</v>
      </c>
      <c r="AG276">
        <v>5</v>
      </c>
      <c r="AH276" t="s">
        <v>89</v>
      </c>
      <c r="AI276" t="s">
        <v>89</v>
      </c>
      <c r="AJ276" t="s">
        <v>89</v>
      </c>
      <c r="AK276" t="s">
        <v>89</v>
      </c>
      <c r="AL276" t="s">
        <v>89</v>
      </c>
      <c r="AM276" t="s">
        <v>89</v>
      </c>
      <c r="AN276" t="s">
        <v>89</v>
      </c>
      <c r="AO276" t="s">
        <v>89</v>
      </c>
      <c r="AP276" t="s">
        <v>89</v>
      </c>
      <c r="AQ276" t="s">
        <v>89</v>
      </c>
      <c r="AR276" t="s">
        <v>89</v>
      </c>
      <c r="AS276" t="s">
        <v>89</v>
      </c>
      <c r="AT276" t="s">
        <v>89</v>
      </c>
      <c r="AU276" t="s">
        <v>89</v>
      </c>
      <c r="AV276" t="s">
        <v>89</v>
      </c>
      <c r="AW276" t="s">
        <v>89</v>
      </c>
      <c r="AX276" t="s">
        <v>89</v>
      </c>
      <c r="AY276" t="s">
        <v>89</v>
      </c>
      <c r="AZ276" t="s">
        <v>89</v>
      </c>
      <c r="BA276" t="s">
        <v>89</v>
      </c>
      <c r="BB276" t="s">
        <v>89</v>
      </c>
      <c r="BC276" t="s">
        <v>89</v>
      </c>
      <c r="BD276" t="s">
        <v>89</v>
      </c>
      <c r="BE276" t="s">
        <v>89</v>
      </c>
    </row>
    <row r="277" spans="1:57" x14ac:dyDescent="0.35">
      <c r="A277" t="s">
        <v>762</v>
      </c>
      <c r="B277" t="s">
        <v>81</v>
      </c>
      <c r="C277" t="s">
        <v>763</v>
      </c>
      <c r="D277" t="s">
        <v>83</v>
      </c>
      <c r="E277" s="2" t="str">
        <f>HYPERLINK("capsilon://?command=openfolder&amp;siteaddress=envoy.emaiq-na2.net&amp;folderid=FXAB58E82D-2546-6ABC-A820-2BE790DBA7C5","FX2203993")</f>
        <v>FX2203993</v>
      </c>
      <c r="F277" t="s">
        <v>19</v>
      </c>
      <c r="G277" t="s">
        <v>19</v>
      </c>
      <c r="H277" t="s">
        <v>84</v>
      </c>
      <c r="I277" t="s">
        <v>764</v>
      </c>
      <c r="J277">
        <v>66</v>
      </c>
      <c r="K277" t="s">
        <v>765</v>
      </c>
      <c r="L277" t="s">
        <v>19</v>
      </c>
      <c r="M277" t="s">
        <v>88</v>
      </c>
      <c r="N277">
        <v>1</v>
      </c>
      <c r="O277" s="1">
        <v>44665.345393518517</v>
      </c>
      <c r="P277" s="1">
        <v>44665.405821759261</v>
      </c>
      <c r="Q277">
        <v>5118</v>
      </c>
      <c r="R277">
        <v>103</v>
      </c>
      <c r="S277" t="b">
        <v>0</v>
      </c>
      <c r="T277" t="s">
        <v>89</v>
      </c>
      <c r="U277" t="b">
        <v>0</v>
      </c>
      <c r="V277" t="s">
        <v>371</v>
      </c>
      <c r="W277" s="1">
        <v>44665.382337962961</v>
      </c>
      <c r="X277">
        <v>71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89</v>
      </c>
      <c r="AI277" t="s">
        <v>89</v>
      </c>
      <c r="AJ277" t="s">
        <v>89</v>
      </c>
      <c r="AK277" t="s">
        <v>89</v>
      </c>
      <c r="AL277" t="s">
        <v>89</v>
      </c>
      <c r="AM277" t="s">
        <v>89</v>
      </c>
      <c r="AN277" t="s">
        <v>89</v>
      </c>
      <c r="AO277" t="s">
        <v>89</v>
      </c>
      <c r="AP277" t="s">
        <v>89</v>
      </c>
      <c r="AQ277" t="s">
        <v>89</v>
      </c>
      <c r="AR277" t="s">
        <v>89</v>
      </c>
      <c r="AS277" t="s">
        <v>89</v>
      </c>
      <c r="AT277" t="s">
        <v>89</v>
      </c>
      <c r="AU277" t="s">
        <v>89</v>
      </c>
      <c r="AV277" t="s">
        <v>89</v>
      </c>
      <c r="AW277" t="s">
        <v>89</v>
      </c>
      <c r="AX277" t="s">
        <v>89</v>
      </c>
      <c r="AY277" t="s">
        <v>89</v>
      </c>
      <c r="AZ277" t="s">
        <v>89</v>
      </c>
      <c r="BA277" t="s">
        <v>89</v>
      </c>
      <c r="BB277" t="s">
        <v>89</v>
      </c>
      <c r="BC277" t="s">
        <v>89</v>
      </c>
      <c r="BD277" t="s">
        <v>89</v>
      </c>
      <c r="BE277" t="s">
        <v>89</v>
      </c>
    </row>
    <row r="278" spans="1:57" x14ac:dyDescent="0.35">
      <c r="A278" t="s">
        <v>766</v>
      </c>
      <c r="B278" t="s">
        <v>81</v>
      </c>
      <c r="C278" t="s">
        <v>767</v>
      </c>
      <c r="D278" t="s">
        <v>83</v>
      </c>
      <c r="E278" s="2" t="str">
        <f>HYPERLINK("capsilon://?command=openfolder&amp;siteaddress=envoy.emaiq-na2.net&amp;folderid=FX2BC9E3AC-044A-AEC5-E3DA-97D37042707A","FX2203371")</f>
        <v>FX2203371</v>
      </c>
      <c r="F278" t="s">
        <v>19</v>
      </c>
      <c r="G278" t="s">
        <v>19</v>
      </c>
      <c r="H278" t="s">
        <v>84</v>
      </c>
      <c r="I278" t="s">
        <v>768</v>
      </c>
      <c r="J278">
        <v>66</v>
      </c>
      <c r="K278" t="s">
        <v>765</v>
      </c>
      <c r="L278" t="s">
        <v>19</v>
      </c>
      <c r="M278" t="s">
        <v>88</v>
      </c>
      <c r="N278">
        <v>1</v>
      </c>
      <c r="O278" s="1">
        <v>44665.345509259256</v>
      </c>
      <c r="P278" s="1">
        <v>44665.405833333331</v>
      </c>
      <c r="Q278">
        <v>5088</v>
      </c>
      <c r="R278">
        <v>124</v>
      </c>
      <c r="S278" t="b">
        <v>0</v>
      </c>
      <c r="T278" t="s">
        <v>89</v>
      </c>
      <c r="U278" t="b">
        <v>0</v>
      </c>
      <c r="V278" t="s">
        <v>371</v>
      </c>
      <c r="W278" s="1">
        <v>44665.383784722224</v>
      </c>
      <c r="X278">
        <v>124</v>
      </c>
      <c r="Y278">
        <v>0</v>
      </c>
      <c r="Z278">
        <v>0</v>
      </c>
      <c r="AA278">
        <v>0</v>
      </c>
      <c r="AB278">
        <v>52</v>
      </c>
      <c r="AC278">
        <v>0</v>
      </c>
      <c r="AD278">
        <v>66</v>
      </c>
      <c r="AE278">
        <v>0</v>
      </c>
      <c r="AF278">
        <v>0</v>
      </c>
      <c r="AG278">
        <v>0</v>
      </c>
      <c r="AH278" t="s">
        <v>89</v>
      </c>
      <c r="AI278" t="s">
        <v>89</v>
      </c>
      <c r="AJ278" t="s">
        <v>89</v>
      </c>
      <c r="AK278" t="s">
        <v>89</v>
      </c>
      <c r="AL278" t="s">
        <v>89</v>
      </c>
      <c r="AM278" t="s">
        <v>89</v>
      </c>
      <c r="AN278" t="s">
        <v>89</v>
      </c>
      <c r="AO278" t="s">
        <v>89</v>
      </c>
      <c r="AP278" t="s">
        <v>89</v>
      </c>
      <c r="AQ278" t="s">
        <v>89</v>
      </c>
      <c r="AR278" t="s">
        <v>89</v>
      </c>
      <c r="AS278" t="s">
        <v>89</v>
      </c>
      <c r="AT278" t="s">
        <v>89</v>
      </c>
      <c r="AU278" t="s">
        <v>89</v>
      </c>
      <c r="AV278" t="s">
        <v>89</v>
      </c>
      <c r="AW278" t="s">
        <v>89</v>
      </c>
      <c r="AX278" t="s">
        <v>89</v>
      </c>
      <c r="AY278" t="s">
        <v>89</v>
      </c>
      <c r="AZ278" t="s">
        <v>89</v>
      </c>
      <c r="BA278" t="s">
        <v>89</v>
      </c>
      <c r="BB278" t="s">
        <v>89</v>
      </c>
      <c r="BC278" t="s">
        <v>89</v>
      </c>
      <c r="BD278" t="s">
        <v>89</v>
      </c>
      <c r="BE278" t="s">
        <v>89</v>
      </c>
    </row>
    <row r="279" spans="1:57" x14ac:dyDescent="0.35">
      <c r="A279" t="s">
        <v>769</v>
      </c>
      <c r="B279" t="s">
        <v>81</v>
      </c>
      <c r="C279" t="s">
        <v>758</v>
      </c>
      <c r="D279" t="s">
        <v>83</v>
      </c>
      <c r="E279" s="2" t="str">
        <f>HYPERLINK("capsilon://?command=openfolder&amp;siteaddress=envoy.emaiq-na2.net&amp;folderid=FXF364DA53-07B3-86DC-4060-8F3BEDAE8577","FX2204475")</f>
        <v>FX2204475</v>
      </c>
      <c r="F279" t="s">
        <v>19</v>
      </c>
      <c r="G279" t="s">
        <v>19</v>
      </c>
      <c r="H279" t="s">
        <v>84</v>
      </c>
      <c r="I279" t="s">
        <v>759</v>
      </c>
      <c r="J279">
        <v>388</v>
      </c>
      <c r="K279" t="s">
        <v>765</v>
      </c>
      <c r="L279" t="s">
        <v>19</v>
      </c>
      <c r="M279" t="s">
        <v>88</v>
      </c>
      <c r="N279">
        <v>1</v>
      </c>
      <c r="O279" s="1">
        <v>44665.346817129626</v>
      </c>
      <c r="P279" s="1">
        <v>44665.405833333331</v>
      </c>
      <c r="Q279">
        <v>3302</v>
      </c>
      <c r="R279">
        <v>1797</v>
      </c>
      <c r="S279" t="b">
        <v>0</v>
      </c>
      <c r="T279" t="s">
        <v>89</v>
      </c>
      <c r="U279" t="b">
        <v>1</v>
      </c>
      <c r="V279" t="s">
        <v>105</v>
      </c>
      <c r="W279" s="1">
        <v>44665.374722222223</v>
      </c>
      <c r="X279">
        <v>1683</v>
      </c>
      <c r="Y279">
        <v>355</v>
      </c>
      <c r="Z279">
        <v>0</v>
      </c>
      <c r="AA279">
        <v>355</v>
      </c>
      <c r="AB279">
        <v>37</v>
      </c>
      <c r="AC279">
        <v>172</v>
      </c>
      <c r="AD279">
        <v>33</v>
      </c>
      <c r="AE279">
        <v>0</v>
      </c>
      <c r="AF279">
        <v>0</v>
      </c>
      <c r="AG279">
        <v>0</v>
      </c>
      <c r="AH279" t="s">
        <v>89</v>
      </c>
      <c r="AI279" t="s">
        <v>89</v>
      </c>
      <c r="AJ279" t="s">
        <v>89</v>
      </c>
      <c r="AK279" t="s">
        <v>89</v>
      </c>
      <c r="AL279" t="s">
        <v>89</v>
      </c>
      <c r="AM279" t="s">
        <v>89</v>
      </c>
      <c r="AN279" t="s">
        <v>89</v>
      </c>
      <c r="AO279" t="s">
        <v>89</v>
      </c>
      <c r="AP279" t="s">
        <v>89</v>
      </c>
      <c r="AQ279" t="s">
        <v>89</v>
      </c>
      <c r="AR279" t="s">
        <v>89</v>
      </c>
      <c r="AS279" t="s">
        <v>89</v>
      </c>
      <c r="AT279" t="s">
        <v>89</v>
      </c>
      <c r="AU279" t="s">
        <v>89</v>
      </c>
      <c r="AV279" t="s">
        <v>89</v>
      </c>
      <c r="AW279" t="s">
        <v>89</v>
      </c>
      <c r="AX279" t="s">
        <v>89</v>
      </c>
      <c r="AY279" t="s">
        <v>89</v>
      </c>
      <c r="AZ279" t="s">
        <v>89</v>
      </c>
      <c r="BA279" t="s">
        <v>89</v>
      </c>
      <c r="BB279" t="s">
        <v>89</v>
      </c>
      <c r="BC279" t="s">
        <v>89</v>
      </c>
      <c r="BD279" t="s">
        <v>89</v>
      </c>
      <c r="BE279" t="s">
        <v>89</v>
      </c>
    </row>
    <row r="280" spans="1:57" x14ac:dyDescent="0.35">
      <c r="A280" t="s">
        <v>770</v>
      </c>
      <c r="B280" t="s">
        <v>81</v>
      </c>
      <c r="C280" t="s">
        <v>763</v>
      </c>
      <c r="D280" t="s">
        <v>83</v>
      </c>
      <c r="E280" s="2" t="str">
        <f>HYPERLINK("capsilon://?command=openfolder&amp;siteaddress=envoy.emaiq-na2.net&amp;folderid=FXAB58E82D-2546-6ABC-A820-2BE790DBA7C5","FX2203993")</f>
        <v>FX2203993</v>
      </c>
      <c r="F280" t="s">
        <v>19</v>
      </c>
      <c r="G280" t="s">
        <v>19</v>
      </c>
      <c r="H280" t="s">
        <v>84</v>
      </c>
      <c r="I280" t="s">
        <v>771</v>
      </c>
      <c r="J280">
        <v>66</v>
      </c>
      <c r="K280" t="s">
        <v>765</v>
      </c>
      <c r="L280" t="s">
        <v>19</v>
      </c>
      <c r="M280" t="s">
        <v>88</v>
      </c>
      <c r="N280">
        <v>1</v>
      </c>
      <c r="O280" s="1">
        <v>44665.347731481481</v>
      </c>
      <c r="P280" s="1">
        <v>44665.405833333331</v>
      </c>
      <c r="Q280">
        <v>4960</v>
      </c>
      <c r="R280">
        <v>60</v>
      </c>
      <c r="S280" t="b">
        <v>0</v>
      </c>
      <c r="T280" t="s">
        <v>89</v>
      </c>
      <c r="U280" t="b">
        <v>0</v>
      </c>
      <c r="V280" t="s">
        <v>371</v>
      </c>
      <c r="W280" s="1">
        <v>44665.384479166663</v>
      </c>
      <c r="X280">
        <v>60</v>
      </c>
      <c r="Y280">
        <v>0</v>
      </c>
      <c r="Z280">
        <v>0</v>
      </c>
      <c r="AA280">
        <v>0</v>
      </c>
      <c r="AB280">
        <v>52</v>
      </c>
      <c r="AC280">
        <v>0</v>
      </c>
      <c r="AD280">
        <v>66</v>
      </c>
      <c r="AE280">
        <v>0</v>
      </c>
      <c r="AF280">
        <v>0</v>
      </c>
      <c r="AG280">
        <v>0</v>
      </c>
      <c r="AH280" t="s">
        <v>89</v>
      </c>
      <c r="AI280" t="s">
        <v>89</v>
      </c>
      <c r="AJ280" t="s">
        <v>89</v>
      </c>
      <c r="AK280" t="s">
        <v>89</v>
      </c>
      <c r="AL280" t="s">
        <v>89</v>
      </c>
      <c r="AM280" t="s">
        <v>89</v>
      </c>
      <c r="AN280" t="s">
        <v>89</v>
      </c>
      <c r="AO280" t="s">
        <v>89</v>
      </c>
      <c r="AP280" t="s">
        <v>89</v>
      </c>
      <c r="AQ280" t="s">
        <v>89</v>
      </c>
      <c r="AR280" t="s">
        <v>89</v>
      </c>
      <c r="AS280" t="s">
        <v>89</v>
      </c>
      <c r="AT280" t="s">
        <v>89</v>
      </c>
      <c r="AU280" t="s">
        <v>89</v>
      </c>
      <c r="AV280" t="s">
        <v>89</v>
      </c>
      <c r="AW280" t="s">
        <v>89</v>
      </c>
      <c r="AX280" t="s">
        <v>89</v>
      </c>
      <c r="AY280" t="s">
        <v>89</v>
      </c>
      <c r="AZ280" t="s">
        <v>89</v>
      </c>
      <c r="BA280" t="s">
        <v>89</v>
      </c>
      <c r="BB280" t="s">
        <v>89</v>
      </c>
      <c r="BC280" t="s">
        <v>89</v>
      </c>
      <c r="BD280" t="s">
        <v>89</v>
      </c>
      <c r="BE280" t="s">
        <v>89</v>
      </c>
    </row>
    <row r="281" spans="1:57" x14ac:dyDescent="0.35">
      <c r="A281" t="s">
        <v>772</v>
      </c>
      <c r="B281" t="s">
        <v>81</v>
      </c>
      <c r="C281" t="s">
        <v>773</v>
      </c>
      <c r="D281" t="s">
        <v>83</v>
      </c>
      <c r="E281" s="2" t="str">
        <f>HYPERLINK("capsilon://?command=openfolder&amp;siteaddress=envoy.emaiq-na2.net&amp;folderid=FX327CF624-C722-C3EA-AC1E-D7CCC121D7D2","FX22018")</f>
        <v>FX22018</v>
      </c>
      <c r="F281" t="s">
        <v>19</v>
      </c>
      <c r="G281" t="s">
        <v>19</v>
      </c>
      <c r="H281" t="s">
        <v>84</v>
      </c>
      <c r="I281" t="s">
        <v>774</v>
      </c>
      <c r="J281">
        <v>102</v>
      </c>
      <c r="K281" t="s">
        <v>765</v>
      </c>
      <c r="L281" t="s">
        <v>19</v>
      </c>
      <c r="M281" t="s">
        <v>88</v>
      </c>
      <c r="N281">
        <v>1</v>
      </c>
      <c r="O281" s="1">
        <v>44665.34884259259</v>
      </c>
      <c r="P281" s="1">
        <v>44665.405833333331</v>
      </c>
      <c r="Q281">
        <v>4372</v>
      </c>
      <c r="R281">
        <v>552</v>
      </c>
      <c r="S281" t="b">
        <v>0</v>
      </c>
      <c r="T281" t="s">
        <v>89</v>
      </c>
      <c r="U281" t="b">
        <v>0</v>
      </c>
      <c r="V281" t="s">
        <v>371</v>
      </c>
      <c r="W281" s="1">
        <v>44665.390879629631</v>
      </c>
      <c r="X281">
        <v>552</v>
      </c>
      <c r="Y281">
        <v>46</v>
      </c>
      <c r="Z281">
        <v>0</v>
      </c>
      <c r="AA281">
        <v>46</v>
      </c>
      <c r="AB281">
        <v>0</v>
      </c>
      <c r="AC281">
        <v>34</v>
      </c>
      <c r="AD281">
        <v>56</v>
      </c>
      <c r="AE281">
        <v>0</v>
      </c>
      <c r="AF281">
        <v>0</v>
      </c>
      <c r="AG281">
        <v>0</v>
      </c>
      <c r="AH281" t="s">
        <v>89</v>
      </c>
      <c r="AI281" t="s">
        <v>89</v>
      </c>
      <c r="AJ281" t="s">
        <v>89</v>
      </c>
      <c r="AK281" t="s">
        <v>89</v>
      </c>
      <c r="AL281" t="s">
        <v>89</v>
      </c>
      <c r="AM281" t="s">
        <v>89</v>
      </c>
      <c r="AN281" t="s">
        <v>89</v>
      </c>
      <c r="AO281" t="s">
        <v>89</v>
      </c>
      <c r="AP281" t="s">
        <v>89</v>
      </c>
      <c r="AQ281" t="s">
        <v>89</v>
      </c>
      <c r="AR281" t="s">
        <v>89</v>
      </c>
      <c r="AS281" t="s">
        <v>89</v>
      </c>
      <c r="AT281" t="s">
        <v>89</v>
      </c>
      <c r="AU281" t="s">
        <v>89</v>
      </c>
      <c r="AV281" t="s">
        <v>89</v>
      </c>
      <c r="AW281" t="s">
        <v>89</v>
      </c>
      <c r="AX281" t="s">
        <v>89</v>
      </c>
      <c r="AY281" t="s">
        <v>89</v>
      </c>
      <c r="AZ281" t="s">
        <v>89</v>
      </c>
      <c r="BA281" t="s">
        <v>89</v>
      </c>
      <c r="BB281" t="s">
        <v>89</v>
      </c>
      <c r="BC281" t="s">
        <v>89</v>
      </c>
      <c r="BD281" t="s">
        <v>89</v>
      </c>
      <c r="BE281" t="s">
        <v>89</v>
      </c>
    </row>
    <row r="282" spans="1:57" x14ac:dyDescent="0.35">
      <c r="A282" t="s">
        <v>775</v>
      </c>
      <c r="B282" t="s">
        <v>81</v>
      </c>
      <c r="C282" t="s">
        <v>655</v>
      </c>
      <c r="D282" t="s">
        <v>83</v>
      </c>
      <c r="E282" s="2" t="str">
        <f>HYPERLINK("capsilon://?command=openfolder&amp;siteaddress=envoy.emaiq-na2.net&amp;folderid=FX39911B06-DFA8-1779-3418-F2C144AEC148","FX2204333")</f>
        <v>FX2204333</v>
      </c>
      <c r="F282" t="s">
        <v>19</v>
      </c>
      <c r="G282" t="s">
        <v>19</v>
      </c>
      <c r="H282" t="s">
        <v>84</v>
      </c>
      <c r="I282" t="s">
        <v>761</v>
      </c>
      <c r="J282">
        <v>155</v>
      </c>
      <c r="K282" t="s">
        <v>765</v>
      </c>
      <c r="L282" t="s">
        <v>19</v>
      </c>
      <c r="M282" t="s">
        <v>88</v>
      </c>
      <c r="N282">
        <v>1</v>
      </c>
      <c r="O282" s="1">
        <v>44665.355624999997</v>
      </c>
      <c r="P282" s="1">
        <v>44665.405833333331</v>
      </c>
      <c r="Q282">
        <v>2944</v>
      </c>
      <c r="R282">
        <v>1394</v>
      </c>
      <c r="S282" t="b">
        <v>0</v>
      </c>
      <c r="T282" t="s">
        <v>89</v>
      </c>
      <c r="U282" t="b">
        <v>1</v>
      </c>
      <c r="V282" t="s">
        <v>105</v>
      </c>
      <c r="W282" s="1">
        <v>44665.391932870371</v>
      </c>
      <c r="X282">
        <v>1316</v>
      </c>
      <c r="Y282">
        <v>79</v>
      </c>
      <c r="Z282">
        <v>0</v>
      </c>
      <c r="AA282">
        <v>79</v>
      </c>
      <c r="AB282">
        <v>42</v>
      </c>
      <c r="AC282">
        <v>43</v>
      </c>
      <c r="AD282">
        <v>76</v>
      </c>
      <c r="AE282">
        <v>0</v>
      </c>
      <c r="AF282">
        <v>0</v>
      </c>
      <c r="AG282">
        <v>0</v>
      </c>
      <c r="AH282" t="s">
        <v>89</v>
      </c>
      <c r="AI282" t="s">
        <v>89</v>
      </c>
      <c r="AJ282" t="s">
        <v>89</v>
      </c>
      <c r="AK282" t="s">
        <v>89</v>
      </c>
      <c r="AL282" t="s">
        <v>89</v>
      </c>
      <c r="AM282" t="s">
        <v>89</v>
      </c>
      <c r="AN282" t="s">
        <v>89</v>
      </c>
      <c r="AO282" t="s">
        <v>89</v>
      </c>
      <c r="AP282" t="s">
        <v>89</v>
      </c>
      <c r="AQ282" t="s">
        <v>89</v>
      </c>
      <c r="AR282" t="s">
        <v>89</v>
      </c>
      <c r="AS282" t="s">
        <v>89</v>
      </c>
      <c r="AT282" t="s">
        <v>89</v>
      </c>
      <c r="AU282" t="s">
        <v>89</v>
      </c>
      <c r="AV282" t="s">
        <v>89</v>
      </c>
      <c r="AW282" t="s">
        <v>89</v>
      </c>
      <c r="AX282" t="s">
        <v>89</v>
      </c>
      <c r="AY282" t="s">
        <v>89</v>
      </c>
      <c r="AZ282" t="s">
        <v>89</v>
      </c>
      <c r="BA282" t="s">
        <v>89</v>
      </c>
      <c r="BB282" t="s">
        <v>89</v>
      </c>
      <c r="BC282" t="s">
        <v>89</v>
      </c>
      <c r="BD282" t="s">
        <v>89</v>
      </c>
      <c r="BE282" t="s">
        <v>89</v>
      </c>
    </row>
    <row r="283" spans="1:57" x14ac:dyDescent="0.35">
      <c r="A283" t="s">
        <v>776</v>
      </c>
      <c r="B283" t="s">
        <v>81</v>
      </c>
      <c r="C283" t="s">
        <v>777</v>
      </c>
      <c r="D283" t="s">
        <v>83</v>
      </c>
      <c r="E283" s="2" t="str">
        <f>HYPERLINK("capsilon://?command=openfolder&amp;siteaddress=envoy.emaiq-na2.net&amp;folderid=FX3D9A0B83-8DF1-4B44-43E4-D71FCCC22060","FX2203982")</f>
        <v>FX2203982</v>
      </c>
      <c r="F283" t="s">
        <v>19</v>
      </c>
      <c r="G283" t="s">
        <v>19</v>
      </c>
      <c r="H283" t="s">
        <v>84</v>
      </c>
      <c r="I283" t="s">
        <v>778</v>
      </c>
      <c r="J283">
        <v>66</v>
      </c>
      <c r="K283" t="s">
        <v>86</v>
      </c>
      <c r="L283" t="s">
        <v>87</v>
      </c>
      <c r="M283" t="s">
        <v>88</v>
      </c>
      <c r="N283">
        <v>1</v>
      </c>
      <c r="O283" s="1">
        <v>44665.363796296297</v>
      </c>
      <c r="P283" s="1">
        <v>44665.391921296294</v>
      </c>
      <c r="Q283">
        <v>2341</v>
      </c>
      <c r="R283">
        <v>89</v>
      </c>
      <c r="S283" t="b">
        <v>0</v>
      </c>
      <c r="T283" t="s">
        <v>89</v>
      </c>
      <c r="U283" t="b">
        <v>0</v>
      </c>
      <c r="V283" t="s">
        <v>371</v>
      </c>
      <c r="W283" s="1">
        <v>44665.391921296294</v>
      </c>
      <c r="X283">
        <v>89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66</v>
      </c>
      <c r="AE283">
        <v>52</v>
      </c>
      <c r="AF283">
        <v>0</v>
      </c>
      <c r="AG283">
        <v>2</v>
      </c>
      <c r="AH283" t="s">
        <v>89</v>
      </c>
      <c r="AI283" t="s">
        <v>89</v>
      </c>
      <c r="AJ283" t="s">
        <v>89</v>
      </c>
      <c r="AK283" t="s">
        <v>89</v>
      </c>
      <c r="AL283" t="s">
        <v>89</v>
      </c>
      <c r="AM283" t="s">
        <v>89</v>
      </c>
      <c r="AN283" t="s">
        <v>89</v>
      </c>
      <c r="AO283" t="s">
        <v>89</v>
      </c>
      <c r="AP283" t="s">
        <v>89</v>
      </c>
      <c r="AQ283" t="s">
        <v>89</v>
      </c>
      <c r="AR283" t="s">
        <v>89</v>
      </c>
      <c r="AS283" t="s">
        <v>89</v>
      </c>
      <c r="AT283" t="s">
        <v>89</v>
      </c>
      <c r="AU283" t="s">
        <v>89</v>
      </c>
      <c r="AV283" t="s">
        <v>89</v>
      </c>
      <c r="AW283" t="s">
        <v>89</v>
      </c>
      <c r="AX283" t="s">
        <v>89</v>
      </c>
      <c r="AY283" t="s">
        <v>89</v>
      </c>
      <c r="AZ283" t="s">
        <v>89</v>
      </c>
      <c r="BA283" t="s">
        <v>89</v>
      </c>
      <c r="BB283" t="s">
        <v>89</v>
      </c>
      <c r="BC283" t="s">
        <v>89</v>
      </c>
      <c r="BD283" t="s">
        <v>89</v>
      </c>
      <c r="BE283" t="s">
        <v>89</v>
      </c>
    </row>
    <row r="284" spans="1:57" x14ac:dyDescent="0.35">
      <c r="A284" t="s">
        <v>779</v>
      </c>
      <c r="B284" t="s">
        <v>81</v>
      </c>
      <c r="C284" t="s">
        <v>780</v>
      </c>
      <c r="D284" t="s">
        <v>83</v>
      </c>
      <c r="E284" s="2" t="str">
        <f>HYPERLINK("capsilon://?command=openfolder&amp;siteaddress=envoy.emaiq-na2.net&amp;folderid=FX345AFFAC-C285-3157-3DCB-6EEAC3F4EAB0","FX2203849")</f>
        <v>FX2203849</v>
      </c>
      <c r="F284" t="s">
        <v>19</v>
      </c>
      <c r="G284" t="s">
        <v>19</v>
      </c>
      <c r="H284" t="s">
        <v>84</v>
      </c>
      <c r="I284" t="s">
        <v>781</v>
      </c>
      <c r="J284">
        <v>66</v>
      </c>
      <c r="K284" t="s">
        <v>765</v>
      </c>
      <c r="L284" t="s">
        <v>19</v>
      </c>
      <c r="M284" t="s">
        <v>88</v>
      </c>
      <c r="N284">
        <v>1</v>
      </c>
      <c r="O284" s="1">
        <v>44665.38480324074</v>
      </c>
      <c r="P284" s="1">
        <v>44665.405833333331</v>
      </c>
      <c r="Q284">
        <v>1734</v>
      </c>
      <c r="R284">
        <v>83</v>
      </c>
      <c r="S284" t="b">
        <v>0</v>
      </c>
      <c r="T284" t="s">
        <v>89</v>
      </c>
      <c r="U284" t="b">
        <v>0</v>
      </c>
      <c r="V284" t="s">
        <v>371</v>
      </c>
      <c r="W284" s="1">
        <v>44665.392893518518</v>
      </c>
      <c r="X284">
        <v>83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89</v>
      </c>
      <c r="AI284" t="s">
        <v>89</v>
      </c>
      <c r="AJ284" t="s">
        <v>89</v>
      </c>
      <c r="AK284" t="s">
        <v>89</v>
      </c>
      <c r="AL284" t="s">
        <v>89</v>
      </c>
      <c r="AM284" t="s">
        <v>89</v>
      </c>
      <c r="AN284" t="s">
        <v>89</v>
      </c>
      <c r="AO284" t="s">
        <v>89</v>
      </c>
      <c r="AP284" t="s">
        <v>89</v>
      </c>
      <c r="AQ284" t="s">
        <v>89</v>
      </c>
      <c r="AR284" t="s">
        <v>89</v>
      </c>
      <c r="AS284" t="s">
        <v>89</v>
      </c>
      <c r="AT284" t="s">
        <v>89</v>
      </c>
      <c r="AU284" t="s">
        <v>89</v>
      </c>
      <c r="AV284" t="s">
        <v>89</v>
      </c>
      <c r="AW284" t="s">
        <v>89</v>
      </c>
      <c r="AX284" t="s">
        <v>89</v>
      </c>
      <c r="AY284" t="s">
        <v>89</v>
      </c>
      <c r="AZ284" t="s">
        <v>89</v>
      </c>
      <c r="BA284" t="s">
        <v>89</v>
      </c>
      <c r="BB284" t="s">
        <v>89</v>
      </c>
      <c r="BC284" t="s">
        <v>89</v>
      </c>
      <c r="BD284" t="s">
        <v>89</v>
      </c>
      <c r="BE284" t="s">
        <v>89</v>
      </c>
    </row>
    <row r="285" spans="1:57" x14ac:dyDescent="0.35">
      <c r="A285" t="s">
        <v>782</v>
      </c>
      <c r="B285" t="s">
        <v>81</v>
      </c>
      <c r="C285" t="s">
        <v>777</v>
      </c>
      <c r="D285" t="s">
        <v>83</v>
      </c>
      <c r="E285" s="2" t="str">
        <f>HYPERLINK("capsilon://?command=openfolder&amp;siteaddress=envoy.emaiq-na2.net&amp;folderid=FX3D9A0B83-8DF1-4B44-43E4-D71FCCC22060","FX2203982")</f>
        <v>FX2203982</v>
      </c>
      <c r="F285" t="s">
        <v>19</v>
      </c>
      <c r="G285" t="s">
        <v>19</v>
      </c>
      <c r="H285" t="s">
        <v>84</v>
      </c>
      <c r="I285" t="s">
        <v>778</v>
      </c>
      <c r="J285">
        <v>132</v>
      </c>
      <c r="K285" t="s">
        <v>765</v>
      </c>
      <c r="L285" t="s">
        <v>19</v>
      </c>
      <c r="M285" t="s">
        <v>88</v>
      </c>
      <c r="N285">
        <v>1</v>
      </c>
      <c r="O285" s="1">
        <v>44665.392326388886</v>
      </c>
      <c r="P285" s="1">
        <v>44665.405833333331</v>
      </c>
      <c r="Q285">
        <v>126</v>
      </c>
      <c r="R285">
        <v>1041</v>
      </c>
      <c r="S285" t="b">
        <v>0</v>
      </c>
      <c r="T285" t="s">
        <v>89</v>
      </c>
      <c r="U285" t="b">
        <v>1</v>
      </c>
      <c r="V285" t="s">
        <v>371</v>
      </c>
      <c r="W285" s="1">
        <v>44665.404953703706</v>
      </c>
      <c r="X285">
        <v>1041</v>
      </c>
      <c r="Y285">
        <v>104</v>
      </c>
      <c r="Z285">
        <v>0</v>
      </c>
      <c r="AA285">
        <v>104</v>
      </c>
      <c r="AB285">
        <v>0</v>
      </c>
      <c r="AC285">
        <v>56</v>
      </c>
      <c r="AD285">
        <v>28</v>
      </c>
      <c r="AE285">
        <v>0</v>
      </c>
      <c r="AF285">
        <v>0</v>
      </c>
      <c r="AG285">
        <v>0</v>
      </c>
      <c r="AH285" t="s">
        <v>89</v>
      </c>
      <c r="AI285" t="s">
        <v>89</v>
      </c>
      <c r="AJ285" t="s">
        <v>89</v>
      </c>
      <c r="AK285" t="s">
        <v>89</v>
      </c>
      <c r="AL285" t="s">
        <v>89</v>
      </c>
      <c r="AM285" t="s">
        <v>89</v>
      </c>
      <c r="AN285" t="s">
        <v>89</v>
      </c>
      <c r="AO285" t="s">
        <v>89</v>
      </c>
      <c r="AP285" t="s">
        <v>89</v>
      </c>
      <c r="AQ285" t="s">
        <v>89</v>
      </c>
      <c r="AR285" t="s">
        <v>89</v>
      </c>
      <c r="AS285" t="s">
        <v>89</v>
      </c>
      <c r="AT285" t="s">
        <v>89</v>
      </c>
      <c r="AU285" t="s">
        <v>89</v>
      </c>
      <c r="AV285" t="s">
        <v>89</v>
      </c>
      <c r="AW285" t="s">
        <v>89</v>
      </c>
      <c r="AX285" t="s">
        <v>89</v>
      </c>
      <c r="AY285" t="s">
        <v>89</v>
      </c>
      <c r="AZ285" t="s">
        <v>89</v>
      </c>
      <c r="BA285" t="s">
        <v>89</v>
      </c>
      <c r="BB285" t="s">
        <v>89</v>
      </c>
      <c r="BC285" t="s">
        <v>89</v>
      </c>
      <c r="BD285" t="s">
        <v>89</v>
      </c>
      <c r="BE285" t="s">
        <v>89</v>
      </c>
    </row>
    <row r="286" spans="1:57" x14ac:dyDescent="0.35">
      <c r="A286" t="s">
        <v>783</v>
      </c>
      <c r="B286" t="s">
        <v>81</v>
      </c>
      <c r="C286" t="s">
        <v>652</v>
      </c>
      <c r="D286" t="s">
        <v>83</v>
      </c>
      <c r="E286" s="2" t="str">
        <f>HYPERLINK("capsilon://?command=openfolder&amp;siteaddress=envoy.emaiq-na2.net&amp;folderid=FXAA7D416D-024E-F0A6-0FE3-36593942274C","FX220425")</f>
        <v>FX220425</v>
      </c>
      <c r="F286" t="s">
        <v>19</v>
      </c>
      <c r="G286" t="s">
        <v>19</v>
      </c>
      <c r="H286" t="s">
        <v>84</v>
      </c>
      <c r="I286" t="s">
        <v>784</v>
      </c>
      <c r="J286">
        <v>348</v>
      </c>
      <c r="K286" t="s">
        <v>765</v>
      </c>
      <c r="L286" t="s">
        <v>19</v>
      </c>
      <c r="M286" t="s">
        <v>88</v>
      </c>
      <c r="N286">
        <v>0</v>
      </c>
      <c r="O286" s="1">
        <v>44665.401087962964</v>
      </c>
      <c r="P286" s="1">
        <v>44665.406226851854</v>
      </c>
      <c r="Q286">
        <v>438</v>
      </c>
      <c r="R286">
        <v>6</v>
      </c>
      <c r="S286" t="b">
        <v>0</v>
      </c>
      <c r="T286" t="s">
        <v>89</v>
      </c>
      <c r="U286" t="b">
        <v>0</v>
      </c>
      <c r="V286" t="s">
        <v>89</v>
      </c>
      <c r="W286" t="s">
        <v>89</v>
      </c>
      <c r="X286" t="s">
        <v>89</v>
      </c>
      <c r="Y286" t="s">
        <v>89</v>
      </c>
      <c r="Z286" t="s">
        <v>89</v>
      </c>
      <c r="AA286" t="s">
        <v>89</v>
      </c>
      <c r="AB286" t="s">
        <v>89</v>
      </c>
      <c r="AC286" t="s">
        <v>89</v>
      </c>
      <c r="AD286" t="s">
        <v>89</v>
      </c>
      <c r="AE286" t="s">
        <v>89</v>
      </c>
      <c r="AF286" t="s">
        <v>89</v>
      </c>
      <c r="AG286" t="s">
        <v>89</v>
      </c>
      <c r="AH286" t="s">
        <v>89</v>
      </c>
      <c r="AI286" t="s">
        <v>89</v>
      </c>
      <c r="AJ286" t="s">
        <v>89</v>
      </c>
      <c r="AK286" t="s">
        <v>89</v>
      </c>
      <c r="AL286" t="s">
        <v>89</v>
      </c>
      <c r="AM286" t="s">
        <v>89</v>
      </c>
      <c r="AN286" t="s">
        <v>89</v>
      </c>
      <c r="AO286" t="s">
        <v>89</v>
      </c>
      <c r="AP286" t="s">
        <v>89</v>
      </c>
      <c r="AQ286" t="s">
        <v>89</v>
      </c>
      <c r="AR286" t="s">
        <v>89</v>
      </c>
      <c r="AS286" t="s">
        <v>89</v>
      </c>
      <c r="AT286" t="s">
        <v>89</v>
      </c>
      <c r="AU286" t="s">
        <v>89</v>
      </c>
      <c r="AV286" t="s">
        <v>89</v>
      </c>
      <c r="AW286" t="s">
        <v>89</v>
      </c>
      <c r="AX286" t="s">
        <v>89</v>
      </c>
      <c r="AY286" t="s">
        <v>89</v>
      </c>
      <c r="AZ286" t="s">
        <v>89</v>
      </c>
      <c r="BA286" t="s">
        <v>89</v>
      </c>
      <c r="BB286" t="s">
        <v>89</v>
      </c>
      <c r="BC286" t="s">
        <v>89</v>
      </c>
      <c r="BD286" t="s">
        <v>89</v>
      </c>
      <c r="BE286" t="s">
        <v>89</v>
      </c>
    </row>
    <row r="287" spans="1:57" x14ac:dyDescent="0.35">
      <c r="A287" t="s">
        <v>785</v>
      </c>
      <c r="B287" t="s">
        <v>81</v>
      </c>
      <c r="C287" t="s">
        <v>488</v>
      </c>
      <c r="D287" t="s">
        <v>83</v>
      </c>
      <c r="E287" s="2" t="str">
        <f>HYPERLINK("capsilon://?command=openfolder&amp;siteaddress=envoy.emaiq-na2.net&amp;folderid=FX03987A11-09A7-38F1-63BE-142A39C14CAC","FX22031171")</f>
        <v>FX22031171</v>
      </c>
      <c r="F287" t="s">
        <v>19</v>
      </c>
      <c r="G287" t="s">
        <v>19</v>
      </c>
      <c r="H287" t="s">
        <v>84</v>
      </c>
      <c r="I287" t="s">
        <v>786</v>
      </c>
      <c r="J287">
        <v>30</v>
      </c>
      <c r="K287" t="s">
        <v>765</v>
      </c>
      <c r="L287" t="s">
        <v>19</v>
      </c>
      <c r="M287" t="s">
        <v>88</v>
      </c>
      <c r="N287">
        <v>0</v>
      </c>
      <c r="O287" s="1">
        <v>44665.405624999999</v>
      </c>
      <c r="P287" s="1">
        <v>44665.406226851854</v>
      </c>
      <c r="Q287">
        <v>52</v>
      </c>
      <c r="R287">
        <v>0</v>
      </c>
      <c r="S287" t="b">
        <v>0</v>
      </c>
      <c r="T287" t="s">
        <v>89</v>
      </c>
      <c r="U287" t="b">
        <v>0</v>
      </c>
      <c r="V287" t="s">
        <v>89</v>
      </c>
      <c r="W287" t="s">
        <v>89</v>
      </c>
      <c r="X287" t="s">
        <v>89</v>
      </c>
      <c r="Y287" t="s">
        <v>89</v>
      </c>
      <c r="Z287" t="s">
        <v>89</v>
      </c>
      <c r="AA287" t="s">
        <v>89</v>
      </c>
      <c r="AB287" t="s">
        <v>89</v>
      </c>
      <c r="AC287" t="s">
        <v>89</v>
      </c>
      <c r="AD287" t="s">
        <v>89</v>
      </c>
      <c r="AE287" t="s">
        <v>89</v>
      </c>
      <c r="AF287" t="s">
        <v>89</v>
      </c>
      <c r="AG287" t="s">
        <v>89</v>
      </c>
      <c r="AH287" t="s">
        <v>89</v>
      </c>
      <c r="AI287" t="s">
        <v>89</v>
      </c>
      <c r="AJ287" t="s">
        <v>89</v>
      </c>
      <c r="AK287" t="s">
        <v>89</v>
      </c>
      <c r="AL287" t="s">
        <v>89</v>
      </c>
      <c r="AM287" t="s">
        <v>89</v>
      </c>
      <c r="AN287" t="s">
        <v>89</v>
      </c>
      <c r="AO287" t="s">
        <v>89</v>
      </c>
      <c r="AP287" t="s">
        <v>89</v>
      </c>
      <c r="AQ287" t="s">
        <v>89</v>
      </c>
      <c r="AR287" t="s">
        <v>89</v>
      </c>
      <c r="AS287" t="s">
        <v>89</v>
      </c>
      <c r="AT287" t="s">
        <v>89</v>
      </c>
      <c r="AU287" t="s">
        <v>89</v>
      </c>
      <c r="AV287" t="s">
        <v>89</v>
      </c>
      <c r="AW287" t="s">
        <v>89</v>
      </c>
      <c r="AX287" t="s">
        <v>89</v>
      </c>
      <c r="AY287" t="s">
        <v>89</v>
      </c>
      <c r="AZ287" t="s">
        <v>89</v>
      </c>
      <c r="BA287" t="s">
        <v>89</v>
      </c>
      <c r="BB287" t="s">
        <v>89</v>
      </c>
      <c r="BC287" t="s">
        <v>89</v>
      </c>
      <c r="BD287" t="s">
        <v>89</v>
      </c>
      <c r="BE287" t="s">
        <v>89</v>
      </c>
    </row>
    <row r="288" spans="1:57" x14ac:dyDescent="0.35">
      <c r="A288" t="s">
        <v>787</v>
      </c>
      <c r="B288" t="s">
        <v>81</v>
      </c>
      <c r="C288" t="s">
        <v>584</v>
      </c>
      <c r="D288" t="s">
        <v>83</v>
      </c>
      <c r="E288" s="2" t="str">
        <f>HYPERLINK("capsilon://?command=openfolder&amp;siteaddress=envoy.emaiq-na2.net&amp;folderid=FX08778AE4-B8D2-4550-EADE-CCCE368D1294","FX22031047")</f>
        <v>FX22031047</v>
      </c>
      <c r="F288" t="s">
        <v>19</v>
      </c>
      <c r="G288" t="s">
        <v>19</v>
      </c>
      <c r="H288" t="s">
        <v>84</v>
      </c>
      <c r="I288" t="s">
        <v>788</v>
      </c>
      <c r="J288">
        <v>44</v>
      </c>
      <c r="K288" t="s">
        <v>765</v>
      </c>
      <c r="L288" t="s">
        <v>19</v>
      </c>
      <c r="M288" t="s">
        <v>88</v>
      </c>
      <c r="N288">
        <v>0</v>
      </c>
      <c r="O288" s="1">
        <v>44665.409363425926</v>
      </c>
      <c r="P288" s="1">
        <v>44665.413425925923</v>
      </c>
      <c r="Q288">
        <v>351</v>
      </c>
      <c r="R288">
        <v>0</v>
      </c>
      <c r="S288" t="b">
        <v>0</v>
      </c>
      <c r="T288" t="s">
        <v>89</v>
      </c>
      <c r="U288" t="b">
        <v>0</v>
      </c>
      <c r="V288" t="s">
        <v>89</v>
      </c>
      <c r="W288" t="s">
        <v>89</v>
      </c>
      <c r="X288" t="s">
        <v>89</v>
      </c>
      <c r="Y288" t="s">
        <v>89</v>
      </c>
      <c r="Z288" t="s">
        <v>89</v>
      </c>
      <c r="AA288" t="s">
        <v>89</v>
      </c>
      <c r="AB288" t="s">
        <v>89</v>
      </c>
      <c r="AC288" t="s">
        <v>89</v>
      </c>
      <c r="AD288" t="s">
        <v>89</v>
      </c>
      <c r="AE288" t="s">
        <v>89</v>
      </c>
      <c r="AF288" t="s">
        <v>89</v>
      </c>
      <c r="AG288" t="s">
        <v>89</v>
      </c>
      <c r="AH288" t="s">
        <v>89</v>
      </c>
      <c r="AI288" t="s">
        <v>89</v>
      </c>
      <c r="AJ288" t="s">
        <v>89</v>
      </c>
      <c r="AK288" t="s">
        <v>89</v>
      </c>
      <c r="AL288" t="s">
        <v>89</v>
      </c>
      <c r="AM288" t="s">
        <v>89</v>
      </c>
      <c r="AN288" t="s">
        <v>89</v>
      </c>
      <c r="AO288" t="s">
        <v>89</v>
      </c>
      <c r="AP288" t="s">
        <v>89</v>
      </c>
      <c r="AQ288" t="s">
        <v>89</v>
      </c>
      <c r="AR288" t="s">
        <v>89</v>
      </c>
      <c r="AS288" t="s">
        <v>89</v>
      </c>
      <c r="AT288" t="s">
        <v>89</v>
      </c>
      <c r="AU288" t="s">
        <v>89</v>
      </c>
      <c r="AV288" t="s">
        <v>89</v>
      </c>
      <c r="AW288" t="s">
        <v>89</v>
      </c>
      <c r="AX288" t="s">
        <v>89</v>
      </c>
      <c r="AY288" t="s">
        <v>89</v>
      </c>
      <c r="AZ288" t="s">
        <v>89</v>
      </c>
      <c r="BA288" t="s">
        <v>89</v>
      </c>
      <c r="BB288" t="s">
        <v>89</v>
      </c>
      <c r="BC288" t="s">
        <v>89</v>
      </c>
      <c r="BD288" t="s">
        <v>89</v>
      </c>
      <c r="BE288" t="s">
        <v>89</v>
      </c>
    </row>
    <row r="289" spans="1:57" x14ac:dyDescent="0.35">
      <c r="A289" t="s">
        <v>789</v>
      </c>
      <c r="B289" t="s">
        <v>81</v>
      </c>
      <c r="C289" t="s">
        <v>584</v>
      </c>
      <c r="D289" t="s">
        <v>83</v>
      </c>
      <c r="E289" s="2" t="str">
        <f>HYPERLINK("capsilon://?command=openfolder&amp;siteaddress=envoy.emaiq-na2.net&amp;folderid=FX08778AE4-B8D2-4550-EADE-CCCE368D1294","FX22031047")</f>
        <v>FX22031047</v>
      </c>
      <c r="F289" t="s">
        <v>19</v>
      </c>
      <c r="G289" t="s">
        <v>19</v>
      </c>
      <c r="H289" t="s">
        <v>84</v>
      </c>
      <c r="I289" t="s">
        <v>790</v>
      </c>
      <c r="J289">
        <v>44</v>
      </c>
      <c r="K289" t="s">
        <v>765</v>
      </c>
      <c r="L289" t="s">
        <v>19</v>
      </c>
      <c r="M289" t="s">
        <v>88</v>
      </c>
      <c r="N289">
        <v>0</v>
      </c>
      <c r="O289" s="1">
        <v>44665.411365740743</v>
      </c>
      <c r="P289" s="1">
        <v>44665.413425925923</v>
      </c>
      <c r="Q289">
        <v>178</v>
      </c>
      <c r="R289">
        <v>0</v>
      </c>
      <c r="S289" t="b">
        <v>0</v>
      </c>
      <c r="T289" t="s">
        <v>89</v>
      </c>
      <c r="U289" t="b">
        <v>0</v>
      </c>
      <c r="V289" t="s">
        <v>89</v>
      </c>
      <c r="W289" t="s">
        <v>89</v>
      </c>
      <c r="X289" t="s">
        <v>89</v>
      </c>
      <c r="Y289" t="s">
        <v>89</v>
      </c>
      <c r="Z289" t="s">
        <v>89</v>
      </c>
      <c r="AA289" t="s">
        <v>89</v>
      </c>
      <c r="AB289" t="s">
        <v>89</v>
      </c>
      <c r="AC289" t="s">
        <v>89</v>
      </c>
      <c r="AD289" t="s">
        <v>89</v>
      </c>
      <c r="AE289" t="s">
        <v>89</v>
      </c>
      <c r="AF289" t="s">
        <v>89</v>
      </c>
      <c r="AG289" t="s">
        <v>89</v>
      </c>
      <c r="AH289" t="s">
        <v>89</v>
      </c>
      <c r="AI289" t="s">
        <v>89</v>
      </c>
      <c r="AJ289" t="s">
        <v>89</v>
      </c>
      <c r="AK289" t="s">
        <v>89</v>
      </c>
      <c r="AL289" t="s">
        <v>89</v>
      </c>
      <c r="AM289" t="s">
        <v>89</v>
      </c>
      <c r="AN289" t="s">
        <v>89</v>
      </c>
      <c r="AO289" t="s">
        <v>89</v>
      </c>
      <c r="AP289" t="s">
        <v>89</v>
      </c>
      <c r="AQ289" t="s">
        <v>89</v>
      </c>
      <c r="AR289" t="s">
        <v>89</v>
      </c>
      <c r="AS289" t="s">
        <v>89</v>
      </c>
      <c r="AT289" t="s">
        <v>89</v>
      </c>
      <c r="AU289" t="s">
        <v>89</v>
      </c>
      <c r="AV289" t="s">
        <v>89</v>
      </c>
      <c r="AW289" t="s">
        <v>89</v>
      </c>
      <c r="AX289" t="s">
        <v>89</v>
      </c>
      <c r="AY289" t="s">
        <v>89</v>
      </c>
      <c r="AZ289" t="s">
        <v>89</v>
      </c>
      <c r="BA289" t="s">
        <v>89</v>
      </c>
      <c r="BB289" t="s">
        <v>89</v>
      </c>
      <c r="BC289" t="s">
        <v>89</v>
      </c>
      <c r="BD289" t="s">
        <v>89</v>
      </c>
      <c r="BE289" t="s">
        <v>89</v>
      </c>
    </row>
    <row r="290" spans="1:57" x14ac:dyDescent="0.35">
      <c r="A290" t="s">
        <v>791</v>
      </c>
      <c r="B290" t="s">
        <v>81</v>
      </c>
      <c r="C290" t="s">
        <v>584</v>
      </c>
      <c r="D290" t="s">
        <v>83</v>
      </c>
      <c r="E290" s="2" t="str">
        <f>HYPERLINK("capsilon://?command=openfolder&amp;siteaddress=envoy.emaiq-na2.net&amp;folderid=FX08778AE4-B8D2-4550-EADE-CCCE368D1294","FX22031047")</f>
        <v>FX22031047</v>
      </c>
      <c r="F290" t="s">
        <v>19</v>
      </c>
      <c r="G290" t="s">
        <v>19</v>
      </c>
      <c r="H290" t="s">
        <v>84</v>
      </c>
      <c r="I290" t="s">
        <v>792</v>
      </c>
      <c r="J290">
        <v>44</v>
      </c>
      <c r="K290" t="s">
        <v>765</v>
      </c>
      <c r="L290" t="s">
        <v>19</v>
      </c>
      <c r="M290" t="s">
        <v>88</v>
      </c>
      <c r="N290">
        <v>0</v>
      </c>
      <c r="O290" s="1">
        <v>44665.411944444444</v>
      </c>
      <c r="P290" s="1">
        <v>44665.413425925923</v>
      </c>
      <c r="Q290">
        <v>128</v>
      </c>
      <c r="R290">
        <v>0</v>
      </c>
      <c r="S290" t="b">
        <v>0</v>
      </c>
      <c r="T290" t="s">
        <v>89</v>
      </c>
      <c r="U290" t="b">
        <v>0</v>
      </c>
      <c r="V290" t="s">
        <v>89</v>
      </c>
      <c r="W290" t="s">
        <v>89</v>
      </c>
      <c r="X290" t="s">
        <v>89</v>
      </c>
      <c r="Y290" t="s">
        <v>89</v>
      </c>
      <c r="Z290" t="s">
        <v>89</v>
      </c>
      <c r="AA290" t="s">
        <v>89</v>
      </c>
      <c r="AB290" t="s">
        <v>89</v>
      </c>
      <c r="AC290" t="s">
        <v>89</v>
      </c>
      <c r="AD290" t="s">
        <v>89</v>
      </c>
      <c r="AE290" t="s">
        <v>89</v>
      </c>
      <c r="AF290" t="s">
        <v>89</v>
      </c>
      <c r="AG290" t="s">
        <v>89</v>
      </c>
      <c r="AH290" t="s">
        <v>89</v>
      </c>
      <c r="AI290" t="s">
        <v>89</v>
      </c>
      <c r="AJ290" t="s">
        <v>89</v>
      </c>
      <c r="AK290" t="s">
        <v>89</v>
      </c>
      <c r="AL290" t="s">
        <v>89</v>
      </c>
      <c r="AM290" t="s">
        <v>89</v>
      </c>
      <c r="AN290" t="s">
        <v>89</v>
      </c>
      <c r="AO290" t="s">
        <v>89</v>
      </c>
      <c r="AP290" t="s">
        <v>89</v>
      </c>
      <c r="AQ290" t="s">
        <v>89</v>
      </c>
      <c r="AR290" t="s">
        <v>89</v>
      </c>
      <c r="AS290" t="s">
        <v>89</v>
      </c>
      <c r="AT290" t="s">
        <v>89</v>
      </c>
      <c r="AU290" t="s">
        <v>89</v>
      </c>
      <c r="AV290" t="s">
        <v>89</v>
      </c>
      <c r="AW290" t="s">
        <v>89</v>
      </c>
      <c r="AX290" t="s">
        <v>89</v>
      </c>
      <c r="AY290" t="s">
        <v>89</v>
      </c>
      <c r="AZ290" t="s">
        <v>89</v>
      </c>
      <c r="BA290" t="s">
        <v>89</v>
      </c>
      <c r="BB290" t="s">
        <v>89</v>
      </c>
      <c r="BC290" t="s">
        <v>89</v>
      </c>
      <c r="BD290" t="s">
        <v>89</v>
      </c>
      <c r="BE290" t="s">
        <v>89</v>
      </c>
    </row>
    <row r="291" spans="1:57" x14ac:dyDescent="0.35">
      <c r="A291" t="s">
        <v>793</v>
      </c>
      <c r="B291" t="s">
        <v>81</v>
      </c>
      <c r="C291" t="s">
        <v>275</v>
      </c>
      <c r="D291" t="s">
        <v>83</v>
      </c>
      <c r="E291" s="2" t="str">
        <f>HYPERLINK("capsilon://?command=openfolder&amp;siteaddress=envoy.emaiq-na2.net&amp;folderid=FXF5274680-14E7-F63C-BE66-F653C388EA44","FX220247")</f>
        <v>FX220247</v>
      </c>
      <c r="F291" t="s">
        <v>19</v>
      </c>
      <c r="G291" t="s">
        <v>19</v>
      </c>
      <c r="H291" t="s">
        <v>84</v>
      </c>
      <c r="I291" t="s">
        <v>794</v>
      </c>
      <c r="J291">
        <v>30</v>
      </c>
      <c r="K291" t="s">
        <v>765</v>
      </c>
      <c r="L291" t="s">
        <v>19</v>
      </c>
      <c r="M291" t="s">
        <v>88</v>
      </c>
      <c r="N291">
        <v>0</v>
      </c>
      <c r="O291" s="1">
        <v>44665.432442129626</v>
      </c>
      <c r="P291" s="1">
        <v>44665.437106481484</v>
      </c>
      <c r="Q291">
        <v>403</v>
      </c>
      <c r="R291">
        <v>0</v>
      </c>
      <c r="S291" t="b">
        <v>0</v>
      </c>
      <c r="T291" t="s">
        <v>89</v>
      </c>
      <c r="U291" t="b">
        <v>0</v>
      </c>
      <c r="V291" t="s">
        <v>89</v>
      </c>
      <c r="W291" t="s">
        <v>89</v>
      </c>
      <c r="X291" t="s">
        <v>89</v>
      </c>
      <c r="Y291" t="s">
        <v>89</v>
      </c>
      <c r="Z291" t="s">
        <v>89</v>
      </c>
      <c r="AA291" t="s">
        <v>89</v>
      </c>
      <c r="AB291" t="s">
        <v>89</v>
      </c>
      <c r="AC291" t="s">
        <v>89</v>
      </c>
      <c r="AD291" t="s">
        <v>89</v>
      </c>
      <c r="AE291" t="s">
        <v>89</v>
      </c>
      <c r="AF291" t="s">
        <v>89</v>
      </c>
      <c r="AG291" t="s">
        <v>89</v>
      </c>
      <c r="AH291" t="s">
        <v>89</v>
      </c>
      <c r="AI291" t="s">
        <v>89</v>
      </c>
      <c r="AJ291" t="s">
        <v>89</v>
      </c>
      <c r="AK291" t="s">
        <v>89</v>
      </c>
      <c r="AL291" t="s">
        <v>89</v>
      </c>
      <c r="AM291" t="s">
        <v>89</v>
      </c>
      <c r="AN291" t="s">
        <v>89</v>
      </c>
      <c r="AO291" t="s">
        <v>89</v>
      </c>
      <c r="AP291" t="s">
        <v>89</v>
      </c>
      <c r="AQ291" t="s">
        <v>89</v>
      </c>
      <c r="AR291" t="s">
        <v>89</v>
      </c>
      <c r="AS291" t="s">
        <v>89</v>
      </c>
      <c r="AT291" t="s">
        <v>89</v>
      </c>
      <c r="AU291" t="s">
        <v>89</v>
      </c>
      <c r="AV291" t="s">
        <v>89</v>
      </c>
      <c r="AW291" t="s">
        <v>89</v>
      </c>
      <c r="AX291" t="s">
        <v>89</v>
      </c>
      <c r="AY291" t="s">
        <v>89</v>
      </c>
      <c r="AZ291" t="s">
        <v>89</v>
      </c>
      <c r="BA291" t="s">
        <v>89</v>
      </c>
      <c r="BB291" t="s">
        <v>89</v>
      </c>
      <c r="BC291" t="s">
        <v>89</v>
      </c>
      <c r="BD291" t="s">
        <v>89</v>
      </c>
      <c r="BE291" t="s">
        <v>89</v>
      </c>
    </row>
    <row r="292" spans="1:57" x14ac:dyDescent="0.35">
      <c r="A292" t="s">
        <v>795</v>
      </c>
      <c r="B292" t="s">
        <v>81</v>
      </c>
      <c r="C292" t="s">
        <v>796</v>
      </c>
      <c r="D292" t="s">
        <v>83</v>
      </c>
      <c r="E292" s="2" t="str">
        <f>HYPERLINK("capsilon://?command=openfolder&amp;siteaddress=envoy.emaiq-na2.net&amp;folderid=FX6B146212-4C41-D959-3BB9-306BFFE0A37B","FX22031276")</f>
        <v>FX22031276</v>
      </c>
      <c r="F292" t="s">
        <v>19</v>
      </c>
      <c r="G292" t="s">
        <v>19</v>
      </c>
      <c r="H292" t="s">
        <v>84</v>
      </c>
      <c r="I292" t="s">
        <v>797</v>
      </c>
      <c r="J292">
        <v>43</v>
      </c>
      <c r="K292" t="s">
        <v>765</v>
      </c>
      <c r="L292" t="s">
        <v>19</v>
      </c>
      <c r="M292" t="s">
        <v>88</v>
      </c>
      <c r="N292">
        <v>0</v>
      </c>
      <c r="O292" s="1">
        <v>44665.443692129629</v>
      </c>
      <c r="P292" s="1">
        <v>44665.449606481481</v>
      </c>
      <c r="Q292">
        <v>511</v>
      </c>
      <c r="R292">
        <v>0</v>
      </c>
      <c r="S292" t="b">
        <v>0</v>
      </c>
      <c r="T292" t="s">
        <v>89</v>
      </c>
      <c r="U292" t="b">
        <v>0</v>
      </c>
      <c r="V292" t="s">
        <v>89</v>
      </c>
      <c r="W292" t="s">
        <v>89</v>
      </c>
      <c r="X292" t="s">
        <v>89</v>
      </c>
      <c r="Y292" t="s">
        <v>89</v>
      </c>
      <c r="Z292" t="s">
        <v>89</v>
      </c>
      <c r="AA292" t="s">
        <v>89</v>
      </c>
      <c r="AB292" t="s">
        <v>89</v>
      </c>
      <c r="AC292" t="s">
        <v>89</v>
      </c>
      <c r="AD292" t="s">
        <v>89</v>
      </c>
      <c r="AE292" t="s">
        <v>89</v>
      </c>
      <c r="AF292" t="s">
        <v>89</v>
      </c>
      <c r="AG292" t="s">
        <v>89</v>
      </c>
      <c r="AH292" t="s">
        <v>89</v>
      </c>
      <c r="AI292" t="s">
        <v>89</v>
      </c>
      <c r="AJ292" t="s">
        <v>89</v>
      </c>
      <c r="AK292" t="s">
        <v>89</v>
      </c>
      <c r="AL292" t="s">
        <v>89</v>
      </c>
      <c r="AM292" t="s">
        <v>89</v>
      </c>
      <c r="AN292" t="s">
        <v>89</v>
      </c>
      <c r="AO292" t="s">
        <v>89</v>
      </c>
      <c r="AP292" t="s">
        <v>89</v>
      </c>
      <c r="AQ292" t="s">
        <v>89</v>
      </c>
      <c r="AR292" t="s">
        <v>89</v>
      </c>
      <c r="AS292" t="s">
        <v>89</v>
      </c>
      <c r="AT292" t="s">
        <v>89</v>
      </c>
      <c r="AU292" t="s">
        <v>89</v>
      </c>
      <c r="AV292" t="s">
        <v>89</v>
      </c>
      <c r="AW292" t="s">
        <v>89</v>
      </c>
      <c r="AX292" t="s">
        <v>89</v>
      </c>
      <c r="AY292" t="s">
        <v>89</v>
      </c>
      <c r="AZ292" t="s">
        <v>89</v>
      </c>
      <c r="BA292" t="s">
        <v>89</v>
      </c>
      <c r="BB292" t="s">
        <v>89</v>
      </c>
      <c r="BC292" t="s">
        <v>89</v>
      </c>
      <c r="BD292" t="s">
        <v>89</v>
      </c>
      <c r="BE292" t="s">
        <v>89</v>
      </c>
    </row>
    <row r="293" spans="1:57" x14ac:dyDescent="0.35">
      <c r="A293" t="s">
        <v>798</v>
      </c>
      <c r="B293" t="s">
        <v>81</v>
      </c>
      <c r="C293" t="s">
        <v>799</v>
      </c>
      <c r="D293" t="s">
        <v>83</v>
      </c>
      <c r="E293" s="2" t="str">
        <f>HYPERLINK("capsilon://?command=openfolder&amp;siteaddress=envoy.emaiq-na2.net&amp;folderid=FX31601E24-CE3C-5610-5FD6-7CEB1E71EDC8","FX220277")</f>
        <v>FX220277</v>
      </c>
      <c r="F293" t="s">
        <v>19</v>
      </c>
      <c r="G293" t="s">
        <v>19</v>
      </c>
      <c r="H293" t="s">
        <v>84</v>
      </c>
      <c r="I293" t="s">
        <v>800</v>
      </c>
      <c r="J293">
        <v>319</v>
      </c>
      <c r="K293" t="s">
        <v>765</v>
      </c>
      <c r="L293" t="s">
        <v>19</v>
      </c>
      <c r="M293" t="s">
        <v>88</v>
      </c>
      <c r="N293">
        <v>0</v>
      </c>
      <c r="O293" s="1">
        <v>44665.459224537037</v>
      </c>
      <c r="P293" s="1">
        <v>44665.462789351855</v>
      </c>
      <c r="Q293">
        <v>274</v>
      </c>
      <c r="R293">
        <v>34</v>
      </c>
      <c r="S293" t="b">
        <v>0</v>
      </c>
      <c r="T293" t="s">
        <v>89</v>
      </c>
      <c r="U293" t="b">
        <v>0</v>
      </c>
      <c r="V293" t="s">
        <v>89</v>
      </c>
      <c r="W293" t="s">
        <v>89</v>
      </c>
      <c r="X293" t="s">
        <v>89</v>
      </c>
      <c r="Y293" t="s">
        <v>89</v>
      </c>
      <c r="Z293" t="s">
        <v>89</v>
      </c>
      <c r="AA293" t="s">
        <v>89</v>
      </c>
      <c r="AB293" t="s">
        <v>89</v>
      </c>
      <c r="AC293" t="s">
        <v>89</v>
      </c>
      <c r="AD293" t="s">
        <v>89</v>
      </c>
      <c r="AE293" t="s">
        <v>89</v>
      </c>
      <c r="AF293" t="s">
        <v>89</v>
      </c>
      <c r="AG293" t="s">
        <v>89</v>
      </c>
      <c r="AH293" t="s">
        <v>89</v>
      </c>
      <c r="AI293" t="s">
        <v>89</v>
      </c>
      <c r="AJ293" t="s">
        <v>89</v>
      </c>
      <c r="AK293" t="s">
        <v>89</v>
      </c>
      <c r="AL293" t="s">
        <v>89</v>
      </c>
      <c r="AM293" t="s">
        <v>89</v>
      </c>
      <c r="AN293" t="s">
        <v>89</v>
      </c>
      <c r="AO293" t="s">
        <v>89</v>
      </c>
      <c r="AP293" t="s">
        <v>89</v>
      </c>
      <c r="AQ293" t="s">
        <v>89</v>
      </c>
      <c r="AR293" t="s">
        <v>89</v>
      </c>
      <c r="AS293" t="s">
        <v>89</v>
      </c>
      <c r="AT293" t="s">
        <v>89</v>
      </c>
      <c r="AU293" t="s">
        <v>89</v>
      </c>
      <c r="AV293" t="s">
        <v>89</v>
      </c>
      <c r="AW293" t="s">
        <v>89</v>
      </c>
      <c r="AX293" t="s">
        <v>89</v>
      </c>
      <c r="AY293" t="s">
        <v>89</v>
      </c>
      <c r="AZ293" t="s">
        <v>89</v>
      </c>
      <c r="BA293" t="s">
        <v>89</v>
      </c>
      <c r="BB293" t="s">
        <v>89</v>
      </c>
      <c r="BC293" t="s">
        <v>89</v>
      </c>
      <c r="BD293" t="s">
        <v>89</v>
      </c>
      <c r="BE293" t="s">
        <v>89</v>
      </c>
    </row>
    <row r="294" spans="1:57" x14ac:dyDescent="0.35">
      <c r="A294" t="s">
        <v>801</v>
      </c>
      <c r="B294" t="s">
        <v>81</v>
      </c>
      <c r="C294" t="s">
        <v>802</v>
      </c>
      <c r="D294" t="s">
        <v>83</v>
      </c>
      <c r="E294" s="2" t="str">
        <f>HYPERLINK("capsilon://?command=openfolder&amp;siteaddress=envoy.emaiq-na2.net&amp;folderid=FXEE1F801B-3225-7052-833F-BC8CD58D684A","FX2204307")</f>
        <v>FX2204307</v>
      </c>
      <c r="F294" t="s">
        <v>19</v>
      </c>
      <c r="G294" t="s">
        <v>19</v>
      </c>
      <c r="H294" t="s">
        <v>84</v>
      </c>
      <c r="I294" t="s">
        <v>803</v>
      </c>
      <c r="J294">
        <v>193</v>
      </c>
      <c r="K294" t="s">
        <v>765</v>
      </c>
      <c r="L294" t="s">
        <v>19</v>
      </c>
      <c r="M294" t="s">
        <v>88</v>
      </c>
      <c r="N294">
        <v>0</v>
      </c>
      <c r="O294" s="1">
        <v>44665.467002314814</v>
      </c>
      <c r="P294" s="1">
        <v>44665.501597222225</v>
      </c>
      <c r="Q294">
        <v>2212</v>
      </c>
      <c r="R294">
        <v>777</v>
      </c>
      <c r="S294" t="b">
        <v>0</v>
      </c>
      <c r="T294" t="s">
        <v>89</v>
      </c>
      <c r="U294" t="b">
        <v>0</v>
      </c>
      <c r="V294" t="s">
        <v>89</v>
      </c>
      <c r="W294" t="s">
        <v>89</v>
      </c>
      <c r="X294" t="s">
        <v>89</v>
      </c>
      <c r="Y294" t="s">
        <v>89</v>
      </c>
      <c r="Z294" t="s">
        <v>89</v>
      </c>
      <c r="AA294" t="s">
        <v>89</v>
      </c>
      <c r="AB294" t="s">
        <v>89</v>
      </c>
      <c r="AC294" t="s">
        <v>89</v>
      </c>
      <c r="AD294" t="s">
        <v>89</v>
      </c>
      <c r="AE294" t="s">
        <v>89</v>
      </c>
      <c r="AF294" t="s">
        <v>89</v>
      </c>
      <c r="AG294" t="s">
        <v>89</v>
      </c>
      <c r="AH294" t="s">
        <v>89</v>
      </c>
      <c r="AI294" t="s">
        <v>89</v>
      </c>
      <c r="AJ294" t="s">
        <v>89</v>
      </c>
      <c r="AK294" t="s">
        <v>89</v>
      </c>
      <c r="AL294" t="s">
        <v>89</v>
      </c>
      <c r="AM294" t="s">
        <v>89</v>
      </c>
      <c r="AN294" t="s">
        <v>89</v>
      </c>
      <c r="AO294" t="s">
        <v>89</v>
      </c>
      <c r="AP294" t="s">
        <v>89</v>
      </c>
      <c r="AQ294" t="s">
        <v>89</v>
      </c>
      <c r="AR294" t="s">
        <v>89</v>
      </c>
      <c r="AS294" t="s">
        <v>89</v>
      </c>
      <c r="AT294" t="s">
        <v>89</v>
      </c>
      <c r="AU294" t="s">
        <v>89</v>
      </c>
      <c r="AV294" t="s">
        <v>89</v>
      </c>
      <c r="AW294" t="s">
        <v>89</v>
      </c>
      <c r="AX294" t="s">
        <v>89</v>
      </c>
      <c r="AY294" t="s">
        <v>89</v>
      </c>
      <c r="AZ294" t="s">
        <v>89</v>
      </c>
      <c r="BA294" t="s">
        <v>89</v>
      </c>
      <c r="BB294" t="s">
        <v>89</v>
      </c>
      <c r="BC294" t="s">
        <v>89</v>
      </c>
      <c r="BD294" t="s">
        <v>89</v>
      </c>
      <c r="BE294" t="s">
        <v>89</v>
      </c>
    </row>
    <row r="295" spans="1:57" x14ac:dyDescent="0.35">
      <c r="A295" t="s">
        <v>804</v>
      </c>
      <c r="B295" t="s">
        <v>81</v>
      </c>
      <c r="C295" t="s">
        <v>805</v>
      </c>
      <c r="D295" t="s">
        <v>83</v>
      </c>
      <c r="E295" s="2" t="str">
        <f>HYPERLINK("capsilon://?command=openfolder&amp;siteaddress=envoy.emaiq-na2.net&amp;folderid=FX9FAC4C56-7BDD-2622-9C64-432D936AF75D","FX2204392")</f>
        <v>FX2204392</v>
      </c>
      <c r="F295" t="s">
        <v>19</v>
      </c>
      <c r="G295" t="s">
        <v>19</v>
      </c>
      <c r="H295" t="s">
        <v>84</v>
      </c>
      <c r="I295" t="s">
        <v>806</v>
      </c>
      <c r="J295">
        <v>170</v>
      </c>
      <c r="K295" t="s">
        <v>86</v>
      </c>
      <c r="L295" t="s">
        <v>87</v>
      </c>
      <c r="M295" t="s">
        <v>88</v>
      </c>
      <c r="N295">
        <v>1</v>
      </c>
      <c r="O295" s="1">
        <v>44665.468368055554</v>
      </c>
      <c r="P295" s="1">
        <v>44665.499606481484</v>
      </c>
      <c r="Q295">
        <v>2212</v>
      </c>
      <c r="R295">
        <v>487</v>
      </c>
      <c r="S295" t="b">
        <v>0</v>
      </c>
      <c r="T295" t="s">
        <v>89</v>
      </c>
      <c r="U295" t="b">
        <v>0</v>
      </c>
      <c r="V295" t="s">
        <v>195</v>
      </c>
      <c r="W295" s="1">
        <v>44665.499606481484</v>
      </c>
      <c r="X295">
        <v>182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170</v>
      </c>
      <c r="AE295">
        <v>141</v>
      </c>
      <c r="AF295">
        <v>0</v>
      </c>
      <c r="AG295">
        <v>5</v>
      </c>
      <c r="AH295" t="s">
        <v>89</v>
      </c>
      <c r="AI295" t="s">
        <v>89</v>
      </c>
      <c r="AJ295" t="s">
        <v>89</v>
      </c>
      <c r="AK295" t="s">
        <v>89</v>
      </c>
      <c r="AL295" t="s">
        <v>89</v>
      </c>
      <c r="AM295" t="s">
        <v>89</v>
      </c>
      <c r="AN295" t="s">
        <v>89</v>
      </c>
      <c r="AO295" t="s">
        <v>89</v>
      </c>
      <c r="AP295" t="s">
        <v>89</v>
      </c>
      <c r="AQ295" t="s">
        <v>89</v>
      </c>
      <c r="AR295" t="s">
        <v>89</v>
      </c>
      <c r="AS295" t="s">
        <v>89</v>
      </c>
      <c r="AT295" t="s">
        <v>89</v>
      </c>
      <c r="AU295" t="s">
        <v>89</v>
      </c>
      <c r="AV295" t="s">
        <v>89</v>
      </c>
      <c r="AW295" t="s">
        <v>89</v>
      </c>
      <c r="AX295" t="s">
        <v>89</v>
      </c>
      <c r="AY295" t="s">
        <v>89</v>
      </c>
      <c r="AZ295" t="s">
        <v>89</v>
      </c>
      <c r="BA295" t="s">
        <v>89</v>
      </c>
      <c r="BB295" t="s">
        <v>89</v>
      </c>
      <c r="BC295" t="s">
        <v>89</v>
      </c>
      <c r="BD295" t="s">
        <v>89</v>
      </c>
      <c r="BE295" t="s">
        <v>89</v>
      </c>
    </row>
    <row r="296" spans="1:57" x14ac:dyDescent="0.35">
      <c r="A296" t="s">
        <v>807</v>
      </c>
      <c r="B296" t="s">
        <v>81</v>
      </c>
      <c r="C296" t="s">
        <v>808</v>
      </c>
      <c r="D296" t="s">
        <v>83</v>
      </c>
      <c r="E296" s="2" t="str">
        <f>HYPERLINK("capsilon://?command=openfolder&amp;siteaddress=envoy.emaiq-na2.net&amp;folderid=FX0B2CB462-2296-BB0C-CEA6-9B52A326D2F5","FX22031081")</f>
        <v>FX22031081</v>
      </c>
      <c r="F296" t="s">
        <v>19</v>
      </c>
      <c r="G296" t="s">
        <v>19</v>
      </c>
      <c r="H296" t="s">
        <v>84</v>
      </c>
      <c r="I296" t="s">
        <v>809</v>
      </c>
      <c r="J296">
        <v>93</v>
      </c>
      <c r="K296" t="s">
        <v>765</v>
      </c>
      <c r="L296" t="s">
        <v>19</v>
      </c>
      <c r="M296" t="s">
        <v>88</v>
      </c>
      <c r="N296">
        <v>0</v>
      </c>
      <c r="O296" s="1">
        <v>44665.472048611111</v>
      </c>
      <c r="P296" s="1">
        <v>44665.501597222225</v>
      </c>
      <c r="Q296">
        <v>2470</v>
      </c>
      <c r="R296">
        <v>83</v>
      </c>
      <c r="S296" t="b">
        <v>0</v>
      </c>
      <c r="T296" t="s">
        <v>89</v>
      </c>
      <c r="U296" t="b">
        <v>0</v>
      </c>
      <c r="V296" t="s">
        <v>89</v>
      </c>
      <c r="W296" t="s">
        <v>89</v>
      </c>
      <c r="X296" t="s">
        <v>89</v>
      </c>
      <c r="Y296" t="s">
        <v>89</v>
      </c>
      <c r="Z296" t="s">
        <v>89</v>
      </c>
      <c r="AA296" t="s">
        <v>89</v>
      </c>
      <c r="AB296" t="s">
        <v>89</v>
      </c>
      <c r="AC296" t="s">
        <v>89</v>
      </c>
      <c r="AD296" t="s">
        <v>89</v>
      </c>
      <c r="AE296" t="s">
        <v>89</v>
      </c>
      <c r="AF296" t="s">
        <v>89</v>
      </c>
      <c r="AG296" t="s">
        <v>89</v>
      </c>
      <c r="AH296" t="s">
        <v>89</v>
      </c>
      <c r="AI296" t="s">
        <v>89</v>
      </c>
      <c r="AJ296" t="s">
        <v>89</v>
      </c>
      <c r="AK296" t="s">
        <v>89</v>
      </c>
      <c r="AL296" t="s">
        <v>89</v>
      </c>
      <c r="AM296" t="s">
        <v>89</v>
      </c>
      <c r="AN296" t="s">
        <v>89</v>
      </c>
      <c r="AO296" t="s">
        <v>89</v>
      </c>
      <c r="AP296" t="s">
        <v>89</v>
      </c>
      <c r="AQ296" t="s">
        <v>89</v>
      </c>
      <c r="AR296" t="s">
        <v>89</v>
      </c>
      <c r="AS296" t="s">
        <v>89</v>
      </c>
      <c r="AT296" t="s">
        <v>89</v>
      </c>
      <c r="AU296" t="s">
        <v>89</v>
      </c>
      <c r="AV296" t="s">
        <v>89</v>
      </c>
      <c r="AW296" t="s">
        <v>89</v>
      </c>
      <c r="AX296" t="s">
        <v>89</v>
      </c>
      <c r="AY296" t="s">
        <v>89</v>
      </c>
      <c r="AZ296" t="s">
        <v>89</v>
      </c>
      <c r="BA296" t="s">
        <v>89</v>
      </c>
      <c r="BB296" t="s">
        <v>89</v>
      </c>
      <c r="BC296" t="s">
        <v>89</v>
      </c>
      <c r="BD296" t="s">
        <v>89</v>
      </c>
      <c r="BE296" t="s">
        <v>89</v>
      </c>
    </row>
    <row r="297" spans="1:57" x14ac:dyDescent="0.35">
      <c r="A297" t="s">
        <v>810</v>
      </c>
      <c r="B297" t="s">
        <v>81</v>
      </c>
      <c r="C297" t="s">
        <v>115</v>
      </c>
      <c r="D297" t="s">
        <v>83</v>
      </c>
      <c r="E297" s="2" t="str">
        <f>HYPERLINK("capsilon://?command=openfolder&amp;siteaddress=envoy.emaiq-na2.net&amp;folderid=FXDACA115C-2DF9-CD66-2DF4-59CA09E66D2B","FX22031089")</f>
        <v>FX22031089</v>
      </c>
      <c r="F297" t="s">
        <v>19</v>
      </c>
      <c r="G297" t="s">
        <v>19</v>
      </c>
      <c r="H297" t="s">
        <v>84</v>
      </c>
      <c r="I297" t="s">
        <v>811</v>
      </c>
      <c r="J297">
        <v>264</v>
      </c>
      <c r="K297" t="s">
        <v>86</v>
      </c>
      <c r="L297" t="s">
        <v>87</v>
      </c>
      <c r="M297" t="s">
        <v>88</v>
      </c>
      <c r="N297">
        <v>1</v>
      </c>
      <c r="O297" s="1">
        <v>44655.340462962966</v>
      </c>
      <c r="P297" s="1">
        <v>44655.351041666669</v>
      </c>
      <c r="Q297">
        <v>7</v>
      </c>
      <c r="R297">
        <v>907</v>
      </c>
      <c r="S297" t="b">
        <v>0</v>
      </c>
      <c r="T297" t="s">
        <v>89</v>
      </c>
      <c r="U297" t="b">
        <v>0</v>
      </c>
      <c r="V297" t="s">
        <v>124</v>
      </c>
      <c r="W297" s="1">
        <v>44655.351041666669</v>
      </c>
      <c r="X297">
        <v>907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264</v>
      </c>
      <c r="AE297">
        <v>198</v>
      </c>
      <c r="AF297">
        <v>0</v>
      </c>
      <c r="AG297">
        <v>15</v>
      </c>
      <c r="AH297" t="s">
        <v>89</v>
      </c>
      <c r="AI297" t="s">
        <v>89</v>
      </c>
      <c r="AJ297" t="s">
        <v>89</v>
      </c>
      <c r="AK297" t="s">
        <v>89</v>
      </c>
      <c r="AL297" t="s">
        <v>89</v>
      </c>
      <c r="AM297" t="s">
        <v>89</v>
      </c>
      <c r="AN297" t="s">
        <v>89</v>
      </c>
      <c r="AO297" t="s">
        <v>89</v>
      </c>
      <c r="AP297" t="s">
        <v>89</v>
      </c>
      <c r="AQ297" t="s">
        <v>89</v>
      </c>
      <c r="AR297" t="s">
        <v>89</v>
      </c>
      <c r="AS297" t="s">
        <v>89</v>
      </c>
      <c r="AT297" t="s">
        <v>89</v>
      </c>
      <c r="AU297" t="s">
        <v>89</v>
      </c>
      <c r="AV297" t="s">
        <v>89</v>
      </c>
      <c r="AW297" t="s">
        <v>89</v>
      </c>
      <c r="AX297" t="s">
        <v>89</v>
      </c>
      <c r="AY297" t="s">
        <v>89</v>
      </c>
      <c r="AZ297" t="s">
        <v>89</v>
      </c>
      <c r="BA297" t="s">
        <v>89</v>
      </c>
      <c r="BB297" t="s">
        <v>89</v>
      </c>
      <c r="BC297" t="s">
        <v>89</v>
      </c>
      <c r="BD297" t="s">
        <v>89</v>
      </c>
      <c r="BE297" t="s">
        <v>89</v>
      </c>
    </row>
    <row r="298" spans="1:57" x14ac:dyDescent="0.35">
      <c r="A298" t="s">
        <v>812</v>
      </c>
      <c r="B298" t="s">
        <v>81</v>
      </c>
      <c r="C298" t="s">
        <v>385</v>
      </c>
      <c r="D298" t="s">
        <v>83</v>
      </c>
      <c r="E298" s="2" t="str">
        <f>HYPERLINK("capsilon://?command=openfolder&amp;siteaddress=envoy.emaiq-na2.net&amp;folderid=FXB91EC310-263E-24B8-2F34-279EEDF4F681","FX2204346")</f>
        <v>FX2204346</v>
      </c>
      <c r="F298" t="s">
        <v>19</v>
      </c>
      <c r="G298" t="s">
        <v>19</v>
      </c>
      <c r="H298" t="s">
        <v>84</v>
      </c>
      <c r="I298" t="s">
        <v>813</v>
      </c>
      <c r="J298">
        <v>43</v>
      </c>
      <c r="K298" t="s">
        <v>765</v>
      </c>
      <c r="L298" t="s">
        <v>19</v>
      </c>
      <c r="M298" t="s">
        <v>88</v>
      </c>
      <c r="N298">
        <v>1</v>
      </c>
      <c r="O298" s="1">
        <v>44665.486122685186</v>
      </c>
      <c r="P298" s="1">
        <v>44665.501597222225</v>
      </c>
      <c r="Q298">
        <v>1134</v>
      </c>
      <c r="R298">
        <v>203</v>
      </c>
      <c r="S298" t="b">
        <v>0</v>
      </c>
      <c r="T298" t="s">
        <v>89</v>
      </c>
      <c r="U298" t="b">
        <v>0</v>
      </c>
      <c r="V298" t="s">
        <v>211</v>
      </c>
      <c r="W298" s="1">
        <v>44665.500509259262</v>
      </c>
      <c r="X298">
        <v>190</v>
      </c>
      <c r="Y298">
        <v>37</v>
      </c>
      <c r="Z298">
        <v>0</v>
      </c>
      <c r="AA298">
        <v>37</v>
      </c>
      <c r="AB298">
        <v>0</v>
      </c>
      <c r="AC298">
        <v>8</v>
      </c>
      <c r="AD298">
        <v>6</v>
      </c>
      <c r="AE298">
        <v>0</v>
      </c>
      <c r="AF298">
        <v>0</v>
      </c>
      <c r="AG298">
        <v>0</v>
      </c>
      <c r="AH298" t="s">
        <v>89</v>
      </c>
      <c r="AI298" t="s">
        <v>89</v>
      </c>
      <c r="AJ298" t="s">
        <v>89</v>
      </c>
      <c r="AK298" t="s">
        <v>89</v>
      </c>
      <c r="AL298" t="s">
        <v>89</v>
      </c>
      <c r="AM298" t="s">
        <v>89</v>
      </c>
      <c r="AN298" t="s">
        <v>89</v>
      </c>
      <c r="AO298" t="s">
        <v>89</v>
      </c>
      <c r="AP298" t="s">
        <v>89</v>
      </c>
      <c r="AQ298" t="s">
        <v>89</v>
      </c>
      <c r="AR298" t="s">
        <v>89</v>
      </c>
      <c r="AS298" t="s">
        <v>89</v>
      </c>
      <c r="AT298" t="s">
        <v>89</v>
      </c>
      <c r="AU298" t="s">
        <v>89</v>
      </c>
      <c r="AV298" t="s">
        <v>89</v>
      </c>
      <c r="AW298" t="s">
        <v>89</v>
      </c>
      <c r="AX298" t="s">
        <v>89</v>
      </c>
      <c r="AY298" t="s">
        <v>89</v>
      </c>
      <c r="AZ298" t="s">
        <v>89</v>
      </c>
      <c r="BA298" t="s">
        <v>89</v>
      </c>
      <c r="BB298" t="s">
        <v>89</v>
      </c>
      <c r="BC298" t="s">
        <v>89</v>
      </c>
      <c r="BD298" t="s">
        <v>89</v>
      </c>
      <c r="BE298" t="s">
        <v>89</v>
      </c>
    </row>
    <row r="299" spans="1:57" x14ac:dyDescent="0.35">
      <c r="A299" t="s">
        <v>814</v>
      </c>
      <c r="B299" t="s">
        <v>81</v>
      </c>
      <c r="C299" t="s">
        <v>478</v>
      </c>
      <c r="D299" t="s">
        <v>83</v>
      </c>
      <c r="E299" s="2" t="str">
        <f>HYPERLINK("capsilon://?command=openfolder&amp;siteaddress=envoy.emaiq-na2.net&amp;folderid=FX3722DFAE-7FE5-9FE1-D4FB-13CF97192022","FX2204275")</f>
        <v>FX2204275</v>
      </c>
      <c r="F299" t="s">
        <v>19</v>
      </c>
      <c r="G299" t="s">
        <v>19</v>
      </c>
      <c r="H299" t="s">
        <v>84</v>
      </c>
      <c r="I299" t="s">
        <v>815</v>
      </c>
      <c r="J299">
        <v>66</v>
      </c>
      <c r="K299" t="s">
        <v>765</v>
      </c>
      <c r="L299" t="s">
        <v>19</v>
      </c>
      <c r="M299" t="s">
        <v>88</v>
      </c>
      <c r="N299">
        <v>0</v>
      </c>
      <c r="O299" s="1">
        <v>44665.487974537034</v>
      </c>
      <c r="P299" s="1">
        <v>44665.501597222225</v>
      </c>
      <c r="Q299">
        <v>1177</v>
      </c>
      <c r="R299">
        <v>0</v>
      </c>
      <c r="S299" t="b">
        <v>0</v>
      </c>
      <c r="T299" t="s">
        <v>89</v>
      </c>
      <c r="U299" t="b">
        <v>0</v>
      </c>
      <c r="V299" t="s">
        <v>89</v>
      </c>
      <c r="W299" t="s">
        <v>89</v>
      </c>
      <c r="X299" t="s">
        <v>89</v>
      </c>
      <c r="Y299" t="s">
        <v>89</v>
      </c>
      <c r="Z299" t="s">
        <v>89</v>
      </c>
      <c r="AA299" t="s">
        <v>89</v>
      </c>
      <c r="AB299" t="s">
        <v>89</v>
      </c>
      <c r="AC299" t="s">
        <v>89</v>
      </c>
      <c r="AD299" t="s">
        <v>89</v>
      </c>
      <c r="AE299" t="s">
        <v>89</v>
      </c>
      <c r="AF299" t="s">
        <v>89</v>
      </c>
      <c r="AG299" t="s">
        <v>89</v>
      </c>
      <c r="AH299" t="s">
        <v>89</v>
      </c>
      <c r="AI299" t="s">
        <v>89</v>
      </c>
      <c r="AJ299" t="s">
        <v>89</v>
      </c>
      <c r="AK299" t="s">
        <v>89</v>
      </c>
      <c r="AL299" t="s">
        <v>89</v>
      </c>
      <c r="AM299" t="s">
        <v>89</v>
      </c>
      <c r="AN299" t="s">
        <v>89</v>
      </c>
      <c r="AO299" t="s">
        <v>89</v>
      </c>
      <c r="AP299" t="s">
        <v>89</v>
      </c>
      <c r="AQ299" t="s">
        <v>89</v>
      </c>
      <c r="AR299" t="s">
        <v>89</v>
      </c>
      <c r="AS299" t="s">
        <v>89</v>
      </c>
      <c r="AT299" t="s">
        <v>89</v>
      </c>
      <c r="AU299" t="s">
        <v>89</v>
      </c>
      <c r="AV299" t="s">
        <v>89</v>
      </c>
      <c r="AW299" t="s">
        <v>89</v>
      </c>
      <c r="AX299" t="s">
        <v>89</v>
      </c>
      <c r="AY299" t="s">
        <v>89</v>
      </c>
      <c r="AZ299" t="s">
        <v>89</v>
      </c>
      <c r="BA299" t="s">
        <v>89</v>
      </c>
      <c r="BB299" t="s">
        <v>89</v>
      </c>
      <c r="BC299" t="s">
        <v>89</v>
      </c>
      <c r="BD299" t="s">
        <v>89</v>
      </c>
      <c r="BE299" t="s">
        <v>89</v>
      </c>
    </row>
    <row r="300" spans="1:57" x14ac:dyDescent="0.35">
      <c r="A300" t="s">
        <v>816</v>
      </c>
      <c r="B300" t="s">
        <v>81</v>
      </c>
      <c r="C300" t="s">
        <v>805</v>
      </c>
      <c r="D300" t="s">
        <v>83</v>
      </c>
      <c r="E300" s="2" t="str">
        <f>HYPERLINK("capsilon://?command=openfolder&amp;siteaddress=envoy.emaiq-na2.net&amp;folderid=FX9FAC4C56-7BDD-2622-9C64-432D936AF75D","FX2204392")</f>
        <v>FX2204392</v>
      </c>
      <c r="F300" t="s">
        <v>19</v>
      </c>
      <c r="G300" t="s">
        <v>19</v>
      </c>
      <c r="H300" t="s">
        <v>84</v>
      </c>
      <c r="I300" t="s">
        <v>806</v>
      </c>
      <c r="J300">
        <v>170</v>
      </c>
      <c r="K300" t="s">
        <v>765</v>
      </c>
      <c r="L300" t="s">
        <v>19</v>
      </c>
      <c r="M300" t="s">
        <v>88</v>
      </c>
      <c r="N300">
        <v>0</v>
      </c>
      <c r="O300" s="1">
        <v>44665.500520833331</v>
      </c>
      <c r="P300" s="1">
        <v>44665.501597222225</v>
      </c>
      <c r="Q300">
        <v>93</v>
      </c>
      <c r="R300">
        <v>0</v>
      </c>
      <c r="S300" t="b">
        <v>0</v>
      </c>
      <c r="T300" t="s">
        <v>89</v>
      </c>
      <c r="U300" t="b">
        <v>1</v>
      </c>
      <c r="V300" t="s">
        <v>89</v>
      </c>
      <c r="W300" t="s">
        <v>89</v>
      </c>
      <c r="X300" t="s">
        <v>89</v>
      </c>
      <c r="Y300" t="s">
        <v>89</v>
      </c>
      <c r="Z300" t="s">
        <v>89</v>
      </c>
      <c r="AA300" t="s">
        <v>89</v>
      </c>
      <c r="AB300" t="s">
        <v>89</v>
      </c>
      <c r="AC300" t="s">
        <v>89</v>
      </c>
      <c r="AD300" t="s">
        <v>89</v>
      </c>
      <c r="AE300" t="s">
        <v>89</v>
      </c>
      <c r="AF300" t="s">
        <v>89</v>
      </c>
      <c r="AG300" t="s">
        <v>89</v>
      </c>
      <c r="AH300" t="s">
        <v>89</v>
      </c>
      <c r="AI300" t="s">
        <v>89</v>
      </c>
      <c r="AJ300" t="s">
        <v>89</v>
      </c>
      <c r="AK300" t="s">
        <v>89</v>
      </c>
      <c r="AL300" t="s">
        <v>89</v>
      </c>
      <c r="AM300" t="s">
        <v>89</v>
      </c>
      <c r="AN300" t="s">
        <v>89</v>
      </c>
      <c r="AO300" t="s">
        <v>89</v>
      </c>
      <c r="AP300" t="s">
        <v>89</v>
      </c>
      <c r="AQ300" t="s">
        <v>89</v>
      </c>
      <c r="AR300" t="s">
        <v>89</v>
      </c>
      <c r="AS300" t="s">
        <v>89</v>
      </c>
      <c r="AT300" t="s">
        <v>89</v>
      </c>
      <c r="AU300" t="s">
        <v>89</v>
      </c>
      <c r="AV300" t="s">
        <v>89</v>
      </c>
      <c r="AW300" t="s">
        <v>89</v>
      </c>
      <c r="AX300" t="s">
        <v>89</v>
      </c>
      <c r="AY300" t="s">
        <v>89</v>
      </c>
      <c r="AZ300" t="s">
        <v>89</v>
      </c>
      <c r="BA300" t="s">
        <v>89</v>
      </c>
      <c r="BB300" t="s">
        <v>89</v>
      </c>
      <c r="BC300" t="s">
        <v>89</v>
      </c>
      <c r="BD300" t="s">
        <v>89</v>
      </c>
      <c r="BE300" t="s">
        <v>89</v>
      </c>
    </row>
    <row r="301" spans="1:57" x14ac:dyDescent="0.35">
      <c r="A301" t="s">
        <v>817</v>
      </c>
      <c r="B301" t="s">
        <v>81</v>
      </c>
      <c r="C301" t="s">
        <v>818</v>
      </c>
      <c r="D301" t="s">
        <v>83</v>
      </c>
      <c r="E301" s="2" t="str">
        <f>HYPERLINK("capsilon://?command=openfolder&amp;siteaddress=envoy.emaiq-na2.net&amp;folderid=FXF98350C5-A10E-36DC-AB2F-4E865F1C7D61","FX2203558")</f>
        <v>FX2203558</v>
      </c>
      <c r="F301" t="s">
        <v>19</v>
      </c>
      <c r="G301" t="s">
        <v>19</v>
      </c>
      <c r="H301" t="s">
        <v>84</v>
      </c>
      <c r="I301" t="s">
        <v>819</v>
      </c>
      <c r="J301">
        <v>28</v>
      </c>
      <c r="K301" t="s">
        <v>86</v>
      </c>
      <c r="L301" t="s">
        <v>87</v>
      </c>
      <c r="M301" t="s">
        <v>88</v>
      </c>
      <c r="N301">
        <v>2</v>
      </c>
      <c r="O301" s="1">
        <v>44655.351770833331</v>
      </c>
      <c r="P301" s="1">
        <v>44655.358796296299</v>
      </c>
      <c r="Q301">
        <v>194</v>
      </c>
      <c r="R301">
        <v>413</v>
      </c>
      <c r="S301" t="b">
        <v>0</v>
      </c>
      <c r="T301" t="s">
        <v>89</v>
      </c>
      <c r="U301" t="b">
        <v>0</v>
      </c>
      <c r="V301" t="s">
        <v>124</v>
      </c>
      <c r="W301" s="1">
        <v>44655.354039351849</v>
      </c>
      <c r="X301">
        <v>189</v>
      </c>
      <c r="Y301">
        <v>21</v>
      </c>
      <c r="Z301">
        <v>0</v>
      </c>
      <c r="AA301">
        <v>21</v>
      </c>
      <c r="AB301">
        <v>0</v>
      </c>
      <c r="AC301">
        <v>0</v>
      </c>
      <c r="AD301">
        <v>7</v>
      </c>
      <c r="AE301">
        <v>0</v>
      </c>
      <c r="AF301">
        <v>0</v>
      </c>
      <c r="AG301">
        <v>0</v>
      </c>
      <c r="AH301" t="s">
        <v>138</v>
      </c>
      <c r="AI301" s="1">
        <v>44655.358796296299</v>
      </c>
      <c r="AJ301">
        <v>224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89</v>
      </c>
      <c r="AU301" t="s">
        <v>89</v>
      </c>
      <c r="AV301" t="s">
        <v>89</v>
      </c>
      <c r="AW301" t="s">
        <v>89</v>
      </c>
      <c r="AX301" t="s">
        <v>89</v>
      </c>
      <c r="AY301" t="s">
        <v>89</v>
      </c>
      <c r="AZ301" t="s">
        <v>89</v>
      </c>
      <c r="BA301" t="s">
        <v>89</v>
      </c>
      <c r="BB301" t="s">
        <v>89</v>
      </c>
      <c r="BC301" t="s">
        <v>89</v>
      </c>
      <c r="BD301" t="s">
        <v>89</v>
      </c>
      <c r="BE301" t="s">
        <v>89</v>
      </c>
    </row>
    <row r="302" spans="1:57" x14ac:dyDescent="0.35">
      <c r="A302" t="s">
        <v>820</v>
      </c>
      <c r="B302" t="s">
        <v>81</v>
      </c>
      <c r="C302" t="s">
        <v>821</v>
      </c>
      <c r="D302" t="s">
        <v>83</v>
      </c>
      <c r="E302" s="2" t="str">
        <f>HYPERLINK("capsilon://?command=openfolder&amp;siteaddress=envoy.emaiq-na2.net&amp;folderid=FX7BB3CAED-DAEF-A56E-85AA-F78AAFFF7D59","FX2204568")</f>
        <v>FX2204568</v>
      </c>
      <c r="F302" t="s">
        <v>19</v>
      </c>
      <c r="G302" t="s">
        <v>19</v>
      </c>
      <c r="H302" t="s">
        <v>84</v>
      </c>
      <c r="I302" t="s">
        <v>822</v>
      </c>
      <c r="J302">
        <v>150</v>
      </c>
      <c r="K302" t="s">
        <v>765</v>
      </c>
      <c r="L302" t="s">
        <v>19</v>
      </c>
      <c r="M302" t="s">
        <v>88</v>
      </c>
      <c r="N302">
        <v>0</v>
      </c>
      <c r="O302" s="1">
        <v>44665.526921296296</v>
      </c>
      <c r="P302" s="1">
        <v>44665.528993055559</v>
      </c>
      <c r="Q302">
        <v>179</v>
      </c>
      <c r="R302">
        <v>0</v>
      </c>
      <c r="S302" t="b">
        <v>0</v>
      </c>
      <c r="T302" t="s">
        <v>89</v>
      </c>
      <c r="U302" t="b">
        <v>0</v>
      </c>
      <c r="V302" t="s">
        <v>89</v>
      </c>
      <c r="W302" t="s">
        <v>89</v>
      </c>
      <c r="X302" t="s">
        <v>89</v>
      </c>
      <c r="Y302" t="s">
        <v>89</v>
      </c>
      <c r="Z302" t="s">
        <v>89</v>
      </c>
      <c r="AA302" t="s">
        <v>89</v>
      </c>
      <c r="AB302" t="s">
        <v>89</v>
      </c>
      <c r="AC302" t="s">
        <v>89</v>
      </c>
      <c r="AD302" t="s">
        <v>89</v>
      </c>
      <c r="AE302" t="s">
        <v>89</v>
      </c>
      <c r="AF302" t="s">
        <v>89</v>
      </c>
      <c r="AG302" t="s">
        <v>89</v>
      </c>
      <c r="AH302" t="s">
        <v>89</v>
      </c>
      <c r="AI302" t="s">
        <v>89</v>
      </c>
      <c r="AJ302" t="s">
        <v>89</v>
      </c>
      <c r="AK302" t="s">
        <v>89</v>
      </c>
      <c r="AL302" t="s">
        <v>89</v>
      </c>
      <c r="AM302" t="s">
        <v>89</v>
      </c>
      <c r="AN302" t="s">
        <v>89</v>
      </c>
      <c r="AO302" t="s">
        <v>89</v>
      </c>
      <c r="AP302" t="s">
        <v>89</v>
      </c>
      <c r="AQ302" t="s">
        <v>89</v>
      </c>
      <c r="AR302" t="s">
        <v>89</v>
      </c>
      <c r="AS302" t="s">
        <v>89</v>
      </c>
      <c r="AT302" t="s">
        <v>89</v>
      </c>
      <c r="AU302" t="s">
        <v>89</v>
      </c>
      <c r="AV302" t="s">
        <v>89</v>
      </c>
      <c r="AW302" t="s">
        <v>89</v>
      </c>
      <c r="AX302" t="s">
        <v>89</v>
      </c>
      <c r="AY302" t="s">
        <v>89</v>
      </c>
      <c r="AZ302" t="s">
        <v>89</v>
      </c>
      <c r="BA302" t="s">
        <v>89</v>
      </c>
      <c r="BB302" t="s">
        <v>89</v>
      </c>
      <c r="BC302" t="s">
        <v>89</v>
      </c>
      <c r="BD302" t="s">
        <v>89</v>
      </c>
      <c r="BE302" t="s">
        <v>89</v>
      </c>
    </row>
    <row r="303" spans="1:57" x14ac:dyDescent="0.35">
      <c r="A303" t="s">
        <v>823</v>
      </c>
      <c r="B303" t="s">
        <v>81</v>
      </c>
      <c r="C303" t="s">
        <v>659</v>
      </c>
      <c r="D303" t="s">
        <v>83</v>
      </c>
      <c r="E303" s="2" t="str">
        <f>HYPERLINK("capsilon://?command=openfolder&amp;siteaddress=envoy.emaiq-na2.net&amp;folderid=FXF9180E69-072E-F2A2-0CB5-5CC5894E5AF8","FX2204556")</f>
        <v>FX2204556</v>
      </c>
      <c r="F303" t="s">
        <v>19</v>
      </c>
      <c r="G303" t="s">
        <v>19</v>
      </c>
      <c r="H303" t="s">
        <v>84</v>
      </c>
      <c r="I303" t="s">
        <v>824</v>
      </c>
      <c r="J303">
        <v>21</v>
      </c>
      <c r="K303" t="s">
        <v>765</v>
      </c>
      <c r="L303" t="s">
        <v>19</v>
      </c>
      <c r="M303" t="s">
        <v>88</v>
      </c>
      <c r="N303">
        <v>0</v>
      </c>
      <c r="O303" s="1">
        <v>44665.533726851849</v>
      </c>
      <c r="P303" s="1">
        <v>44665.538402777776</v>
      </c>
      <c r="Q303">
        <v>253</v>
      </c>
      <c r="R303">
        <v>151</v>
      </c>
      <c r="S303" t="b">
        <v>0</v>
      </c>
      <c r="T303" t="s">
        <v>89</v>
      </c>
      <c r="U303" t="b">
        <v>0</v>
      </c>
      <c r="V303" t="s">
        <v>89</v>
      </c>
      <c r="W303" t="s">
        <v>89</v>
      </c>
      <c r="X303" t="s">
        <v>89</v>
      </c>
      <c r="Y303" t="s">
        <v>89</v>
      </c>
      <c r="Z303" t="s">
        <v>89</v>
      </c>
      <c r="AA303" t="s">
        <v>89</v>
      </c>
      <c r="AB303" t="s">
        <v>89</v>
      </c>
      <c r="AC303" t="s">
        <v>89</v>
      </c>
      <c r="AD303" t="s">
        <v>89</v>
      </c>
      <c r="AE303" t="s">
        <v>89</v>
      </c>
      <c r="AF303" t="s">
        <v>89</v>
      </c>
      <c r="AG303" t="s">
        <v>89</v>
      </c>
      <c r="AH303" t="s">
        <v>89</v>
      </c>
      <c r="AI303" t="s">
        <v>89</v>
      </c>
      <c r="AJ303" t="s">
        <v>89</v>
      </c>
      <c r="AK303" t="s">
        <v>89</v>
      </c>
      <c r="AL303" t="s">
        <v>89</v>
      </c>
      <c r="AM303" t="s">
        <v>89</v>
      </c>
      <c r="AN303" t="s">
        <v>89</v>
      </c>
      <c r="AO303" t="s">
        <v>89</v>
      </c>
      <c r="AP303" t="s">
        <v>89</v>
      </c>
      <c r="AQ303" t="s">
        <v>89</v>
      </c>
      <c r="AR303" t="s">
        <v>89</v>
      </c>
      <c r="AS303" t="s">
        <v>89</v>
      </c>
      <c r="AT303" t="s">
        <v>89</v>
      </c>
      <c r="AU303" t="s">
        <v>89</v>
      </c>
      <c r="AV303" t="s">
        <v>89</v>
      </c>
      <c r="AW303" t="s">
        <v>89</v>
      </c>
      <c r="AX303" t="s">
        <v>89</v>
      </c>
      <c r="AY303" t="s">
        <v>89</v>
      </c>
      <c r="AZ303" t="s">
        <v>89</v>
      </c>
      <c r="BA303" t="s">
        <v>89</v>
      </c>
      <c r="BB303" t="s">
        <v>89</v>
      </c>
      <c r="BC303" t="s">
        <v>89</v>
      </c>
      <c r="BD303" t="s">
        <v>89</v>
      </c>
      <c r="BE303" t="s">
        <v>89</v>
      </c>
    </row>
    <row r="304" spans="1:57" x14ac:dyDescent="0.35">
      <c r="A304" t="s">
        <v>825</v>
      </c>
      <c r="B304" t="s">
        <v>81</v>
      </c>
      <c r="C304" t="s">
        <v>115</v>
      </c>
      <c r="D304" t="s">
        <v>83</v>
      </c>
      <c r="E304" s="2" t="str">
        <f>HYPERLINK("capsilon://?command=openfolder&amp;siteaddress=envoy.emaiq-na2.net&amp;folderid=FXDACA115C-2DF9-CD66-2DF4-59CA09E66D2B","FX22031089")</f>
        <v>FX22031089</v>
      </c>
      <c r="F304" t="s">
        <v>19</v>
      </c>
      <c r="G304" t="s">
        <v>19</v>
      </c>
      <c r="H304" t="s">
        <v>84</v>
      </c>
      <c r="I304" t="s">
        <v>811</v>
      </c>
      <c r="J304">
        <v>568</v>
      </c>
      <c r="K304" t="s">
        <v>86</v>
      </c>
      <c r="L304" t="s">
        <v>87</v>
      </c>
      <c r="M304" t="s">
        <v>88</v>
      </c>
      <c r="N304">
        <v>2</v>
      </c>
      <c r="O304" s="1">
        <v>44655.352442129632</v>
      </c>
      <c r="P304" s="1">
        <v>44655.433136574073</v>
      </c>
      <c r="Q304">
        <v>175</v>
      </c>
      <c r="R304">
        <v>6797</v>
      </c>
      <c r="S304" t="b">
        <v>0</v>
      </c>
      <c r="T304" t="s">
        <v>89</v>
      </c>
      <c r="U304" t="b">
        <v>1</v>
      </c>
      <c r="V304" t="s">
        <v>124</v>
      </c>
      <c r="W304" s="1">
        <v>44655.410775462966</v>
      </c>
      <c r="X304">
        <v>4804</v>
      </c>
      <c r="Y304">
        <v>255</v>
      </c>
      <c r="Z304">
        <v>0</v>
      </c>
      <c r="AA304">
        <v>255</v>
      </c>
      <c r="AB304">
        <v>659</v>
      </c>
      <c r="AC304">
        <v>146</v>
      </c>
      <c r="AD304">
        <v>313</v>
      </c>
      <c r="AE304">
        <v>0</v>
      </c>
      <c r="AF304">
        <v>0</v>
      </c>
      <c r="AG304">
        <v>0</v>
      </c>
      <c r="AH304" t="s">
        <v>138</v>
      </c>
      <c r="AI304" s="1">
        <v>44655.433136574073</v>
      </c>
      <c r="AJ304">
        <v>1908</v>
      </c>
      <c r="AK304">
        <v>7</v>
      </c>
      <c r="AL304">
        <v>0</v>
      </c>
      <c r="AM304">
        <v>7</v>
      </c>
      <c r="AN304">
        <v>252</v>
      </c>
      <c r="AO304">
        <v>11</v>
      </c>
      <c r="AP304">
        <v>306</v>
      </c>
      <c r="AQ304">
        <v>0</v>
      </c>
      <c r="AR304">
        <v>0</v>
      </c>
      <c r="AS304">
        <v>0</v>
      </c>
      <c r="AT304" t="s">
        <v>89</v>
      </c>
      <c r="AU304" t="s">
        <v>89</v>
      </c>
      <c r="AV304" t="s">
        <v>89</v>
      </c>
      <c r="AW304" t="s">
        <v>89</v>
      </c>
      <c r="AX304" t="s">
        <v>89</v>
      </c>
      <c r="AY304" t="s">
        <v>89</v>
      </c>
      <c r="AZ304" t="s">
        <v>89</v>
      </c>
      <c r="BA304" t="s">
        <v>89</v>
      </c>
      <c r="BB304" t="s">
        <v>89</v>
      </c>
      <c r="BC304" t="s">
        <v>89</v>
      </c>
      <c r="BD304" t="s">
        <v>89</v>
      </c>
      <c r="BE304" t="s">
        <v>89</v>
      </c>
    </row>
    <row r="305" spans="1:57" x14ac:dyDescent="0.35">
      <c r="A305" t="s">
        <v>826</v>
      </c>
      <c r="B305" t="s">
        <v>81</v>
      </c>
      <c r="C305" t="s">
        <v>758</v>
      </c>
      <c r="D305" t="s">
        <v>83</v>
      </c>
      <c r="E305" s="2" t="str">
        <f>HYPERLINK("capsilon://?command=openfolder&amp;siteaddress=envoy.emaiq-na2.net&amp;folderid=FXF364DA53-07B3-86DC-4060-8F3BEDAE8577","FX2204475")</f>
        <v>FX2204475</v>
      </c>
      <c r="F305" t="s">
        <v>19</v>
      </c>
      <c r="G305" t="s">
        <v>19</v>
      </c>
      <c r="H305" t="s">
        <v>84</v>
      </c>
      <c r="I305" t="s">
        <v>827</v>
      </c>
      <c r="J305">
        <v>129</v>
      </c>
      <c r="K305" t="s">
        <v>765</v>
      </c>
      <c r="L305" t="s">
        <v>19</v>
      </c>
      <c r="M305" t="s">
        <v>88</v>
      </c>
      <c r="N305">
        <v>0</v>
      </c>
      <c r="O305" s="1">
        <v>44665.536759259259</v>
      </c>
      <c r="P305" s="1">
        <v>44665.538402777776</v>
      </c>
      <c r="Q305">
        <v>142</v>
      </c>
      <c r="R305">
        <v>0</v>
      </c>
      <c r="S305" t="b">
        <v>0</v>
      </c>
      <c r="T305" t="s">
        <v>89</v>
      </c>
      <c r="U305" t="b">
        <v>0</v>
      </c>
      <c r="V305" t="s">
        <v>89</v>
      </c>
      <c r="W305" t="s">
        <v>89</v>
      </c>
      <c r="X305" t="s">
        <v>89</v>
      </c>
      <c r="Y305" t="s">
        <v>89</v>
      </c>
      <c r="Z305" t="s">
        <v>89</v>
      </c>
      <c r="AA305" t="s">
        <v>89</v>
      </c>
      <c r="AB305" t="s">
        <v>89</v>
      </c>
      <c r="AC305" t="s">
        <v>89</v>
      </c>
      <c r="AD305" t="s">
        <v>89</v>
      </c>
      <c r="AE305" t="s">
        <v>89</v>
      </c>
      <c r="AF305" t="s">
        <v>89</v>
      </c>
      <c r="AG305" t="s">
        <v>89</v>
      </c>
      <c r="AH305" t="s">
        <v>89</v>
      </c>
      <c r="AI305" t="s">
        <v>89</v>
      </c>
      <c r="AJ305" t="s">
        <v>89</v>
      </c>
      <c r="AK305" t="s">
        <v>89</v>
      </c>
      <c r="AL305" t="s">
        <v>89</v>
      </c>
      <c r="AM305" t="s">
        <v>89</v>
      </c>
      <c r="AN305" t="s">
        <v>89</v>
      </c>
      <c r="AO305" t="s">
        <v>89</v>
      </c>
      <c r="AP305" t="s">
        <v>89</v>
      </c>
      <c r="AQ305" t="s">
        <v>89</v>
      </c>
      <c r="AR305" t="s">
        <v>89</v>
      </c>
      <c r="AS305" t="s">
        <v>89</v>
      </c>
      <c r="AT305" t="s">
        <v>89</v>
      </c>
      <c r="AU305" t="s">
        <v>89</v>
      </c>
      <c r="AV305" t="s">
        <v>89</v>
      </c>
      <c r="AW305" t="s">
        <v>89</v>
      </c>
      <c r="AX305" t="s">
        <v>89</v>
      </c>
      <c r="AY305" t="s">
        <v>89</v>
      </c>
      <c r="AZ305" t="s">
        <v>89</v>
      </c>
      <c r="BA305" t="s">
        <v>89</v>
      </c>
      <c r="BB305" t="s">
        <v>89</v>
      </c>
      <c r="BC305" t="s">
        <v>89</v>
      </c>
      <c r="BD305" t="s">
        <v>89</v>
      </c>
      <c r="BE305" t="s">
        <v>89</v>
      </c>
    </row>
    <row r="306" spans="1:57" x14ac:dyDescent="0.35">
      <c r="A306" t="s">
        <v>828</v>
      </c>
      <c r="B306" t="s">
        <v>81</v>
      </c>
      <c r="C306" t="s">
        <v>818</v>
      </c>
      <c r="D306" t="s">
        <v>83</v>
      </c>
      <c r="E306" s="2" t="str">
        <f>HYPERLINK("capsilon://?command=openfolder&amp;siteaddress=envoy.emaiq-na2.net&amp;folderid=FXF98350C5-A10E-36DC-AB2F-4E865F1C7D61","FX2203558")</f>
        <v>FX2203558</v>
      </c>
      <c r="F306" t="s">
        <v>19</v>
      </c>
      <c r="G306" t="s">
        <v>19</v>
      </c>
      <c r="H306" t="s">
        <v>84</v>
      </c>
      <c r="I306" t="s">
        <v>829</v>
      </c>
      <c r="J306">
        <v>28</v>
      </c>
      <c r="K306" t="s">
        <v>86</v>
      </c>
      <c r="L306" t="s">
        <v>87</v>
      </c>
      <c r="M306" t="s">
        <v>88</v>
      </c>
      <c r="N306">
        <v>1</v>
      </c>
      <c r="O306" s="1">
        <v>44655.354861111111</v>
      </c>
      <c r="P306" s="1">
        <v>44655.361585648148</v>
      </c>
      <c r="Q306">
        <v>52</v>
      </c>
      <c r="R306">
        <v>529</v>
      </c>
      <c r="S306" t="b">
        <v>0</v>
      </c>
      <c r="T306" t="s">
        <v>89</v>
      </c>
      <c r="U306" t="b">
        <v>0</v>
      </c>
      <c r="V306" t="s">
        <v>105</v>
      </c>
      <c r="W306" s="1">
        <v>44655.361585648148</v>
      </c>
      <c r="X306">
        <v>181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28</v>
      </c>
      <c r="AE306">
        <v>21</v>
      </c>
      <c r="AF306">
        <v>0</v>
      </c>
      <c r="AG306">
        <v>2</v>
      </c>
      <c r="AH306" t="s">
        <v>89</v>
      </c>
      <c r="AI306" t="s">
        <v>89</v>
      </c>
      <c r="AJ306" t="s">
        <v>89</v>
      </c>
      <c r="AK306" t="s">
        <v>89</v>
      </c>
      <c r="AL306" t="s">
        <v>89</v>
      </c>
      <c r="AM306" t="s">
        <v>89</v>
      </c>
      <c r="AN306" t="s">
        <v>89</v>
      </c>
      <c r="AO306" t="s">
        <v>89</v>
      </c>
      <c r="AP306" t="s">
        <v>89</v>
      </c>
      <c r="AQ306" t="s">
        <v>89</v>
      </c>
      <c r="AR306" t="s">
        <v>89</v>
      </c>
      <c r="AS306" t="s">
        <v>89</v>
      </c>
      <c r="AT306" t="s">
        <v>89</v>
      </c>
      <c r="AU306" t="s">
        <v>89</v>
      </c>
      <c r="AV306" t="s">
        <v>89</v>
      </c>
      <c r="AW306" t="s">
        <v>89</v>
      </c>
      <c r="AX306" t="s">
        <v>89</v>
      </c>
      <c r="AY306" t="s">
        <v>89</v>
      </c>
      <c r="AZ306" t="s">
        <v>89</v>
      </c>
      <c r="BA306" t="s">
        <v>89</v>
      </c>
      <c r="BB306" t="s">
        <v>89</v>
      </c>
      <c r="BC306" t="s">
        <v>89</v>
      </c>
      <c r="BD306" t="s">
        <v>89</v>
      </c>
      <c r="BE306" t="s">
        <v>89</v>
      </c>
    </row>
    <row r="307" spans="1:57" x14ac:dyDescent="0.35">
      <c r="A307" t="s">
        <v>830</v>
      </c>
      <c r="B307" t="s">
        <v>81</v>
      </c>
      <c r="C307" t="s">
        <v>818</v>
      </c>
      <c r="D307" t="s">
        <v>83</v>
      </c>
      <c r="E307" s="2" t="str">
        <f>HYPERLINK("capsilon://?command=openfolder&amp;siteaddress=envoy.emaiq-na2.net&amp;folderid=FXF98350C5-A10E-36DC-AB2F-4E865F1C7D61","FX2203558")</f>
        <v>FX2203558</v>
      </c>
      <c r="F307" t="s">
        <v>19</v>
      </c>
      <c r="G307" t="s">
        <v>19</v>
      </c>
      <c r="H307" t="s">
        <v>84</v>
      </c>
      <c r="I307" t="s">
        <v>829</v>
      </c>
      <c r="J307">
        <v>56</v>
      </c>
      <c r="K307" t="s">
        <v>86</v>
      </c>
      <c r="L307" t="s">
        <v>87</v>
      </c>
      <c r="M307" t="s">
        <v>88</v>
      </c>
      <c r="N307">
        <v>2</v>
      </c>
      <c r="O307" s="1">
        <v>44655.36215277778</v>
      </c>
      <c r="P307" s="1">
        <v>44655.383750000001</v>
      </c>
      <c r="Q307">
        <v>882</v>
      </c>
      <c r="R307">
        <v>984</v>
      </c>
      <c r="S307" t="b">
        <v>0</v>
      </c>
      <c r="T307" t="s">
        <v>89</v>
      </c>
      <c r="U307" t="b">
        <v>1</v>
      </c>
      <c r="V307" t="s">
        <v>105</v>
      </c>
      <c r="W307" s="1">
        <v>44655.376620370371</v>
      </c>
      <c r="X307">
        <v>617</v>
      </c>
      <c r="Y307">
        <v>42</v>
      </c>
      <c r="Z307">
        <v>0</v>
      </c>
      <c r="AA307">
        <v>42</v>
      </c>
      <c r="AB307">
        <v>0</v>
      </c>
      <c r="AC307">
        <v>22</v>
      </c>
      <c r="AD307">
        <v>14</v>
      </c>
      <c r="AE307">
        <v>0</v>
      </c>
      <c r="AF307">
        <v>0</v>
      </c>
      <c r="AG307">
        <v>0</v>
      </c>
      <c r="AH307" t="s">
        <v>138</v>
      </c>
      <c r="AI307" s="1">
        <v>44655.383750000001</v>
      </c>
      <c r="AJ307">
        <v>319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14</v>
      </c>
      <c r="AQ307">
        <v>0</v>
      </c>
      <c r="AR307">
        <v>0</v>
      </c>
      <c r="AS307">
        <v>0</v>
      </c>
      <c r="AT307" t="s">
        <v>89</v>
      </c>
      <c r="AU307" t="s">
        <v>89</v>
      </c>
      <c r="AV307" t="s">
        <v>89</v>
      </c>
      <c r="AW307" t="s">
        <v>89</v>
      </c>
      <c r="AX307" t="s">
        <v>89</v>
      </c>
      <c r="AY307" t="s">
        <v>89</v>
      </c>
      <c r="AZ307" t="s">
        <v>89</v>
      </c>
      <c r="BA307" t="s">
        <v>89</v>
      </c>
      <c r="BB307" t="s">
        <v>89</v>
      </c>
      <c r="BC307" t="s">
        <v>89</v>
      </c>
      <c r="BD307" t="s">
        <v>89</v>
      </c>
      <c r="BE307" t="s">
        <v>89</v>
      </c>
    </row>
    <row r="308" spans="1:57" x14ac:dyDescent="0.35">
      <c r="A308" t="s">
        <v>831</v>
      </c>
      <c r="B308" t="s">
        <v>81</v>
      </c>
      <c r="C308" t="s">
        <v>832</v>
      </c>
      <c r="D308" t="s">
        <v>83</v>
      </c>
      <c r="E308" s="2" t="str">
        <f>HYPERLINK("capsilon://?command=openfolder&amp;siteaddress=envoy.emaiq-na2.net&amp;folderid=FX91B7D3E0-F8CD-670E-A60E-825FFE03C345","FX2203118")</f>
        <v>FX2203118</v>
      </c>
      <c r="F308" t="s">
        <v>19</v>
      </c>
      <c r="G308" t="s">
        <v>19</v>
      </c>
      <c r="H308" t="s">
        <v>84</v>
      </c>
      <c r="I308" t="s">
        <v>833</v>
      </c>
      <c r="J308">
        <v>66</v>
      </c>
      <c r="K308" t="s">
        <v>86</v>
      </c>
      <c r="L308" t="s">
        <v>87</v>
      </c>
      <c r="M308" t="s">
        <v>88</v>
      </c>
      <c r="N308">
        <v>2</v>
      </c>
      <c r="O308" s="1">
        <v>44655.365439814814</v>
      </c>
      <c r="P308" s="1">
        <v>44655.383981481478</v>
      </c>
      <c r="Q308">
        <v>1439</v>
      </c>
      <c r="R308">
        <v>163</v>
      </c>
      <c r="S308" t="b">
        <v>0</v>
      </c>
      <c r="T308" t="s">
        <v>89</v>
      </c>
      <c r="U308" t="b">
        <v>0</v>
      </c>
      <c r="V308" t="s">
        <v>105</v>
      </c>
      <c r="W308" s="1">
        <v>44655.378194444442</v>
      </c>
      <c r="X308">
        <v>135</v>
      </c>
      <c r="Y308">
        <v>0</v>
      </c>
      <c r="Z308">
        <v>0</v>
      </c>
      <c r="AA308">
        <v>0</v>
      </c>
      <c r="AB308">
        <v>52</v>
      </c>
      <c r="AC308">
        <v>0</v>
      </c>
      <c r="AD308">
        <v>66</v>
      </c>
      <c r="AE308">
        <v>0</v>
      </c>
      <c r="AF308">
        <v>0</v>
      </c>
      <c r="AG308">
        <v>0</v>
      </c>
      <c r="AH308" t="s">
        <v>138</v>
      </c>
      <c r="AI308" s="1">
        <v>44655.383981481478</v>
      </c>
      <c r="AJ308">
        <v>19</v>
      </c>
      <c r="AK308">
        <v>0</v>
      </c>
      <c r="AL308">
        <v>0</v>
      </c>
      <c r="AM308">
        <v>0</v>
      </c>
      <c r="AN308">
        <v>52</v>
      </c>
      <c r="AO308">
        <v>0</v>
      </c>
      <c r="AP308">
        <v>66</v>
      </c>
      <c r="AQ308">
        <v>0</v>
      </c>
      <c r="AR308">
        <v>0</v>
      </c>
      <c r="AS308">
        <v>0</v>
      </c>
      <c r="AT308" t="s">
        <v>89</v>
      </c>
      <c r="AU308" t="s">
        <v>89</v>
      </c>
      <c r="AV308" t="s">
        <v>89</v>
      </c>
      <c r="AW308" t="s">
        <v>89</v>
      </c>
      <c r="AX308" t="s">
        <v>89</v>
      </c>
      <c r="AY308" t="s">
        <v>89</v>
      </c>
      <c r="AZ308" t="s">
        <v>89</v>
      </c>
      <c r="BA308" t="s">
        <v>89</v>
      </c>
      <c r="BB308" t="s">
        <v>89</v>
      </c>
      <c r="BC308" t="s">
        <v>89</v>
      </c>
      <c r="BD308" t="s">
        <v>89</v>
      </c>
      <c r="BE308" t="s">
        <v>89</v>
      </c>
    </row>
    <row r="309" spans="1:57" x14ac:dyDescent="0.35">
      <c r="A309" t="s">
        <v>834</v>
      </c>
      <c r="B309" t="s">
        <v>81</v>
      </c>
      <c r="C309" t="s">
        <v>835</v>
      </c>
      <c r="D309" t="s">
        <v>83</v>
      </c>
      <c r="E309" s="2" t="str">
        <f>HYPERLINK("capsilon://?command=openfolder&amp;siteaddress=envoy.emaiq-na2.net&amp;folderid=FXB40DF763-79F4-5399-F96A-7BC69F1217E6","FX2203422")</f>
        <v>FX2203422</v>
      </c>
      <c r="F309" t="s">
        <v>19</v>
      </c>
      <c r="G309" t="s">
        <v>19</v>
      </c>
      <c r="H309" t="s">
        <v>84</v>
      </c>
      <c r="I309" t="s">
        <v>836</v>
      </c>
      <c r="J309">
        <v>66</v>
      </c>
      <c r="K309" t="s">
        <v>765</v>
      </c>
      <c r="L309" t="s">
        <v>19</v>
      </c>
      <c r="M309" t="s">
        <v>88</v>
      </c>
      <c r="N309">
        <v>1</v>
      </c>
      <c r="O309" s="1">
        <v>44665.567002314812</v>
      </c>
      <c r="P309" s="1">
        <v>44665.582928240743</v>
      </c>
      <c r="Q309">
        <v>615</v>
      </c>
      <c r="R309">
        <v>761</v>
      </c>
      <c r="S309" t="b">
        <v>0</v>
      </c>
      <c r="T309" t="s">
        <v>89</v>
      </c>
      <c r="U309" t="b">
        <v>0</v>
      </c>
      <c r="V309" t="s">
        <v>199</v>
      </c>
      <c r="W309" s="1">
        <v>44665.575937499998</v>
      </c>
      <c r="X309">
        <v>761</v>
      </c>
      <c r="Y309">
        <v>52</v>
      </c>
      <c r="Z309">
        <v>0</v>
      </c>
      <c r="AA309">
        <v>52</v>
      </c>
      <c r="AB309">
        <v>0</v>
      </c>
      <c r="AC309">
        <v>36</v>
      </c>
      <c r="AD309">
        <v>14</v>
      </c>
      <c r="AE309">
        <v>0</v>
      </c>
      <c r="AF309">
        <v>0</v>
      </c>
      <c r="AG309">
        <v>0</v>
      </c>
      <c r="AH309" t="s">
        <v>89</v>
      </c>
      <c r="AI309" t="s">
        <v>89</v>
      </c>
      <c r="AJ309" t="s">
        <v>89</v>
      </c>
      <c r="AK309" t="s">
        <v>89</v>
      </c>
      <c r="AL309" t="s">
        <v>89</v>
      </c>
      <c r="AM309" t="s">
        <v>89</v>
      </c>
      <c r="AN309" t="s">
        <v>89</v>
      </c>
      <c r="AO309" t="s">
        <v>89</v>
      </c>
      <c r="AP309" t="s">
        <v>89</v>
      </c>
      <c r="AQ309" t="s">
        <v>89</v>
      </c>
      <c r="AR309" t="s">
        <v>89</v>
      </c>
      <c r="AS309" t="s">
        <v>89</v>
      </c>
      <c r="AT309" t="s">
        <v>89</v>
      </c>
      <c r="AU309" t="s">
        <v>89</v>
      </c>
      <c r="AV309" t="s">
        <v>89</v>
      </c>
      <c r="AW309" t="s">
        <v>89</v>
      </c>
      <c r="AX309" t="s">
        <v>89</v>
      </c>
      <c r="AY309" t="s">
        <v>89</v>
      </c>
      <c r="AZ309" t="s">
        <v>89</v>
      </c>
      <c r="BA309" t="s">
        <v>89</v>
      </c>
      <c r="BB309" t="s">
        <v>89</v>
      </c>
      <c r="BC309" t="s">
        <v>89</v>
      </c>
      <c r="BD309" t="s">
        <v>89</v>
      </c>
      <c r="BE309" t="s">
        <v>89</v>
      </c>
    </row>
    <row r="310" spans="1:57" x14ac:dyDescent="0.35">
      <c r="A310" t="s">
        <v>837</v>
      </c>
      <c r="B310" t="s">
        <v>81</v>
      </c>
      <c r="C310" t="s">
        <v>799</v>
      </c>
      <c r="D310" t="s">
        <v>83</v>
      </c>
      <c r="E310" s="2" t="str">
        <f>HYPERLINK("capsilon://?command=openfolder&amp;siteaddress=envoy.emaiq-na2.net&amp;folderid=FX31601E24-CE3C-5610-5FD6-7CEB1E71EDC8","FX220277")</f>
        <v>FX220277</v>
      </c>
      <c r="F310" t="s">
        <v>19</v>
      </c>
      <c r="G310" t="s">
        <v>19</v>
      </c>
      <c r="H310" t="s">
        <v>84</v>
      </c>
      <c r="I310" t="s">
        <v>838</v>
      </c>
      <c r="J310">
        <v>66</v>
      </c>
      <c r="K310" t="s">
        <v>86</v>
      </c>
      <c r="L310" t="s">
        <v>87</v>
      </c>
      <c r="M310" t="s">
        <v>88</v>
      </c>
      <c r="N310">
        <v>1</v>
      </c>
      <c r="O310" s="1">
        <v>44665.567523148151</v>
      </c>
      <c r="P310" s="1">
        <v>44665.577476851853</v>
      </c>
      <c r="Q310">
        <v>667</v>
      </c>
      <c r="R310">
        <v>193</v>
      </c>
      <c r="S310" t="b">
        <v>0</v>
      </c>
      <c r="T310" t="s">
        <v>89</v>
      </c>
      <c r="U310" t="b">
        <v>0</v>
      </c>
      <c r="V310" t="s">
        <v>199</v>
      </c>
      <c r="W310" s="1">
        <v>44665.577476851853</v>
      </c>
      <c r="X310">
        <v>132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66</v>
      </c>
      <c r="AE310">
        <v>52</v>
      </c>
      <c r="AF310">
        <v>0</v>
      </c>
      <c r="AG310">
        <v>1</v>
      </c>
      <c r="AH310" t="s">
        <v>89</v>
      </c>
      <c r="AI310" t="s">
        <v>89</v>
      </c>
      <c r="AJ310" t="s">
        <v>89</v>
      </c>
      <c r="AK310" t="s">
        <v>89</v>
      </c>
      <c r="AL310" t="s">
        <v>89</v>
      </c>
      <c r="AM310" t="s">
        <v>89</v>
      </c>
      <c r="AN310" t="s">
        <v>89</v>
      </c>
      <c r="AO310" t="s">
        <v>89</v>
      </c>
      <c r="AP310" t="s">
        <v>89</v>
      </c>
      <c r="AQ310" t="s">
        <v>89</v>
      </c>
      <c r="AR310" t="s">
        <v>89</v>
      </c>
      <c r="AS310" t="s">
        <v>89</v>
      </c>
      <c r="AT310" t="s">
        <v>89</v>
      </c>
      <c r="AU310" t="s">
        <v>89</v>
      </c>
      <c r="AV310" t="s">
        <v>89</v>
      </c>
      <c r="AW310" t="s">
        <v>89</v>
      </c>
      <c r="AX310" t="s">
        <v>89</v>
      </c>
      <c r="AY310" t="s">
        <v>89</v>
      </c>
      <c r="AZ310" t="s">
        <v>89</v>
      </c>
      <c r="BA310" t="s">
        <v>89</v>
      </c>
      <c r="BB310" t="s">
        <v>89</v>
      </c>
      <c r="BC310" t="s">
        <v>89</v>
      </c>
      <c r="BD310" t="s">
        <v>89</v>
      </c>
      <c r="BE310" t="s">
        <v>89</v>
      </c>
    </row>
    <row r="311" spans="1:57" x14ac:dyDescent="0.35">
      <c r="A311" t="s">
        <v>839</v>
      </c>
      <c r="B311" t="s">
        <v>81</v>
      </c>
      <c r="C311" t="s">
        <v>799</v>
      </c>
      <c r="D311" t="s">
        <v>83</v>
      </c>
      <c r="E311" s="2" t="str">
        <f>HYPERLINK("capsilon://?command=openfolder&amp;siteaddress=envoy.emaiq-na2.net&amp;folderid=FX31601E24-CE3C-5610-5FD6-7CEB1E71EDC8","FX220277")</f>
        <v>FX220277</v>
      </c>
      <c r="F311" t="s">
        <v>19</v>
      </c>
      <c r="G311" t="s">
        <v>19</v>
      </c>
      <c r="H311" t="s">
        <v>84</v>
      </c>
      <c r="I311" t="s">
        <v>840</v>
      </c>
      <c r="J311">
        <v>43</v>
      </c>
      <c r="K311" t="s">
        <v>765</v>
      </c>
      <c r="L311" t="s">
        <v>19</v>
      </c>
      <c r="M311" t="s">
        <v>88</v>
      </c>
      <c r="N311">
        <v>1</v>
      </c>
      <c r="O311" s="1">
        <v>44665.568622685183</v>
      </c>
      <c r="P311" s="1">
        <v>44665.582928240743</v>
      </c>
      <c r="Q311">
        <v>960</v>
      </c>
      <c r="R311">
        <v>276</v>
      </c>
      <c r="S311" t="b">
        <v>0</v>
      </c>
      <c r="T311" t="s">
        <v>89</v>
      </c>
      <c r="U311" t="b">
        <v>0</v>
      </c>
      <c r="V311" t="s">
        <v>211</v>
      </c>
      <c r="W311" s="1">
        <v>44665.575960648152</v>
      </c>
      <c r="X311">
        <v>276</v>
      </c>
      <c r="Y311">
        <v>37</v>
      </c>
      <c r="Z311">
        <v>0</v>
      </c>
      <c r="AA311">
        <v>37</v>
      </c>
      <c r="AB311">
        <v>0</v>
      </c>
      <c r="AC311">
        <v>23</v>
      </c>
      <c r="AD311">
        <v>6</v>
      </c>
      <c r="AE311">
        <v>0</v>
      </c>
      <c r="AF311">
        <v>0</v>
      </c>
      <c r="AG311">
        <v>0</v>
      </c>
      <c r="AH311" t="s">
        <v>89</v>
      </c>
      <c r="AI311" t="s">
        <v>89</v>
      </c>
      <c r="AJ311" t="s">
        <v>89</v>
      </c>
      <c r="AK311" t="s">
        <v>89</v>
      </c>
      <c r="AL311" t="s">
        <v>89</v>
      </c>
      <c r="AM311" t="s">
        <v>89</v>
      </c>
      <c r="AN311" t="s">
        <v>89</v>
      </c>
      <c r="AO311" t="s">
        <v>89</v>
      </c>
      <c r="AP311" t="s">
        <v>89</v>
      </c>
      <c r="AQ311" t="s">
        <v>89</v>
      </c>
      <c r="AR311" t="s">
        <v>89</v>
      </c>
      <c r="AS311" t="s">
        <v>89</v>
      </c>
      <c r="AT311" t="s">
        <v>89</v>
      </c>
      <c r="AU311" t="s">
        <v>89</v>
      </c>
      <c r="AV311" t="s">
        <v>89</v>
      </c>
      <c r="AW311" t="s">
        <v>89</v>
      </c>
      <c r="AX311" t="s">
        <v>89</v>
      </c>
      <c r="AY311" t="s">
        <v>89</v>
      </c>
      <c r="AZ311" t="s">
        <v>89</v>
      </c>
      <c r="BA311" t="s">
        <v>89</v>
      </c>
      <c r="BB311" t="s">
        <v>89</v>
      </c>
      <c r="BC311" t="s">
        <v>89</v>
      </c>
      <c r="BD311" t="s">
        <v>89</v>
      </c>
      <c r="BE311" t="s">
        <v>89</v>
      </c>
    </row>
    <row r="312" spans="1:57" x14ac:dyDescent="0.35">
      <c r="A312" t="s">
        <v>841</v>
      </c>
      <c r="B312" t="s">
        <v>81</v>
      </c>
      <c r="C312" t="s">
        <v>835</v>
      </c>
      <c r="D312" t="s">
        <v>83</v>
      </c>
      <c r="E312" s="2" t="str">
        <f>HYPERLINK("capsilon://?command=openfolder&amp;siteaddress=envoy.emaiq-na2.net&amp;folderid=FXB40DF763-79F4-5399-F96A-7BC69F1217E6","FX2203422")</f>
        <v>FX2203422</v>
      </c>
      <c r="F312" t="s">
        <v>19</v>
      </c>
      <c r="G312" t="s">
        <v>19</v>
      </c>
      <c r="H312" t="s">
        <v>84</v>
      </c>
      <c r="I312" t="s">
        <v>842</v>
      </c>
      <c r="J312">
        <v>66</v>
      </c>
      <c r="K312" t="s">
        <v>765</v>
      </c>
      <c r="L312" t="s">
        <v>19</v>
      </c>
      <c r="M312" t="s">
        <v>88</v>
      </c>
      <c r="N312">
        <v>0</v>
      </c>
      <c r="O312" s="1">
        <v>44665.5705787037</v>
      </c>
      <c r="P312" s="1">
        <v>44665.582928240743</v>
      </c>
      <c r="Q312">
        <v>1067</v>
      </c>
      <c r="R312">
        <v>0</v>
      </c>
      <c r="S312" t="b">
        <v>0</v>
      </c>
      <c r="T312" t="s">
        <v>89</v>
      </c>
      <c r="U312" t="b">
        <v>0</v>
      </c>
      <c r="V312" t="s">
        <v>89</v>
      </c>
      <c r="W312" t="s">
        <v>89</v>
      </c>
      <c r="X312" t="s">
        <v>89</v>
      </c>
      <c r="Y312" t="s">
        <v>89</v>
      </c>
      <c r="Z312" t="s">
        <v>89</v>
      </c>
      <c r="AA312" t="s">
        <v>89</v>
      </c>
      <c r="AB312" t="s">
        <v>89</v>
      </c>
      <c r="AC312" t="s">
        <v>89</v>
      </c>
      <c r="AD312" t="s">
        <v>89</v>
      </c>
      <c r="AE312" t="s">
        <v>89</v>
      </c>
      <c r="AF312" t="s">
        <v>89</v>
      </c>
      <c r="AG312" t="s">
        <v>89</v>
      </c>
      <c r="AH312" t="s">
        <v>89</v>
      </c>
      <c r="AI312" t="s">
        <v>89</v>
      </c>
      <c r="AJ312" t="s">
        <v>89</v>
      </c>
      <c r="AK312" t="s">
        <v>89</v>
      </c>
      <c r="AL312" t="s">
        <v>89</v>
      </c>
      <c r="AM312" t="s">
        <v>89</v>
      </c>
      <c r="AN312" t="s">
        <v>89</v>
      </c>
      <c r="AO312" t="s">
        <v>89</v>
      </c>
      <c r="AP312" t="s">
        <v>89</v>
      </c>
      <c r="AQ312" t="s">
        <v>89</v>
      </c>
      <c r="AR312" t="s">
        <v>89</v>
      </c>
      <c r="AS312" t="s">
        <v>89</v>
      </c>
      <c r="AT312" t="s">
        <v>89</v>
      </c>
      <c r="AU312" t="s">
        <v>89</v>
      </c>
      <c r="AV312" t="s">
        <v>89</v>
      </c>
      <c r="AW312" t="s">
        <v>89</v>
      </c>
      <c r="AX312" t="s">
        <v>89</v>
      </c>
      <c r="AY312" t="s">
        <v>89</v>
      </c>
      <c r="AZ312" t="s">
        <v>89</v>
      </c>
      <c r="BA312" t="s">
        <v>89</v>
      </c>
      <c r="BB312" t="s">
        <v>89</v>
      </c>
      <c r="BC312" t="s">
        <v>89</v>
      </c>
      <c r="BD312" t="s">
        <v>89</v>
      </c>
      <c r="BE312" t="s">
        <v>89</v>
      </c>
    </row>
    <row r="313" spans="1:57" x14ac:dyDescent="0.35">
      <c r="A313" t="s">
        <v>843</v>
      </c>
      <c r="B313" t="s">
        <v>81</v>
      </c>
      <c r="C313" t="s">
        <v>799</v>
      </c>
      <c r="D313" t="s">
        <v>83</v>
      </c>
      <c r="E313" s="2" t="str">
        <f>HYPERLINK("capsilon://?command=openfolder&amp;siteaddress=envoy.emaiq-na2.net&amp;folderid=FX31601E24-CE3C-5610-5FD6-7CEB1E71EDC8","FX220277")</f>
        <v>FX220277</v>
      </c>
      <c r="F313" t="s">
        <v>19</v>
      </c>
      <c r="G313" t="s">
        <v>19</v>
      </c>
      <c r="H313" t="s">
        <v>84</v>
      </c>
      <c r="I313" t="s">
        <v>838</v>
      </c>
      <c r="J313">
        <v>43</v>
      </c>
      <c r="K313" t="s">
        <v>765</v>
      </c>
      <c r="L313" t="s">
        <v>19</v>
      </c>
      <c r="M313" t="s">
        <v>88</v>
      </c>
      <c r="N313">
        <v>1</v>
      </c>
      <c r="O313" s="1">
        <v>44665.577731481484</v>
      </c>
      <c r="P313" s="1">
        <v>44665.582928240743</v>
      </c>
      <c r="Q313">
        <v>94</v>
      </c>
      <c r="R313">
        <v>355</v>
      </c>
      <c r="S313" t="b">
        <v>0</v>
      </c>
      <c r="T313" t="s">
        <v>89</v>
      </c>
      <c r="U313" t="b">
        <v>1</v>
      </c>
      <c r="V313" t="s">
        <v>199</v>
      </c>
      <c r="W313" s="1">
        <v>44665.58185185185</v>
      </c>
      <c r="X313">
        <v>355</v>
      </c>
      <c r="Y313">
        <v>37</v>
      </c>
      <c r="Z313">
        <v>0</v>
      </c>
      <c r="AA313">
        <v>37</v>
      </c>
      <c r="AB313">
        <v>0</v>
      </c>
      <c r="AC313">
        <v>27</v>
      </c>
      <c r="AD313">
        <v>6</v>
      </c>
      <c r="AE313">
        <v>0</v>
      </c>
      <c r="AF313">
        <v>0</v>
      </c>
      <c r="AG313">
        <v>0</v>
      </c>
      <c r="AH313" t="s">
        <v>89</v>
      </c>
      <c r="AI313" t="s">
        <v>89</v>
      </c>
      <c r="AJ313" t="s">
        <v>89</v>
      </c>
      <c r="AK313" t="s">
        <v>89</v>
      </c>
      <c r="AL313" t="s">
        <v>89</v>
      </c>
      <c r="AM313" t="s">
        <v>89</v>
      </c>
      <c r="AN313" t="s">
        <v>89</v>
      </c>
      <c r="AO313" t="s">
        <v>89</v>
      </c>
      <c r="AP313" t="s">
        <v>89</v>
      </c>
      <c r="AQ313" t="s">
        <v>89</v>
      </c>
      <c r="AR313" t="s">
        <v>89</v>
      </c>
      <c r="AS313" t="s">
        <v>89</v>
      </c>
      <c r="AT313" t="s">
        <v>89</v>
      </c>
      <c r="AU313" t="s">
        <v>89</v>
      </c>
      <c r="AV313" t="s">
        <v>89</v>
      </c>
      <c r="AW313" t="s">
        <v>89</v>
      </c>
      <c r="AX313" t="s">
        <v>89</v>
      </c>
      <c r="AY313" t="s">
        <v>89</v>
      </c>
      <c r="AZ313" t="s">
        <v>89</v>
      </c>
      <c r="BA313" t="s">
        <v>89</v>
      </c>
      <c r="BB313" t="s">
        <v>89</v>
      </c>
      <c r="BC313" t="s">
        <v>89</v>
      </c>
      <c r="BD313" t="s">
        <v>89</v>
      </c>
      <c r="BE313" t="s">
        <v>89</v>
      </c>
    </row>
    <row r="314" spans="1:57" x14ac:dyDescent="0.35">
      <c r="A314" t="s">
        <v>844</v>
      </c>
      <c r="B314" t="s">
        <v>81</v>
      </c>
      <c r="C314" t="s">
        <v>845</v>
      </c>
      <c r="D314" t="s">
        <v>83</v>
      </c>
      <c r="E314" s="2" t="str">
        <f>HYPERLINK("capsilon://?command=openfolder&amp;siteaddress=envoy.emaiq-na2.net&amp;folderid=FX7AE79D2B-6D31-CDD9-1A01-1026C5654C29","FX2204511")</f>
        <v>FX2204511</v>
      </c>
      <c r="F314" t="s">
        <v>19</v>
      </c>
      <c r="G314" t="s">
        <v>19</v>
      </c>
      <c r="H314" t="s">
        <v>84</v>
      </c>
      <c r="I314" t="s">
        <v>846</v>
      </c>
      <c r="J314">
        <v>176</v>
      </c>
      <c r="K314" t="s">
        <v>765</v>
      </c>
      <c r="L314" t="s">
        <v>19</v>
      </c>
      <c r="M314" t="s">
        <v>88</v>
      </c>
      <c r="N314">
        <v>0</v>
      </c>
      <c r="O314" s="1">
        <v>44665.579699074071</v>
      </c>
      <c r="P314" s="1">
        <v>44665.582928240743</v>
      </c>
      <c r="Q314">
        <v>279</v>
      </c>
      <c r="R314">
        <v>0</v>
      </c>
      <c r="S314" t="b">
        <v>0</v>
      </c>
      <c r="T314" t="s">
        <v>89</v>
      </c>
      <c r="U314" t="b">
        <v>0</v>
      </c>
      <c r="V314" t="s">
        <v>89</v>
      </c>
      <c r="W314" t="s">
        <v>89</v>
      </c>
      <c r="X314" t="s">
        <v>89</v>
      </c>
      <c r="Y314" t="s">
        <v>89</v>
      </c>
      <c r="Z314" t="s">
        <v>89</v>
      </c>
      <c r="AA314" t="s">
        <v>89</v>
      </c>
      <c r="AB314" t="s">
        <v>89</v>
      </c>
      <c r="AC314" t="s">
        <v>89</v>
      </c>
      <c r="AD314" t="s">
        <v>89</v>
      </c>
      <c r="AE314" t="s">
        <v>89</v>
      </c>
      <c r="AF314" t="s">
        <v>89</v>
      </c>
      <c r="AG314" t="s">
        <v>89</v>
      </c>
      <c r="AH314" t="s">
        <v>89</v>
      </c>
      <c r="AI314" t="s">
        <v>89</v>
      </c>
      <c r="AJ314" t="s">
        <v>89</v>
      </c>
      <c r="AK314" t="s">
        <v>89</v>
      </c>
      <c r="AL314" t="s">
        <v>89</v>
      </c>
      <c r="AM314" t="s">
        <v>89</v>
      </c>
      <c r="AN314" t="s">
        <v>89</v>
      </c>
      <c r="AO314" t="s">
        <v>89</v>
      </c>
      <c r="AP314" t="s">
        <v>89</v>
      </c>
      <c r="AQ314" t="s">
        <v>89</v>
      </c>
      <c r="AR314" t="s">
        <v>89</v>
      </c>
      <c r="AS314" t="s">
        <v>89</v>
      </c>
      <c r="AT314" t="s">
        <v>89</v>
      </c>
      <c r="AU314" t="s">
        <v>89</v>
      </c>
      <c r="AV314" t="s">
        <v>89</v>
      </c>
      <c r="AW314" t="s">
        <v>89</v>
      </c>
      <c r="AX314" t="s">
        <v>89</v>
      </c>
      <c r="AY314" t="s">
        <v>89</v>
      </c>
      <c r="AZ314" t="s">
        <v>89</v>
      </c>
      <c r="BA314" t="s">
        <v>89</v>
      </c>
      <c r="BB314" t="s">
        <v>89</v>
      </c>
      <c r="BC314" t="s">
        <v>89</v>
      </c>
      <c r="BD314" t="s">
        <v>89</v>
      </c>
      <c r="BE314" t="s">
        <v>89</v>
      </c>
    </row>
    <row r="315" spans="1:57" x14ac:dyDescent="0.35">
      <c r="A315" t="s">
        <v>847</v>
      </c>
      <c r="B315" t="s">
        <v>81</v>
      </c>
      <c r="C315" t="s">
        <v>848</v>
      </c>
      <c r="D315" t="s">
        <v>83</v>
      </c>
      <c r="E315" s="2" t="str">
        <f>HYPERLINK("capsilon://?command=openfolder&amp;siteaddress=envoy.emaiq-na2.net&amp;folderid=FX57D7AF6B-7285-B2F3-E852-4AC28E85CF23","FX2202295")</f>
        <v>FX2202295</v>
      </c>
      <c r="F315" t="s">
        <v>19</v>
      </c>
      <c r="G315" t="s">
        <v>19</v>
      </c>
      <c r="H315" t="s">
        <v>84</v>
      </c>
      <c r="I315" t="s">
        <v>849</v>
      </c>
      <c r="J315">
        <v>43</v>
      </c>
      <c r="K315" t="s">
        <v>86</v>
      </c>
      <c r="L315" t="s">
        <v>87</v>
      </c>
      <c r="M315" t="s">
        <v>88</v>
      </c>
      <c r="N315">
        <v>2</v>
      </c>
      <c r="O315" s="1">
        <v>44665.583958333336</v>
      </c>
      <c r="P315" s="1">
        <v>44665.593287037038</v>
      </c>
      <c r="Q315">
        <v>44</v>
      </c>
      <c r="R315">
        <v>762</v>
      </c>
      <c r="S315" t="b">
        <v>0</v>
      </c>
      <c r="T315" t="s">
        <v>89</v>
      </c>
      <c r="U315" t="b">
        <v>0</v>
      </c>
      <c r="V315" t="s">
        <v>199</v>
      </c>
      <c r="W315" s="1">
        <v>44665.590833333335</v>
      </c>
      <c r="X315">
        <v>563</v>
      </c>
      <c r="Y315">
        <v>37</v>
      </c>
      <c r="Z315">
        <v>0</v>
      </c>
      <c r="AA315">
        <v>37</v>
      </c>
      <c r="AB315">
        <v>0</v>
      </c>
      <c r="AC315">
        <v>24</v>
      </c>
      <c r="AD315">
        <v>6</v>
      </c>
      <c r="AE315">
        <v>0</v>
      </c>
      <c r="AF315">
        <v>0</v>
      </c>
      <c r="AG315">
        <v>0</v>
      </c>
      <c r="AH315" t="s">
        <v>101</v>
      </c>
      <c r="AI315" s="1">
        <v>44665.593287037038</v>
      </c>
      <c r="AJ315">
        <v>185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6</v>
      </c>
      <c r="AQ315">
        <v>0</v>
      </c>
      <c r="AR315">
        <v>0</v>
      </c>
      <c r="AS315">
        <v>0</v>
      </c>
      <c r="AT315" t="s">
        <v>89</v>
      </c>
      <c r="AU315" t="s">
        <v>89</v>
      </c>
      <c r="AV315" t="s">
        <v>89</v>
      </c>
      <c r="AW315" t="s">
        <v>89</v>
      </c>
      <c r="AX315" t="s">
        <v>89</v>
      </c>
      <c r="AY315" t="s">
        <v>89</v>
      </c>
      <c r="AZ315" t="s">
        <v>89</v>
      </c>
      <c r="BA315" t="s">
        <v>89</v>
      </c>
      <c r="BB315" t="s">
        <v>89</v>
      </c>
      <c r="BC315" t="s">
        <v>89</v>
      </c>
      <c r="BD315" t="s">
        <v>89</v>
      </c>
      <c r="BE315" t="s">
        <v>89</v>
      </c>
    </row>
    <row r="316" spans="1:57" x14ac:dyDescent="0.35">
      <c r="A316" t="s">
        <v>850</v>
      </c>
      <c r="B316" t="s">
        <v>81</v>
      </c>
      <c r="C316" t="s">
        <v>818</v>
      </c>
      <c r="D316" t="s">
        <v>83</v>
      </c>
      <c r="E316" s="2" t="str">
        <f>HYPERLINK("capsilon://?command=openfolder&amp;siteaddress=envoy.emaiq-na2.net&amp;folderid=FXF98350C5-A10E-36DC-AB2F-4E865F1C7D61","FX2203558")</f>
        <v>FX2203558</v>
      </c>
      <c r="F316" t="s">
        <v>19</v>
      </c>
      <c r="G316" t="s">
        <v>19</v>
      </c>
      <c r="H316" t="s">
        <v>84</v>
      </c>
      <c r="I316" t="s">
        <v>851</v>
      </c>
      <c r="J316">
        <v>38</v>
      </c>
      <c r="K316" t="s">
        <v>86</v>
      </c>
      <c r="L316" t="s">
        <v>87</v>
      </c>
      <c r="M316" t="s">
        <v>88</v>
      </c>
      <c r="N316">
        <v>2</v>
      </c>
      <c r="O316" s="1">
        <v>44655.37804398148</v>
      </c>
      <c r="P316" s="1">
        <v>44655.385300925926</v>
      </c>
      <c r="Q316">
        <v>92</v>
      </c>
      <c r="R316">
        <v>535</v>
      </c>
      <c r="S316" t="b">
        <v>0</v>
      </c>
      <c r="T316" t="s">
        <v>89</v>
      </c>
      <c r="U316" t="b">
        <v>0</v>
      </c>
      <c r="V316" t="s">
        <v>105</v>
      </c>
      <c r="W316" s="1">
        <v>44655.3830787037</v>
      </c>
      <c r="X316">
        <v>422</v>
      </c>
      <c r="Y316">
        <v>37</v>
      </c>
      <c r="Z316">
        <v>0</v>
      </c>
      <c r="AA316">
        <v>37</v>
      </c>
      <c r="AB316">
        <v>0</v>
      </c>
      <c r="AC316">
        <v>24</v>
      </c>
      <c r="AD316">
        <v>1</v>
      </c>
      <c r="AE316">
        <v>0</v>
      </c>
      <c r="AF316">
        <v>0</v>
      </c>
      <c r="AG316">
        <v>0</v>
      </c>
      <c r="AH316" t="s">
        <v>138</v>
      </c>
      <c r="AI316" s="1">
        <v>44655.385300925926</v>
      </c>
      <c r="AJ316">
        <v>113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1</v>
      </c>
      <c r="AQ316">
        <v>0</v>
      </c>
      <c r="AR316">
        <v>0</v>
      </c>
      <c r="AS316">
        <v>0</v>
      </c>
      <c r="AT316" t="s">
        <v>89</v>
      </c>
      <c r="AU316" t="s">
        <v>89</v>
      </c>
      <c r="AV316" t="s">
        <v>89</v>
      </c>
      <c r="AW316" t="s">
        <v>89</v>
      </c>
      <c r="AX316" t="s">
        <v>89</v>
      </c>
      <c r="AY316" t="s">
        <v>89</v>
      </c>
      <c r="AZ316" t="s">
        <v>89</v>
      </c>
      <c r="BA316" t="s">
        <v>89</v>
      </c>
      <c r="BB316" t="s">
        <v>89</v>
      </c>
      <c r="BC316" t="s">
        <v>89</v>
      </c>
      <c r="BD316" t="s">
        <v>89</v>
      </c>
      <c r="BE316" t="s">
        <v>89</v>
      </c>
    </row>
    <row r="317" spans="1:57" x14ac:dyDescent="0.35">
      <c r="A317" t="s">
        <v>852</v>
      </c>
      <c r="B317" t="s">
        <v>81</v>
      </c>
      <c r="C317" t="s">
        <v>853</v>
      </c>
      <c r="D317" t="s">
        <v>83</v>
      </c>
      <c r="E317" s="2" t="str">
        <f>HYPERLINK("capsilon://?command=openfolder&amp;siteaddress=envoy.emaiq-na2.net&amp;folderid=FXA60C300C-F73C-DA3B-E9B9-A880C5C4C363","FX2112393")</f>
        <v>FX2112393</v>
      </c>
      <c r="F317" t="s">
        <v>19</v>
      </c>
      <c r="G317" t="s">
        <v>19</v>
      </c>
      <c r="H317" t="s">
        <v>84</v>
      </c>
      <c r="I317" t="s">
        <v>854</v>
      </c>
      <c r="J317">
        <v>651</v>
      </c>
      <c r="K317" t="s">
        <v>765</v>
      </c>
      <c r="L317" t="s">
        <v>19</v>
      </c>
      <c r="M317" t="s">
        <v>88</v>
      </c>
      <c r="N317">
        <v>0</v>
      </c>
      <c r="O317" s="1">
        <v>44665.589097222219</v>
      </c>
      <c r="P317" s="1">
        <v>44665.594502314816</v>
      </c>
      <c r="Q317">
        <v>356</v>
      </c>
      <c r="R317">
        <v>111</v>
      </c>
      <c r="S317" t="b">
        <v>0</v>
      </c>
      <c r="T317" t="s">
        <v>89</v>
      </c>
      <c r="U317" t="b">
        <v>0</v>
      </c>
      <c r="V317" t="s">
        <v>89</v>
      </c>
      <c r="W317" t="s">
        <v>89</v>
      </c>
      <c r="X317" t="s">
        <v>89</v>
      </c>
      <c r="Y317" t="s">
        <v>89</v>
      </c>
      <c r="Z317" t="s">
        <v>89</v>
      </c>
      <c r="AA317" t="s">
        <v>89</v>
      </c>
      <c r="AB317" t="s">
        <v>89</v>
      </c>
      <c r="AC317" t="s">
        <v>89</v>
      </c>
      <c r="AD317" t="s">
        <v>89</v>
      </c>
      <c r="AE317" t="s">
        <v>89</v>
      </c>
      <c r="AF317" t="s">
        <v>89</v>
      </c>
      <c r="AG317" t="s">
        <v>89</v>
      </c>
      <c r="AH317" t="s">
        <v>89</v>
      </c>
      <c r="AI317" t="s">
        <v>89</v>
      </c>
      <c r="AJ317" t="s">
        <v>89</v>
      </c>
      <c r="AK317" t="s">
        <v>89</v>
      </c>
      <c r="AL317" t="s">
        <v>89</v>
      </c>
      <c r="AM317" t="s">
        <v>89</v>
      </c>
      <c r="AN317" t="s">
        <v>89</v>
      </c>
      <c r="AO317" t="s">
        <v>89</v>
      </c>
      <c r="AP317" t="s">
        <v>89</v>
      </c>
      <c r="AQ317" t="s">
        <v>89</v>
      </c>
      <c r="AR317" t="s">
        <v>89</v>
      </c>
      <c r="AS317" t="s">
        <v>89</v>
      </c>
      <c r="AT317" t="s">
        <v>89</v>
      </c>
      <c r="AU317" t="s">
        <v>89</v>
      </c>
      <c r="AV317" t="s">
        <v>89</v>
      </c>
      <c r="AW317" t="s">
        <v>89</v>
      </c>
      <c r="AX317" t="s">
        <v>89</v>
      </c>
      <c r="AY317" t="s">
        <v>89</v>
      </c>
      <c r="AZ317" t="s">
        <v>89</v>
      </c>
      <c r="BA317" t="s">
        <v>89</v>
      </c>
      <c r="BB317" t="s">
        <v>89</v>
      </c>
      <c r="BC317" t="s">
        <v>89</v>
      </c>
      <c r="BD317" t="s">
        <v>89</v>
      </c>
      <c r="BE317" t="s">
        <v>89</v>
      </c>
    </row>
    <row r="318" spans="1:57" x14ac:dyDescent="0.35">
      <c r="A318" t="s">
        <v>855</v>
      </c>
      <c r="B318" t="s">
        <v>81</v>
      </c>
      <c r="C318" t="s">
        <v>856</v>
      </c>
      <c r="D318" t="s">
        <v>83</v>
      </c>
      <c r="E318" s="2" t="str">
        <f>HYPERLINK("capsilon://?command=openfolder&amp;siteaddress=envoy.emaiq-na2.net&amp;folderid=FX5C2E7F5C-58C1-C098-2B7E-DF772BBDCD2B","FX2203923")</f>
        <v>FX2203923</v>
      </c>
      <c r="F318" t="s">
        <v>19</v>
      </c>
      <c r="G318" t="s">
        <v>19</v>
      </c>
      <c r="H318" t="s">
        <v>84</v>
      </c>
      <c r="I318" t="s">
        <v>857</v>
      </c>
      <c r="J318">
        <v>28</v>
      </c>
      <c r="K318" t="s">
        <v>86</v>
      </c>
      <c r="L318" t="s">
        <v>87</v>
      </c>
      <c r="M318" t="s">
        <v>88</v>
      </c>
      <c r="N318">
        <v>2</v>
      </c>
      <c r="O318" s="1">
        <v>44665.601724537039</v>
      </c>
      <c r="P318" s="1">
        <v>44665.622291666667</v>
      </c>
      <c r="Q318">
        <v>1064</v>
      </c>
      <c r="R318">
        <v>713</v>
      </c>
      <c r="S318" t="b">
        <v>0</v>
      </c>
      <c r="T318" t="s">
        <v>89</v>
      </c>
      <c r="U318" t="b">
        <v>0</v>
      </c>
      <c r="V318" t="s">
        <v>195</v>
      </c>
      <c r="W318" s="1">
        <v>44665.607812499999</v>
      </c>
      <c r="X318">
        <v>428</v>
      </c>
      <c r="Y318">
        <v>21</v>
      </c>
      <c r="Z318">
        <v>0</v>
      </c>
      <c r="AA318">
        <v>21</v>
      </c>
      <c r="AB318">
        <v>0</v>
      </c>
      <c r="AC318">
        <v>3</v>
      </c>
      <c r="AD318">
        <v>7</v>
      </c>
      <c r="AE318">
        <v>0</v>
      </c>
      <c r="AF318">
        <v>0</v>
      </c>
      <c r="AG318">
        <v>0</v>
      </c>
      <c r="AH318" t="s">
        <v>101</v>
      </c>
      <c r="AI318" s="1">
        <v>44665.622291666667</v>
      </c>
      <c r="AJ318">
        <v>285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89</v>
      </c>
      <c r="AU318" t="s">
        <v>89</v>
      </c>
      <c r="AV318" t="s">
        <v>89</v>
      </c>
      <c r="AW318" t="s">
        <v>89</v>
      </c>
      <c r="AX318" t="s">
        <v>89</v>
      </c>
      <c r="AY318" t="s">
        <v>89</v>
      </c>
      <c r="AZ318" t="s">
        <v>89</v>
      </c>
      <c r="BA318" t="s">
        <v>89</v>
      </c>
      <c r="BB318" t="s">
        <v>89</v>
      </c>
      <c r="BC318" t="s">
        <v>89</v>
      </c>
      <c r="BD318" t="s">
        <v>89</v>
      </c>
      <c r="BE318" t="s">
        <v>89</v>
      </c>
    </row>
    <row r="319" spans="1:57" x14ac:dyDescent="0.35">
      <c r="A319" t="s">
        <v>858</v>
      </c>
      <c r="B319" t="s">
        <v>81</v>
      </c>
      <c r="C319" t="s">
        <v>818</v>
      </c>
      <c r="D319" t="s">
        <v>83</v>
      </c>
      <c r="E319" s="2" t="str">
        <f>HYPERLINK("capsilon://?command=openfolder&amp;siteaddress=envoy.emaiq-na2.net&amp;folderid=FXF98350C5-A10E-36DC-AB2F-4E865F1C7D61","FX2203558")</f>
        <v>FX2203558</v>
      </c>
      <c r="F319" t="s">
        <v>19</v>
      </c>
      <c r="G319" t="s">
        <v>19</v>
      </c>
      <c r="H319" t="s">
        <v>84</v>
      </c>
      <c r="I319" t="s">
        <v>859</v>
      </c>
      <c r="J319">
        <v>38</v>
      </c>
      <c r="K319" t="s">
        <v>86</v>
      </c>
      <c r="L319" t="s">
        <v>87</v>
      </c>
      <c r="M319" t="s">
        <v>88</v>
      </c>
      <c r="N319">
        <v>2</v>
      </c>
      <c r="O319" s="1">
        <v>44655.384039351855</v>
      </c>
      <c r="P319" s="1">
        <v>44655.408865740741</v>
      </c>
      <c r="Q319">
        <v>1578</v>
      </c>
      <c r="R319">
        <v>567</v>
      </c>
      <c r="S319" t="b">
        <v>0</v>
      </c>
      <c r="T319" t="s">
        <v>89</v>
      </c>
      <c r="U319" t="b">
        <v>0</v>
      </c>
      <c r="V319" t="s">
        <v>105</v>
      </c>
      <c r="W319" s="1">
        <v>44655.390127314815</v>
      </c>
      <c r="X319">
        <v>374</v>
      </c>
      <c r="Y319">
        <v>37</v>
      </c>
      <c r="Z319">
        <v>0</v>
      </c>
      <c r="AA319">
        <v>37</v>
      </c>
      <c r="AB319">
        <v>0</v>
      </c>
      <c r="AC319">
        <v>25</v>
      </c>
      <c r="AD319">
        <v>1</v>
      </c>
      <c r="AE319">
        <v>0</v>
      </c>
      <c r="AF319">
        <v>0</v>
      </c>
      <c r="AG319">
        <v>0</v>
      </c>
      <c r="AH319" t="s">
        <v>138</v>
      </c>
      <c r="AI319" s="1">
        <v>44655.408865740741</v>
      </c>
      <c r="AJ319">
        <v>178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0</v>
      </c>
      <c r="AR319">
        <v>0</v>
      </c>
      <c r="AS319">
        <v>0</v>
      </c>
      <c r="AT319" t="s">
        <v>89</v>
      </c>
      <c r="AU319" t="s">
        <v>89</v>
      </c>
      <c r="AV319" t="s">
        <v>89</v>
      </c>
      <c r="AW319" t="s">
        <v>89</v>
      </c>
      <c r="AX319" t="s">
        <v>89</v>
      </c>
      <c r="AY319" t="s">
        <v>89</v>
      </c>
      <c r="AZ319" t="s">
        <v>89</v>
      </c>
      <c r="BA319" t="s">
        <v>89</v>
      </c>
      <c r="BB319" t="s">
        <v>89</v>
      </c>
      <c r="BC319" t="s">
        <v>89</v>
      </c>
      <c r="BD319" t="s">
        <v>89</v>
      </c>
      <c r="BE319" t="s">
        <v>89</v>
      </c>
    </row>
    <row r="320" spans="1:57" x14ac:dyDescent="0.35">
      <c r="A320" t="s">
        <v>860</v>
      </c>
      <c r="B320" t="s">
        <v>81</v>
      </c>
      <c r="C320" t="s">
        <v>856</v>
      </c>
      <c r="D320" t="s">
        <v>83</v>
      </c>
      <c r="E320" s="2" t="str">
        <f>HYPERLINK("capsilon://?command=openfolder&amp;siteaddress=envoy.emaiq-na2.net&amp;folderid=FX5C2E7F5C-58C1-C098-2B7E-DF772BBDCD2B","FX2203923")</f>
        <v>FX2203923</v>
      </c>
      <c r="F320" t="s">
        <v>19</v>
      </c>
      <c r="G320" t="s">
        <v>19</v>
      </c>
      <c r="H320" t="s">
        <v>84</v>
      </c>
      <c r="I320" t="s">
        <v>861</v>
      </c>
      <c r="J320">
        <v>28</v>
      </c>
      <c r="K320" t="s">
        <v>86</v>
      </c>
      <c r="L320" t="s">
        <v>87</v>
      </c>
      <c r="M320" t="s">
        <v>88</v>
      </c>
      <c r="N320">
        <v>2</v>
      </c>
      <c r="O320" s="1">
        <v>44665.601979166669</v>
      </c>
      <c r="P320" s="1">
        <v>44665.626122685186</v>
      </c>
      <c r="Q320">
        <v>1523</v>
      </c>
      <c r="R320">
        <v>563</v>
      </c>
      <c r="S320" t="b">
        <v>0</v>
      </c>
      <c r="T320" t="s">
        <v>89</v>
      </c>
      <c r="U320" t="b">
        <v>0</v>
      </c>
      <c r="V320" t="s">
        <v>199</v>
      </c>
      <c r="W320" s="1">
        <v>44665.605821759258</v>
      </c>
      <c r="X320">
        <v>233</v>
      </c>
      <c r="Y320">
        <v>21</v>
      </c>
      <c r="Z320">
        <v>0</v>
      </c>
      <c r="AA320">
        <v>21</v>
      </c>
      <c r="AB320">
        <v>0</v>
      </c>
      <c r="AC320">
        <v>3</v>
      </c>
      <c r="AD320">
        <v>7</v>
      </c>
      <c r="AE320">
        <v>0</v>
      </c>
      <c r="AF320">
        <v>0</v>
      </c>
      <c r="AG320">
        <v>0</v>
      </c>
      <c r="AH320" t="s">
        <v>101</v>
      </c>
      <c r="AI320" s="1">
        <v>44665.626122685186</v>
      </c>
      <c r="AJ320">
        <v>330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89</v>
      </c>
      <c r="AU320" t="s">
        <v>89</v>
      </c>
      <c r="AV320" t="s">
        <v>89</v>
      </c>
      <c r="AW320" t="s">
        <v>89</v>
      </c>
      <c r="AX320" t="s">
        <v>89</v>
      </c>
      <c r="AY320" t="s">
        <v>89</v>
      </c>
      <c r="AZ320" t="s">
        <v>89</v>
      </c>
      <c r="BA320" t="s">
        <v>89</v>
      </c>
      <c r="BB320" t="s">
        <v>89</v>
      </c>
      <c r="BC320" t="s">
        <v>89</v>
      </c>
      <c r="BD320" t="s">
        <v>89</v>
      </c>
      <c r="BE320" t="s">
        <v>89</v>
      </c>
    </row>
    <row r="321" spans="1:57" x14ac:dyDescent="0.35">
      <c r="A321" t="s">
        <v>862</v>
      </c>
      <c r="B321" t="s">
        <v>81</v>
      </c>
      <c r="C321" t="s">
        <v>863</v>
      </c>
      <c r="D321" t="s">
        <v>83</v>
      </c>
      <c r="E321" s="2" t="str">
        <f>HYPERLINK("capsilon://?command=openfolder&amp;siteaddress=envoy.emaiq-na2.net&amp;folderid=FX80CA61A8-7C2E-E8C0-A763-0A885452BA3E","FX2204274")</f>
        <v>FX2204274</v>
      </c>
      <c r="F321" t="s">
        <v>19</v>
      </c>
      <c r="G321" t="s">
        <v>19</v>
      </c>
      <c r="H321" t="s">
        <v>84</v>
      </c>
      <c r="I321" t="s">
        <v>864</v>
      </c>
      <c r="J321">
        <v>56</v>
      </c>
      <c r="K321" t="s">
        <v>86</v>
      </c>
      <c r="L321" t="s">
        <v>87</v>
      </c>
      <c r="M321" t="s">
        <v>88</v>
      </c>
      <c r="N321">
        <v>2</v>
      </c>
      <c r="O321" s="1">
        <v>44665.615729166668</v>
      </c>
      <c r="P321" s="1">
        <v>44665.628668981481</v>
      </c>
      <c r="Q321">
        <v>579</v>
      </c>
      <c r="R321">
        <v>539</v>
      </c>
      <c r="S321" t="b">
        <v>0</v>
      </c>
      <c r="T321" t="s">
        <v>89</v>
      </c>
      <c r="U321" t="b">
        <v>0</v>
      </c>
      <c r="V321" t="s">
        <v>199</v>
      </c>
      <c r="W321" s="1">
        <v>44665.619884259257</v>
      </c>
      <c r="X321">
        <v>320</v>
      </c>
      <c r="Y321">
        <v>42</v>
      </c>
      <c r="Z321">
        <v>0</v>
      </c>
      <c r="AA321">
        <v>42</v>
      </c>
      <c r="AB321">
        <v>0</v>
      </c>
      <c r="AC321">
        <v>2</v>
      </c>
      <c r="AD321">
        <v>14</v>
      </c>
      <c r="AE321">
        <v>0</v>
      </c>
      <c r="AF321">
        <v>0</v>
      </c>
      <c r="AG321">
        <v>0</v>
      </c>
      <c r="AH321" t="s">
        <v>101</v>
      </c>
      <c r="AI321" s="1">
        <v>44665.628668981481</v>
      </c>
      <c r="AJ321">
        <v>219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14</v>
      </c>
      <c r="AQ321">
        <v>0</v>
      </c>
      <c r="AR321">
        <v>0</v>
      </c>
      <c r="AS321">
        <v>0</v>
      </c>
      <c r="AT321" t="s">
        <v>89</v>
      </c>
      <c r="AU321" t="s">
        <v>89</v>
      </c>
      <c r="AV321" t="s">
        <v>89</v>
      </c>
      <c r="AW321" t="s">
        <v>89</v>
      </c>
      <c r="AX321" t="s">
        <v>89</v>
      </c>
      <c r="AY321" t="s">
        <v>89</v>
      </c>
      <c r="AZ321" t="s">
        <v>89</v>
      </c>
      <c r="BA321" t="s">
        <v>89</v>
      </c>
      <c r="BB321" t="s">
        <v>89</v>
      </c>
      <c r="BC321" t="s">
        <v>89</v>
      </c>
      <c r="BD321" t="s">
        <v>89</v>
      </c>
      <c r="BE321" t="s">
        <v>89</v>
      </c>
    </row>
    <row r="322" spans="1:57" x14ac:dyDescent="0.35">
      <c r="A322" t="s">
        <v>865</v>
      </c>
      <c r="B322" t="s">
        <v>81</v>
      </c>
      <c r="C322" t="s">
        <v>773</v>
      </c>
      <c r="D322" t="s">
        <v>83</v>
      </c>
      <c r="E322" s="2" t="str">
        <f>HYPERLINK("capsilon://?command=openfolder&amp;siteaddress=envoy.emaiq-na2.net&amp;folderid=FX327CF624-C722-C3EA-AC1E-D7CCC121D7D2","FX22018")</f>
        <v>FX22018</v>
      </c>
      <c r="F322" t="s">
        <v>19</v>
      </c>
      <c r="G322" t="s">
        <v>19</v>
      </c>
      <c r="H322" t="s">
        <v>84</v>
      </c>
      <c r="I322" t="s">
        <v>866</v>
      </c>
      <c r="J322">
        <v>28</v>
      </c>
      <c r="K322" t="s">
        <v>765</v>
      </c>
      <c r="L322" t="s">
        <v>19</v>
      </c>
      <c r="M322" t="s">
        <v>88</v>
      </c>
      <c r="N322">
        <v>1</v>
      </c>
      <c r="O322" s="1">
        <v>44665.623645833337</v>
      </c>
      <c r="P322" s="1">
        <v>44665.631840277776</v>
      </c>
      <c r="Q322">
        <v>151</v>
      </c>
      <c r="R322">
        <v>557</v>
      </c>
      <c r="S322" t="b">
        <v>0</v>
      </c>
      <c r="T322" t="s">
        <v>89</v>
      </c>
      <c r="U322" t="b">
        <v>0</v>
      </c>
      <c r="V322" t="s">
        <v>199</v>
      </c>
      <c r="W322" s="1">
        <v>44665.630277777775</v>
      </c>
      <c r="X322">
        <v>557</v>
      </c>
      <c r="Y322">
        <v>21</v>
      </c>
      <c r="Z322">
        <v>0</v>
      </c>
      <c r="AA322">
        <v>21</v>
      </c>
      <c r="AB322">
        <v>0</v>
      </c>
      <c r="AC322">
        <v>18</v>
      </c>
      <c r="AD322">
        <v>7</v>
      </c>
      <c r="AE322">
        <v>0</v>
      </c>
      <c r="AF322">
        <v>0</v>
      </c>
      <c r="AG322">
        <v>0</v>
      </c>
      <c r="AH322" t="s">
        <v>89</v>
      </c>
      <c r="AI322" t="s">
        <v>89</v>
      </c>
      <c r="AJ322" t="s">
        <v>89</v>
      </c>
      <c r="AK322" t="s">
        <v>89</v>
      </c>
      <c r="AL322" t="s">
        <v>89</v>
      </c>
      <c r="AM322" t="s">
        <v>89</v>
      </c>
      <c r="AN322" t="s">
        <v>89</v>
      </c>
      <c r="AO322" t="s">
        <v>89</v>
      </c>
      <c r="AP322" t="s">
        <v>89</v>
      </c>
      <c r="AQ322" t="s">
        <v>89</v>
      </c>
      <c r="AR322" t="s">
        <v>89</v>
      </c>
      <c r="AS322" t="s">
        <v>89</v>
      </c>
      <c r="AT322" t="s">
        <v>89</v>
      </c>
      <c r="AU322" t="s">
        <v>89</v>
      </c>
      <c r="AV322" t="s">
        <v>89</v>
      </c>
      <c r="AW322" t="s">
        <v>89</v>
      </c>
      <c r="AX322" t="s">
        <v>89</v>
      </c>
      <c r="AY322" t="s">
        <v>89</v>
      </c>
      <c r="AZ322" t="s">
        <v>89</v>
      </c>
      <c r="BA322" t="s">
        <v>89</v>
      </c>
      <c r="BB322" t="s">
        <v>89</v>
      </c>
      <c r="BC322" t="s">
        <v>89</v>
      </c>
      <c r="BD322" t="s">
        <v>89</v>
      </c>
      <c r="BE322" t="s">
        <v>89</v>
      </c>
    </row>
    <row r="323" spans="1:57" x14ac:dyDescent="0.35">
      <c r="A323" t="s">
        <v>867</v>
      </c>
      <c r="B323" t="s">
        <v>81</v>
      </c>
      <c r="C323" t="s">
        <v>868</v>
      </c>
      <c r="D323" t="s">
        <v>83</v>
      </c>
      <c r="E323" s="2" t="str">
        <f>HYPERLINK("capsilon://?command=openfolder&amp;siteaddress=envoy.emaiq-na2.net&amp;folderid=FXB7788728-0745-FF5B-DD38-22CC050639EB","FX22027")</f>
        <v>FX22027</v>
      </c>
      <c r="F323" t="s">
        <v>19</v>
      </c>
      <c r="G323" t="s">
        <v>19</v>
      </c>
      <c r="H323" t="s">
        <v>84</v>
      </c>
      <c r="I323" t="s">
        <v>869</v>
      </c>
      <c r="J323">
        <v>1043</v>
      </c>
      <c r="K323" t="s">
        <v>86</v>
      </c>
      <c r="L323" t="s">
        <v>87</v>
      </c>
      <c r="M323" t="s">
        <v>88</v>
      </c>
      <c r="N323">
        <v>1</v>
      </c>
      <c r="O323" s="1">
        <v>44655.388391203705</v>
      </c>
      <c r="P323" s="1">
        <v>44655.402256944442</v>
      </c>
      <c r="Q323">
        <v>151</v>
      </c>
      <c r="R323">
        <v>1047</v>
      </c>
      <c r="S323" t="b">
        <v>0</v>
      </c>
      <c r="T323" t="s">
        <v>89</v>
      </c>
      <c r="U323" t="b">
        <v>0</v>
      </c>
      <c r="V323" t="s">
        <v>105</v>
      </c>
      <c r="W323" s="1">
        <v>44655.402256944442</v>
      </c>
      <c r="X323">
        <v>1047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1043</v>
      </c>
      <c r="AE323">
        <v>934</v>
      </c>
      <c r="AF323">
        <v>0</v>
      </c>
      <c r="AG323">
        <v>24</v>
      </c>
      <c r="AH323" t="s">
        <v>89</v>
      </c>
      <c r="AI323" t="s">
        <v>89</v>
      </c>
      <c r="AJ323" t="s">
        <v>89</v>
      </c>
      <c r="AK323" t="s">
        <v>89</v>
      </c>
      <c r="AL323" t="s">
        <v>89</v>
      </c>
      <c r="AM323" t="s">
        <v>89</v>
      </c>
      <c r="AN323" t="s">
        <v>89</v>
      </c>
      <c r="AO323" t="s">
        <v>89</v>
      </c>
      <c r="AP323" t="s">
        <v>89</v>
      </c>
      <c r="AQ323" t="s">
        <v>89</v>
      </c>
      <c r="AR323" t="s">
        <v>89</v>
      </c>
      <c r="AS323" t="s">
        <v>89</v>
      </c>
      <c r="AT323" t="s">
        <v>89</v>
      </c>
      <c r="AU323" t="s">
        <v>89</v>
      </c>
      <c r="AV323" t="s">
        <v>89</v>
      </c>
      <c r="AW323" t="s">
        <v>89</v>
      </c>
      <c r="AX323" t="s">
        <v>89</v>
      </c>
      <c r="AY323" t="s">
        <v>89</v>
      </c>
      <c r="AZ323" t="s">
        <v>89</v>
      </c>
      <c r="BA323" t="s">
        <v>89</v>
      </c>
      <c r="BB323" t="s">
        <v>89</v>
      </c>
      <c r="BC323" t="s">
        <v>89</v>
      </c>
      <c r="BD323" t="s">
        <v>89</v>
      </c>
      <c r="BE323" t="s">
        <v>89</v>
      </c>
    </row>
    <row r="324" spans="1:57" x14ac:dyDescent="0.35">
      <c r="A324" t="s">
        <v>870</v>
      </c>
      <c r="B324" t="s">
        <v>81</v>
      </c>
      <c r="C324" t="s">
        <v>871</v>
      </c>
      <c r="D324" t="s">
        <v>83</v>
      </c>
      <c r="E324" s="2" t="str">
        <f>HYPERLINK("capsilon://?command=openfolder&amp;siteaddress=envoy.emaiq-na2.net&amp;folderid=FX5D9C5A02-6935-57A9-370C-6C9489CC743D","FX2204344")</f>
        <v>FX2204344</v>
      </c>
      <c r="F324" t="s">
        <v>19</v>
      </c>
      <c r="G324" t="s">
        <v>19</v>
      </c>
      <c r="H324" t="s">
        <v>84</v>
      </c>
      <c r="I324" t="s">
        <v>872</v>
      </c>
      <c r="J324">
        <v>167</v>
      </c>
      <c r="K324" t="s">
        <v>765</v>
      </c>
      <c r="L324" t="s">
        <v>19</v>
      </c>
      <c r="M324" t="s">
        <v>88</v>
      </c>
      <c r="N324">
        <v>1</v>
      </c>
      <c r="O324" s="1">
        <v>44665.638935185183</v>
      </c>
      <c r="P324" s="1">
        <v>44665.658726851849</v>
      </c>
      <c r="Q324">
        <v>548</v>
      </c>
      <c r="R324">
        <v>1162</v>
      </c>
      <c r="S324" t="b">
        <v>0</v>
      </c>
      <c r="T324" t="s">
        <v>89</v>
      </c>
      <c r="U324" t="b">
        <v>0</v>
      </c>
      <c r="V324" t="s">
        <v>199</v>
      </c>
      <c r="W324" s="1">
        <v>44665.65247685185</v>
      </c>
      <c r="X324">
        <v>1162</v>
      </c>
      <c r="Y324">
        <v>105</v>
      </c>
      <c r="Z324">
        <v>0</v>
      </c>
      <c r="AA324">
        <v>105</v>
      </c>
      <c r="AB324">
        <v>9</v>
      </c>
      <c r="AC324">
        <v>54</v>
      </c>
      <c r="AD324">
        <v>62</v>
      </c>
      <c r="AE324">
        <v>0</v>
      </c>
      <c r="AF324">
        <v>0</v>
      </c>
      <c r="AG324">
        <v>0</v>
      </c>
      <c r="AH324" t="s">
        <v>89</v>
      </c>
      <c r="AI324" t="s">
        <v>89</v>
      </c>
      <c r="AJ324" t="s">
        <v>89</v>
      </c>
      <c r="AK324" t="s">
        <v>89</v>
      </c>
      <c r="AL324" t="s">
        <v>89</v>
      </c>
      <c r="AM324" t="s">
        <v>89</v>
      </c>
      <c r="AN324" t="s">
        <v>89</v>
      </c>
      <c r="AO324" t="s">
        <v>89</v>
      </c>
      <c r="AP324" t="s">
        <v>89</v>
      </c>
      <c r="AQ324" t="s">
        <v>89</v>
      </c>
      <c r="AR324" t="s">
        <v>89</v>
      </c>
      <c r="AS324" t="s">
        <v>89</v>
      </c>
      <c r="AT324" t="s">
        <v>89</v>
      </c>
      <c r="AU324" t="s">
        <v>89</v>
      </c>
      <c r="AV324" t="s">
        <v>89</v>
      </c>
      <c r="AW324" t="s">
        <v>89</v>
      </c>
      <c r="AX324" t="s">
        <v>89</v>
      </c>
      <c r="AY324" t="s">
        <v>89</v>
      </c>
      <c r="AZ324" t="s">
        <v>89</v>
      </c>
      <c r="BA324" t="s">
        <v>89</v>
      </c>
      <c r="BB324" t="s">
        <v>89</v>
      </c>
      <c r="BC324" t="s">
        <v>89</v>
      </c>
      <c r="BD324" t="s">
        <v>89</v>
      </c>
      <c r="BE324" t="s">
        <v>89</v>
      </c>
    </row>
    <row r="325" spans="1:57" x14ac:dyDescent="0.35">
      <c r="A325" t="s">
        <v>873</v>
      </c>
      <c r="B325" t="s">
        <v>81</v>
      </c>
      <c r="C325" t="s">
        <v>773</v>
      </c>
      <c r="D325" t="s">
        <v>83</v>
      </c>
      <c r="E325" s="2" t="str">
        <f>HYPERLINK("capsilon://?command=openfolder&amp;siteaddress=envoy.emaiq-na2.net&amp;folderid=FX327CF624-C722-C3EA-AC1E-D7CCC121D7D2","FX22018")</f>
        <v>FX22018</v>
      </c>
      <c r="F325" t="s">
        <v>19</v>
      </c>
      <c r="G325" t="s">
        <v>19</v>
      </c>
      <c r="H325" t="s">
        <v>84</v>
      </c>
      <c r="I325" t="s">
        <v>874</v>
      </c>
      <c r="J325">
        <v>28</v>
      </c>
      <c r="K325" t="s">
        <v>86</v>
      </c>
      <c r="L325" t="s">
        <v>87</v>
      </c>
      <c r="M325" t="s">
        <v>88</v>
      </c>
      <c r="N325">
        <v>1</v>
      </c>
      <c r="O325" s="1">
        <v>44665.660462962966</v>
      </c>
      <c r="P325" s="1">
        <v>44665.668171296296</v>
      </c>
      <c r="Q325">
        <v>478</v>
      </c>
      <c r="R325">
        <v>188</v>
      </c>
      <c r="S325" t="b">
        <v>0</v>
      </c>
      <c r="T325" t="s">
        <v>89</v>
      </c>
      <c r="U325" t="b">
        <v>0</v>
      </c>
      <c r="V325" t="s">
        <v>154</v>
      </c>
      <c r="W325" s="1">
        <v>44665.668171296296</v>
      </c>
      <c r="X325">
        <v>77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28</v>
      </c>
      <c r="AE325">
        <v>21</v>
      </c>
      <c r="AF325">
        <v>0</v>
      </c>
      <c r="AG325">
        <v>1</v>
      </c>
      <c r="AH325" t="s">
        <v>89</v>
      </c>
      <c r="AI325" t="s">
        <v>89</v>
      </c>
      <c r="AJ325" t="s">
        <v>89</v>
      </c>
      <c r="AK325" t="s">
        <v>89</v>
      </c>
      <c r="AL325" t="s">
        <v>89</v>
      </c>
      <c r="AM325" t="s">
        <v>89</v>
      </c>
      <c r="AN325" t="s">
        <v>89</v>
      </c>
      <c r="AO325" t="s">
        <v>89</v>
      </c>
      <c r="AP325" t="s">
        <v>89</v>
      </c>
      <c r="AQ325" t="s">
        <v>89</v>
      </c>
      <c r="AR325" t="s">
        <v>89</v>
      </c>
      <c r="AS325" t="s">
        <v>89</v>
      </c>
      <c r="AT325" t="s">
        <v>89</v>
      </c>
      <c r="AU325" t="s">
        <v>89</v>
      </c>
      <c r="AV325" t="s">
        <v>89</v>
      </c>
      <c r="AW325" t="s">
        <v>89</v>
      </c>
      <c r="AX325" t="s">
        <v>89</v>
      </c>
      <c r="AY325" t="s">
        <v>89</v>
      </c>
      <c r="AZ325" t="s">
        <v>89</v>
      </c>
      <c r="BA325" t="s">
        <v>89</v>
      </c>
      <c r="BB325" t="s">
        <v>89</v>
      </c>
      <c r="BC325" t="s">
        <v>89</v>
      </c>
      <c r="BD325" t="s">
        <v>89</v>
      </c>
      <c r="BE325" t="s">
        <v>89</v>
      </c>
    </row>
    <row r="326" spans="1:57" x14ac:dyDescent="0.35">
      <c r="A326" t="s">
        <v>875</v>
      </c>
      <c r="B326" t="s">
        <v>81</v>
      </c>
      <c r="C326" t="s">
        <v>876</v>
      </c>
      <c r="D326" t="s">
        <v>83</v>
      </c>
      <c r="E326" s="2" t="str">
        <f>HYPERLINK("capsilon://?command=openfolder&amp;siteaddress=envoy.emaiq-na2.net&amp;folderid=FX23D260CC-0E59-3E5B-E1FC-CE563EFC6CFA","FX2204352")</f>
        <v>FX2204352</v>
      </c>
      <c r="F326" t="s">
        <v>19</v>
      </c>
      <c r="G326" t="s">
        <v>19</v>
      </c>
      <c r="H326" t="s">
        <v>84</v>
      </c>
      <c r="I326" t="s">
        <v>877</v>
      </c>
      <c r="J326">
        <v>66</v>
      </c>
      <c r="K326" t="s">
        <v>86</v>
      </c>
      <c r="L326" t="s">
        <v>87</v>
      </c>
      <c r="M326" t="s">
        <v>88</v>
      </c>
      <c r="N326">
        <v>1</v>
      </c>
      <c r="O326" s="1">
        <v>44665.661446759259</v>
      </c>
      <c r="P326" s="1">
        <v>44665.668935185182</v>
      </c>
      <c r="Q326">
        <v>335</v>
      </c>
      <c r="R326">
        <v>312</v>
      </c>
      <c r="S326" t="b">
        <v>0</v>
      </c>
      <c r="T326" t="s">
        <v>89</v>
      </c>
      <c r="U326" t="b">
        <v>0</v>
      </c>
      <c r="V326" t="s">
        <v>154</v>
      </c>
      <c r="W326" s="1">
        <v>44665.668935185182</v>
      </c>
      <c r="X326">
        <v>65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66</v>
      </c>
      <c r="AE326">
        <v>52</v>
      </c>
      <c r="AF326">
        <v>0</v>
      </c>
      <c r="AG326">
        <v>1</v>
      </c>
      <c r="AH326" t="s">
        <v>89</v>
      </c>
      <c r="AI326" t="s">
        <v>89</v>
      </c>
      <c r="AJ326" t="s">
        <v>89</v>
      </c>
      <c r="AK326" t="s">
        <v>89</v>
      </c>
      <c r="AL326" t="s">
        <v>89</v>
      </c>
      <c r="AM326" t="s">
        <v>89</v>
      </c>
      <c r="AN326" t="s">
        <v>89</v>
      </c>
      <c r="AO326" t="s">
        <v>89</v>
      </c>
      <c r="AP326" t="s">
        <v>89</v>
      </c>
      <c r="AQ326" t="s">
        <v>89</v>
      </c>
      <c r="AR326" t="s">
        <v>89</v>
      </c>
      <c r="AS326" t="s">
        <v>89</v>
      </c>
      <c r="AT326" t="s">
        <v>89</v>
      </c>
      <c r="AU326" t="s">
        <v>89</v>
      </c>
      <c r="AV326" t="s">
        <v>89</v>
      </c>
      <c r="AW326" t="s">
        <v>89</v>
      </c>
      <c r="AX326" t="s">
        <v>89</v>
      </c>
      <c r="AY326" t="s">
        <v>89</v>
      </c>
      <c r="AZ326" t="s">
        <v>89</v>
      </c>
      <c r="BA326" t="s">
        <v>89</v>
      </c>
      <c r="BB326" t="s">
        <v>89</v>
      </c>
      <c r="BC326" t="s">
        <v>89</v>
      </c>
      <c r="BD326" t="s">
        <v>89</v>
      </c>
      <c r="BE326" t="s">
        <v>89</v>
      </c>
    </row>
    <row r="327" spans="1:57" x14ac:dyDescent="0.35">
      <c r="A327" t="s">
        <v>878</v>
      </c>
      <c r="B327" t="s">
        <v>81</v>
      </c>
      <c r="C327" t="s">
        <v>246</v>
      </c>
      <c r="D327" t="s">
        <v>83</v>
      </c>
      <c r="E327" s="2" t="str">
        <f>HYPERLINK("capsilon://?command=openfolder&amp;siteaddress=envoy.emaiq-na2.net&amp;folderid=FX13C237A6-1277-67B2-6E08-A9A8702688E3","FX2203819")</f>
        <v>FX2203819</v>
      </c>
      <c r="F327" t="s">
        <v>19</v>
      </c>
      <c r="G327" t="s">
        <v>19</v>
      </c>
      <c r="H327" t="s">
        <v>84</v>
      </c>
      <c r="I327" t="s">
        <v>879</v>
      </c>
      <c r="J327">
        <v>66</v>
      </c>
      <c r="K327" t="s">
        <v>86</v>
      </c>
      <c r="L327" t="s">
        <v>87</v>
      </c>
      <c r="M327" t="s">
        <v>88</v>
      </c>
      <c r="N327">
        <v>2</v>
      </c>
      <c r="O327" s="1">
        <v>44665.66269675926</v>
      </c>
      <c r="P327" s="1">
        <v>44665.687303240738</v>
      </c>
      <c r="Q327">
        <v>821</v>
      </c>
      <c r="R327">
        <v>1305</v>
      </c>
      <c r="S327" t="b">
        <v>0</v>
      </c>
      <c r="T327" t="s">
        <v>89</v>
      </c>
      <c r="U327" t="b">
        <v>0</v>
      </c>
      <c r="V327" t="s">
        <v>195</v>
      </c>
      <c r="W327" s="1">
        <v>44665.675381944442</v>
      </c>
      <c r="X327">
        <v>936</v>
      </c>
      <c r="Y327">
        <v>52</v>
      </c>
      <c r="Z327">
        <v>0</v>
      </c>
      <c r="AA327">
        <v>52</v>
      </c>
      <c r="AB327">
        <v>0</v>
      </c>
      <c r="AC327">
        <v>14</v>
      </c>
      <c r="AD327">
        <v>14</v>
      </c>
      <c r="AE327">
        <v>0</v>
      </c>
      <c r="AF327">
        <v>0</v>
      </c>
      <c r="AG327">
        <v>0</v>
      </c>
      <c r="AH327" t="s">
        <v>101</v>
      </c>
      <c r="AI327" s="1">
        <v>44665.687303240738</v>
      </c>
      <c r="AJ327">
        <v>369</v>
      </c>
      <c r="AK327">
        <v>4</v>
      </c>
      <c r="AL327">
        <v>0</v>
      </c>
      <c r="AM327">
        <v>4</v>
      </c>
      <c r="AN327">
        <v>0</v>
      </c>
      <c r="AO327">
        <v>4</v>
      </c>
      <c r="AP327">
        <v>10</v>
      </c>
      <c r="AQ327">
        <v>0</v>
      </c>
      <c r="AR327">
        <v>0</v>
      </c>
      <c r="AS327">
        <v>0</v>
      </c>
      <c r="AT327" t="s">
        <v>89</v>
      </c>
      <c r="AU327" t="s">
        <v>89</v>
      </c>
      <c r="AV327" t="s">
        <v>89</v>
      </c>
      <c r="AW327" t="s">
        <v>89</v>
      </c>
      <c r="AX327" t="s">
        <v>89</v>
      </c>
      <c r="AY327" t="s">
        <v>89</v>
      </c>
      <c r="AZ327" t="s">
        <v>89</v>
      </c>
      <c r="BA327" t="s">
        <v>89</v>
      </c>
      <c r="BB327" t="s">
        <v>89</v>
      </c>
      <c r="BC327" t="s">
        <v>89</v>
      </c>
      <c r="BD327" t="s">
        <v>89</v>
      </c>
      <c r="BE327" t="s">
        <v>89</v>
      </c>
    </row>
    <row r="328" spans="1:57" x14ac:dyDescent="0.35">
      <c r="A328" t="s">
        <v>880</v>
      </c>
      <c r="B328" t="s">
        <v>81</v>
      </c>
      <c r="C328" t="s">
        <v>881</v>
      </c>
      <c r="D328" t="s">
        <v>83</v>
      </c>
      <c r="E328" s="2" t="str">
        <f>HYPERLINK("capsilon://?command=openfolder&amp;siteaddress=envoy.emaiq-na2.net&amp;folderid=FXE007FC70-3E54-A5EF-5CBD-761C3895B887","FX2204477")</f>
        <v>FX2204477</v>
      </c>
      <c r="F328" t="s">
        <v>19</v>
      </c>
      <c r="G328" t="s">
        <v>19</v>
      </c>
      <c r="H328" t="s">
        <v>84</v>
      </c>
      <c r="I328" t="s">
        <v>882</v>
      </c>
      <c r="J328">
        <v>245</v>
      </c>
      <c r="K328" t="s">
        <v>86</v>
      </c>
      <c r="L328" t="s">
        <v>87</v>
      </c>
      <c r="M328" t="s">
        <v>88</v>
      </c>
      <c r="N328">
        <v>1</v>
      </c>
      <c r="O328" s="1">
        <v>44665.664768518516</v>
      </c>
      <c r="P328" s="1">
        <v>44665.671932870369</v>
      </c>
      <c r="Q328">
        <v>327</v>
      </c>
      <c r="R328">
        <v>292</v>
      </c>
      <c r="S328" t="b">
        <v>0</v>
      </c>
      <c r="T328" t="s">
        <v>89</v>
      </c>
      <c r="U328" t="b">
        <v>0</v>
      </c>
      <c r="V328" t="s">
        <v>154</v>
      </c>
      <c r="W328" s="1">
        <v>44665.671932870369</v>
      </c>
      <c r="X328">
        <v>247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245</v>
      </c>
      <c r="AE328">
        <v>209</v>
      </c>
      <c r="AF328">
        <v>0</v>
      </c>
      <c r="AG328">
        <v>9</v>
      </c>
      <c r="AH328" t="s">
        <v>89</v>
      </c>
      <c r="AI328" t="s">
        <v>89</v>
      </c>
      <c r="AJ328" t="s">
        <v>89</v>
      </c>
      <c r="AK328" t="s">
        <v>89</v>
      </c>
      <c r="AL328" t="s">
        <v>89</v>
      </c>
      <c r="AM328" t="s">
        <v>89</v>
      </c>
      <c r="AN328" t="s">
        <v>89</v>
      </c>
      <c r="AO328" t="s">
        <v>89</v>
      </c>
      <c r="AP328" t="s">
        <v>89</v>
      </c>
      <c r="AQ328" t="s">
        <v>89</v>
      </c>
      <c r="AR328" t="s">
        <v>89</v>
      </c>
      <c r="AS328" t="s">
        <v>89</v>
      </c>
      <c r="AT328" t="s">
        <v>89</v>
      </c>
      <c r="AU328" t="s">
        <v>89</v>
      </c>
      <c r="AV328" t="s">
        <v>89</v>
      </c>
      <c r="AW328" t="s">
        <v>89</v>
      </c>
      <c r="AX328" t="s">
        <v>89</v>
      </c>
      <c r="AY328" t="s">
        <v>89</v>
      </c>
      <c r="AZ328" t="s">
        <v>89</v>
      </c>
      <c r="BA328" t="s">
        <v>89</v>
      </c>
      <c r="BB328" t="s">
        <v>89</v>
      </c>
      <c r="BC328" t="s">
        <v>89</v>
      </c>
      <c r="BD328" t="s">
        <v>89</v>
      </c>
      <c r="BE328" t="s">
        <v>89</v>
      </c>
    </row>
    <row r="329" spans="1:57" x14ac:dyDescent="0.35">
      <c r="A329" t="s">
        <v>883</v>
      </c>
      <c r="B329" t="s">
        <v>81</v>
      </c>
      <c r="C329" t="s">
        <v>773</v>
      </c>
      <c r="D329" t="s">
        <v>83</v>
      </c>
      <c r="E329" s="2" t="str">
        <f>HYPERLINK("capsilon://?command=openfolder&amp;siteaddress=envoy.emaiq-na2.net&amp;folderid=FX327CF624-C722-C3EA-AC1E-D7CCC121D7D2","FX22018")</f>
        <v>FX22018</v>
      </c>
      <c r="F329" t="s">
        <v>19</v>
      </c>
      <c r="G329" t="s">
        <v>19</v>
      </c>
      <c r="H329" t="s">
        <v>84</v>
      </c>
      <c r="I329" t="s">
        <v>874</v>
      </c>
      <c r="J329">
        <v>28</v>
      </c>
      <c r="K329" t="s">
        <v>86</v>
      </c>
      <c r="L329" t="s">
        <v>87</v>
      </c>
      <c r="M329" t="s">
        <v>88</v>
      </c>
      <c r="N329">
        <v>2</v>
      </c>
      <c r="O329" s="1">
        <v>44665.668391203704</v>
      </c>
      <c r="P329" s="1">
        <v>44665.706134259257</v>
      </c>
      <c r="Q329">
        <v>1790</v>
      </c>
      <c r="R329">
        <v>1471</v>
      </c>
      <c r="S329" t="b">
        <v>0</v>
      </c>
      <c r="T329" t="s">
        <v>89</v>
      </c>
      <c r="U329" t="b">
        <v>1</v>
      </c>
      <c r="V329" t="s">
        <v>195</v>
      </c>
      <c r="W329" s="1">
        <v>44665.695254629631</v>
      </c>
      <c r="X329">
        <v>1169</v>
      </c>
      <c r="Y329">
        <v>21</v>
      </c>
      <c r="Z329">
        <v>0</v>
      </c>
      <c r="AA329">
        <v>21</v>
      </c>
      <c r="AB329">
        <v>0</v>
      </c>
      <c r="AC329">
        <v>18</v>
      </c>
      <c r="AD329">
        <v>7</v>
      </c>
      <c r="AE329">
        <v>0</v>
      </c>
      <c r="AF329">
        <v>0</v>
      </c>
      <c r="AG329">
        <v>0</v>
      </c>
      <c r="AH329" t="s">
        <v>101</v>
      </c>
      <c r="AI329" s="1">
        <v>44665.706134259257</v>
      </c>
      <c r="AJ329">
        <v>184</v>
      </c>
      <c r="AK329">
        <v>1</v>
      </c>
      <c r="AL329">
        <v>0</v>
      </c>
      <c r="AM329">
        <v>1</v>
      </c>
      <c r="AN329">
        <v>0</v>
      </c>
      <c r="AO329">
        <v>1</v>
      </c>
      <c r="AP329">
        <v>6</v>
      </c>
      <c r="AQ329">
        <v>0</v>
      </c>
      <c r="AR329">
        <v>0</v>
      </c>
      <c r="AS329">
        <v>0</v>
      </c>
      <c r="AT329" t="s">
        <v>89</v>
      </c>
      <c r="AU329" t="s">
        <v>89</v>
      </c>
      <c r="AV329" t="s">
        <v>89</v>
      </c>
      <c r="AW329" t="s">
        <v>89</v>
      </c>
      <c r="AX329" t="s">
        <v>89</v>
      </c>
      <c r="AY329" t="s">
        <v>89</v>
      </c>
      <c r="AZ329" t="s">
        <v>89</v>
      </c>
      <c r="BA329" t="s">
        <v>89</v>
      </c>
      <c r="BB329" t="s">
        <v>89</v>
      </c>
      <c r="BC329" t="s">
        <v>89</v>
      </c>
      <c r="BD329" t="s">
        <v>89</v>
      </c>
      <c r="BE329" t="s">
        <v>89</v>
      </c>
    </row>
    <row r="330" spans="1:57" x14ac:dyDescent="0.35">
      <c r="A330" t="s">
        <v>884</v>
      </c>
      <c r="B330" t="s">
        <v>81</v>
      </c>
      <c r="C330" t="s">
        <v>881</v>
      </c>
      <c r="D330" t="s">
        <v>83</v>
      </c>
      <c r="E330" s="2" t="str">
        <f>HYPERLINK("capsilon://?command=openfolder&amp;siteaddress=envoy.emaiq-na2.net&amp;folderid=FXE007FC70-3E54-A5EF-5CBD-761C3895B887","FX2204477")</f>
        <v>FX2204477</v>
      </c>
      <c r="F330" t="s">
        <v>19</v>
      </c>
      <c r="G330" t="s">
        <v>19</v>
      </c>
      <c r="H330" t="s">
        <v>84</v>
      </c>
      <c r="I330" t="s">
        <v>882</v>
      </c>
      <c r="J330">
        <v>436</v>
      </c>
      <c r="K330" t="s">
        <v>86</v>
      </c>
      <c r="L330" t="s">
        <v>87</v>
      </c>
      <c r="M330" t="s">
        <v>88</v>
      </c>
      <c r="N330">
        <v>2</v>
      </c>
      <c r="O330" s="1">
        <v>44665.673206018517</v>
      </c>
      <c r="P330" s="1">
        <v>44665.72115740741</v>
      </c>
      <c r="Q330">
        <v>1220</v>
      </c>
      <c r="R330">
        <v>2923</v>
      </c>
      <c r="S330" t="b">
        <v>0</v>
      </c>
      <c r="T330" t="s">
        <v>89</v>
      </c>
      <c r="U330" t="b">
        <v>1</v>
      </c>
      <c r="V330" t="s">
        <v>199</v>
      </c>
      <c r="W330" s="1">
        <v>44665.702465277776</v>
      </c>
      <c r="X330">
        <v>1626</v>
      </c>
      <c r="Y330">
        <v>321</v>
      </c>
      <c r="Z330">
        <v>0</v>
      </c>
      <c r="AA330">
        <v>321</v>
      </c>
      <c r="AB330">
        <v>126</v>
      </c>
      <c r="AC330">
        <v>122</v>
      </c>
      <c r="AD330">
        <v>115</v>
      </c>
      <c r="AE330">
        <v>0</v>
      </c>
      <c r="AF330">
        <v>0</v>
      </c>
      <c r="AG330">
        <v>0</v>
      </c>
      <c r="AH330" t="s">
        <v>101</v>
      </c>
      <c r="AI330" s="1">
        <v>44665.72115740741</v>
      </c>
      <c r="AJ330">
        <v>1297</v>
      </c>
      <c r="AK330">
        <v>6</v>
      </c>
      <c r="AL330">
        <v>0</v>
      </c>
      <c r="AM330">
        <v>6</v>
      </c>
      <c r="AN330">
        <v>126</v>
      </c>
      <c r="AO330">
        <v>8</v>
      </c>
      <c r="AP330">
        <v>109</v>
      </c>
      <c r="AQ330">
        <v>0</v>
      </c>
      <c r="AR330">
        <v>0</v>
      </c>
      <c r="AS330">
        <v>0</v>
      </c>
      <c r="AT330" t="s">
        <v>89</v>
      </c>
      <c r="AU330" t="s">
        <v>89</v>
      </c>
      <c r="AV330" t="s">
        <v>89</v>
      </c>
      <c r="AW330" t="s">
        <v>89</v>
      </c>
      <c r="AX330" t="s">
        <v>89</v>
      </c>
      <c r="AY330" t="s">
        <v>89</v>
      </c>
      <c r="AZ330" t="s">
        <v>89</v>
      </c>
      <c r="BA330" t="s">
        <v>89</v>
      </c>
      <c r="BB330" t="s">
        <v>89</v>
      </c>
      <c r="BC330" t="s">
        <v>89</v>
      </c>
      <c r="BD330" t="s">
        <v>89</v>
      </c>
      <c r="BE330" t="s">
        <v>89</v>
      </c>
    </row>
    <row r="331" spans="1:57" x14ac:dyDescent="0.35">
      <c r="A331" t="s">
        <v>885</v>
      </c>
      <c r="B331" t="s">
        <v>81</v>
      </c>
      <c r="C331" t="s">
        <v>886</v>
      </c>
      <c r="D331" t="s">
        <v>83</v>
      </c>
      <c r="E331" s="2" t="str">
        <f>HYPERLINK("capsilon://?command=openfolder&amp;siteaddress=envoy.emaiq-na2.net&amp;folderid=FX2587BB0A-D5BB-439E-A703-CF89F04CFC66","FX2203828")</f>
        <v>FX2203828</v>
      </c>
      <c r="F331" t="s">
        <v>19</v>
      </c>
      <c r="G331" t="s">
        <v>19</v>
      </c>
      <c r="H331" t="s">
        <v>84</v>
      </c>
      <c r="I331" t="s">
        <v>887</v>
      </c>
      <c r="J331">
        <v>347</v>
      </c>
      <c r="K331" t="s">
        <v>86</v>
      </c>
      <c r="L331" t="s">
        <v>87</v>
      </c>
      <c r="M331" t="s">
        <v>88</v>
      </c>
      <c r="N331">
        <v>2</v>
      </c>
      <c r="O331" s="1">
        <v>44665.673460648148</v>
      </c>
      <c r="P331" s="1">
        <v>44665.73196759259</v>
      </c>
      <c r="Q331">
        <v>2276</v>
      </c>
      <c r="R331">
        <v>2779</v>
      </c>
      <c r="S331" t="b">
        <v>0</v>
      </c>
      <c r="T331" t="s">
        <v>89</v>
      </c>
      <c r="U331" t="b">
        <v>0</v>
      </c>
      <c r="V331" t="s">
        <v>211</v>
      </c>
      <c r="W331" s="1">
        <v>44665.714999999997</v>
      </c>
      <c r="X331">
        <v>1803</v>
      </c>
      <c r="Y331">
        <v>267</v>
      </c>
      <c r="Z331">
        <v>0</v>
      </c>
      <c r="AA331">
        <v>267</v>
      </c>
      <c r="AB331">
        <v>42</v>
      </c>
      <c r="AC331">
        <v>83</v>
      </c>
      <c r="AD331">
        <v>80</v>
      </c>
      <c r="AE331">
        <v>0</v>
      </c>
      <c r="AF331">
        <v>0</v>
      </c>
      <c r="AG331">
        <v>0</v>
      </c>
      <c r="AH331" t="s">
        <v>101</v>
      </c>
      <c r="AI331" s="1">
        <v>44665.73196759259</v>
      </c>
      <c r="AJ331">
        <v>933</v>
      </c>
      <c r="AK331">
        <v>4</v>
      </c>
      <c r="AL331">
        <v>0</v>
      </c>
      <c r="AM331">
        <v>4</v>
      </c>
      <c r="AN331">
        <v>42</v>
      </c>
      <c r="AO331">
        <v>4</v>
      </c>
      <c r="AP331">
        <v>76</v>
      </c>
      <c r="AQ331">
        <v>0</v>
      </c>
      <c r="AR331">
        <v>0</v>
      </c>
      <c r="AS331">
        <v>0</v>
      </c>
      <c r="AT331" t="s">
        <v>89</v>
      </c>
      <c r="AU331" t="s">
        <v>89</v>
      </c>
      <c r="AV331" t="s">
        <v>89</v>
      </c>
      <c r="AW331" t="s">
        <v>89</v>
      </c>
      <c r="AX331" t="s">
        <v>89</v>
      </c>
      <c r="AY331" t="s">
        <v>89</v>
      </c>
      <c r="AZ331" t="s">
        <v>89</v>
      </c>
      <c r="BA331" t="s">
        <v>89</v>
      </c>
      <c r="BB331" t="s">
        <v>89</v>
      </c>
      <c r="BC331" t="s">
        <v>89</v>
      </c>
      <c r="BD331" t="s">
        <v>89</v>
      </c>
      <c r="BE331" t="s">
        <v>89</v>
      </c>
    </row>
    <row r="332" spans="1:57" x14ac:dyDescent="0.35">
      <c r="A332" t="s">
        <v>888</v>
      </c>
      <c r="B332" t="s">
        <v>81</v>
      </c>
      <c r="C332" t="s">
        <v>889</v>
      </c>
      <c r="D332" t="s">
        <v>83</v>
      </c>
      <c r="E332" s="2" t="str">
        <f>HYPERLINK("capsilon://?command=openfolder&amp;siteaddress=envoy.emaiq-na2.net&amp;folderid=FXBCBD05F6-61CC-0E04-2D7E-3EEADBE19CC7","FX2204336")</f>
        <v>FX2204336</v>
      </c>
      <c r="F332" t="s">
        <v>19</v>
      </c>
      <c r="G332" t="s">
        <v>19</v>
      </c>
      <c r="H332" t="s">
        <v>84</v>
      </c>
      <c r="I332" t="s">
        <v>890</v>
      </c>
      <c r="J332">
        <v>43</v>
      </c>
      <c r="K332" t="s">
        <v>86</v>
      </c>
      <c r="L332" t="s">
        <v>87</v>
      </c>
      <c r="M332" t="s">
        <v>88</v>
      </c>
      <c r="N332">
        <v>2</v>
      </c>
      <c r="O332" s="1">
        <v>44665.686377314814</v>
      </c>
      <c r="P332" s="1">
        <v>44665.732627314814</v>
      </c>
      <c r="Q332">
        <v>3583</v>
      </c>
      <c r="R332">
        <v>413</v>
      </c>
      <c r="S332" t="b">
        <v>0</v>
      </c>
      <c r="T332" t="s">
        <v>89</v>
      </c>
      <c r="U332" t="b">
        <v>0</v>
      </c>
      <c r="V332" t="s">
        <v>195</v>
      </c>
      <c r="W332" s="1">
        <v>44665.699201388888</v>
      </c>
      <c r="X332">
        <v>340</v>
      </c>
      <c r="Y332">
        <v>0</v>
      </c>
      <c r="Z332">
        <v>0</v>
      </c>
      <c r="AA332">
        <v>0</v>
      </c>
      <c r="AB332">
        <v>37</v>
      </c>
      <c r="AC332">
        <v>0</v>
      </c>
      <c r="AD332">
        <v>43</v>
      </c>
      <c r="AE332">
        <v>0</v>
      </c>
      <c r="AF332">
        <v>0</v>
      </c>
      <c r="AG332">
        <v>0</v>
      </c>
      <c r="AH332" t="s">
        <v>101</v>
      </c>
      <c r="AI332" s="1">
        <v>44665.732627314814</v>
      </c>
      <c r="AJ332">
        <v>56</v>
      </c>
      <c r="AK332">
        <v>0</v>
      </c>
      <c r="AL332">
        <v>0</v>
      </c>
      <c r="AM332">
        <v>0</v>
      </c>
      <c r="AN332">
        <v>37</v>
      </c>
      <c r="AO332">
        <v>0</v>
      </c>
      <c r="AP332">
        <v>43</v>
      </c>
      <c r="AQ332">
        <v>0</v>
      </c>
      <c r="AR332">
        <v>0</v>
      </c>
      <c r="AS332">
        <v>0</v>
      </c>
      <c r="AT332" t="s">
        <v>89</v>
      </c>
      <c r="AU332" t="s">
        <v>89</v>
      </c>
      <c r="AV332" t="s">
        <v>89</v>
      </c>
      <c r="AW332" t="s">
        <v>89</v>
      </c>
      <c r="AX332" t="s">
        <v>89</v>
      </c>
      <c r="AY332" t="s">
        <v>89</v>
      </c>
      <c r="AZ332" t="s">
        <v>89</v>
      </c>
      <c r="BA332" t="s">
        <v>89</v>
      </c>
      <c r="BB332" t="s">
        <v>89</v>
      </c>
      <c r="BC332" t="s">
        <v>89</v>
      </c>
      <c r="BD332" t="s">
        <v>89</v>
      </c>
      <c r="BE332" t="s">
        <v>89</v>
      </c>
    </row>
    <row r="333" spans="1:57" x14ac:dyDescent="0.35">
      <c r="A333" t="s">
        <v>891</v>
      </c>
      <c r="B333" t="s">
        <v>81</v>
      </c>
      <c r="C333" t="s">
        <v>396</v>
      </c>
      <c r="D333" t="s">
        <v>83</v>
      </c>
      <c r="E333" s="2" t="str">
        <f>HYPERLINK("capsilon://?command=openfolder&amp;siteaddress=envoy.emaiq-na2.net&amp;folderid=FX0D809400-A09F-13DB-D5BD-B13979C26BC4","FX2204183")</f>
        <v>FX2204183</v>
      </c>
      <c r="F333" t="s">
        <v>19</v>
      </c>
      <c r="G333" t="s">
        <v>19</v>
      </c>
      <c r="H333" t="s">
        <v>84</v>
      </c>
      <c r="I333" t="s">
        <v>892</v>
      </c>
      <c r="J333">
        <v>66</v>
      </c>
      <c r="K333" t="s">
        <v>86</v>
      </c>
      <c r="L333" t="s">
        <v>87</v>
      </c>
      <c r="M333" t="s">
        <v>88</v>
      </c>
      <c r="N333">
        <v>2</v>
      </c>
      <c r="O333" s="1">
        <v>44665.689328703702</v>
      </c>
      <c r="P333" s="1">
        <v>44665.763009259259</v>
      </c>
      <c r="Q333">
        <v>5295</v>
      </c>
      <c r="R333">
        <v>1071</v>
      </c>
      <c r="S333" t="b">
        <v>0</v>
      </c>
      <c r="T333" t="s">
        <v>89</v>
      </c>
      <c r="U333" t="b">
        <v>0</v>
      </c>
      <c r="V333" t="s">
        <v>199</v>
      </c>
      <c r="W333" s="1">
        <v>44665.710798611108</v>
      </c>
      <c r="X333">
        <v>719</v>
      </c>
      <c r="Y333">
        <v>52</v>
      </c>
      <c r="Z333">
        <v>0</v>
      </c>
      <c r="AA333">
        <v>52</v>
      </c>
      <c r="AB333">
        <v>0</v>
      </c>
      <c r="AC333">
        <v>39</v>
      </c>
      <c r="AD333">
        <v>14</v>
      </c>
      <c r="AE333">
        <v>0</v>
      </c>
      <c r="AF333">
        <v>0</v>
      </c>
      <c r="AG333">
        <v>0</v>
      </c>
      <c r="AH333" t="s">
        <v>101</v>
      </c>
      <c r="AI333" s="1">
        <v>44665.763009259259</v>
      </c>
      <c r="AJ333">
        <v>202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14</v>
      </c>
      <c r="AQ333">
        <v>0</v>
      </c>
      <c r="AR333">
        <v>0</v>
      </c>
      <c r="AS333">
        <v>0</v>
      </c>
      <c r="AT333" t="s">
        <v>89</v>
      </c>
      <c r="AU333" t="s">
        <v>89</v>
      </c>
      <c r="AV333" t="s">
        <v>89</v>
      </c>
      <c r="AW333" t="s">
        <v>89</v>
      </c>
      <c r="AX333" t="s">
        <v>89</v>
      </c>
      <c r="AY333" t="s">
        <v>89</v>
      </c>
      <c r="AZ333" t="s">
        <v>89</v>
      </c>
      <c r="BA333" t="s">
        <v>89</v>
      </c>
      <c r="BB333" t="s">
        <v>89</v>
      </c>
      <c r="BC333" t="s">
        <v>89</v>
      </c>
      <c r="BD333" t="s">
        <v>89</v>
      </c>
      <c r="BE333" t="s">
        <v>89</v>
      </c>
    </row>
    <row r="334" spans="1:57" x14ac:dyDescent="0.35">
      <c r="A334" t="s">
        <v>893</v>
      </c>
      <c r="B334" t="s">
        <v>81</v>
      </c>
      <c r="C334" t="s">
        <v>894</v>
      </c>
      <c r="D334" t="s">
        <v>83</v>
      </c>
      <c r="E334" s="2" t="str">
        <f>HYPERLINK("capsilon://?command=openfolder&amp;siteaddress=envoy.emaiq-na2.net&amp;folderid=FX1807BBFB-2039-5B57-03BE-6496D6323FD1","FX2204433")</f>
        <v>FX2204433</v>
      </c>
      <c r="F334" t="s">
        <v>19</v>
      </c>
      <c r="G334" t="s">
        <v>19</v>
      </c>
      <c r="H334" t="s">
        <v>84</v>
      </c>
      <c r="I334" t="s">
        <v>895</v>
      </c>
      <c r="J334">
        <v>379</v>
      </c>
      <c r="K334" t="s">
        <v>86</v>
      </c>
      <c r="L334" t="s">
        <v>87</v>
      </c>
      <c r="M334" t="s">
        <v>88</v>
      </c>
      <c r="N334">
        <v>1</v>
      </c>
      <c r="O334" s="1">
        <v>44665.699826388889</v>
      </c>
      <c r="P334" s="1">
        <v>44665.764166666668</v>
      </c>
      <c r="Q334">
        <v>4005</v>
      </c>
      <c r="R334">
        <v>1554</v>
      </c>
      <c r="S334" t="b">
        <v>0</v>
      </c>
      <c r="T334" t="s">
        <v>89</v>
      </c>
      <c r="U334" t="b">
        <v>0</v>
      </c>
      <c r="V334" t="s">
        <v>199</v>
      </c>
      <c r="W334" s="1">
        <v>44665.764166666668</v>
      </c>
      <c r="X334">
        <v>384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379</v>
      </c>
      <c r="AE334">
        <v>318</v>
      </c>
      <c r="AF334">
        <v>1</v>
      </c>
      <c r="AG334">
        <v>11</v>
      </c>
      <c r="AH334" t="s">
        <v>89</v>
      </c>
      <c r="AI334" t="s">
        <v>89</v>
      </c>
      <c r="AJ334" t="s">
        <v>89</v>
      </c>
      <c r="AK334" t="s">
        <v>89</v>
      </c>
      <c r="AL334" t="s">
        <v>89</v>
      </c>
      <c r="AM334" t="s">
        <v>89</v>
      </c>
      <c r="AN334" t="s">
        <v>89</v>
      </c>
      <c r="AO334" t="s">
        <v>89</v>
      </c>
      <c r="AP334" t="s">
        <v>89</v>
      </c>
      <c r="AQ334" t="s">
        <v>89</v>
      </c>
      <c r="AR334" t="s">
        <v>89</v>
      </c>
      <c r="AS334" t="s">
        <v>89</v>
      </c>
      <c r="AT334" t="s">
        <v>89</v>
      </c>
      <c r="AU334" t="s">
        <v>89</v>
      </c>
      <c r="AV334" t="s">
        <v>89</v>
      </c>
      <c r="AW334" t="s">
        <v>89</v>
      </c>
      <c r="AX334" t="s">
        <v>89</v>
      </c>
      <c r="AY334" t="s">
        <v>89</v>
      </c>
      <c r="AZ334" t="s">
        <v>89</v>
      </c>
      <c r="BA334" t="s">
        <v>89</v>
      </c>
      <c r="BB334" t="s">
        <v>89</v>
      </c>
      <c r="BC334" t="s">
        <v>89</v>
      </c>
      <c r="BD334" t="s">
        <v>89</v>
      </c>
      <c r="BE334" t="s">
        <v>89</v>
      </c>
    </row>
    <row r="335" spans="1:57" x14ac:dyDescent="0.35">
      <c r="A335" t="s">
        <v>896</v>
      </c>
      <c r="B335" t="s">
        <v>81</v>
      </c>
      <c r="C335" t="s">
        <v>549</v>
      </c>
      <c r="D335" t="s">
        <v>83</v>
      </c>
      <c r="E335" s="2" t="str">
        <f>HYPERLINK("capsilon://?command=openfolder&amp;siteaddress=envoy.emaiq-na2.net&amp;folderid=FX621C3F9E-E215-085F-290E-F2562C2658F9","FX2204119")</f>
        <v>FX2204119</v>
      </c>
      <c r="F335" t="s">
        <v>19</v>
      </c>
      <c r="G335" t="s">
        <v>19</v>
      </c>
      <c r="H335" t="s">
        <v>84</v>
      </c>
      <c r="I335" t="s">
        <v>897</v>
      </c>
      <c r="J335">
        <v>66</v>
      </c>
      <c r="K335" t="s">
        <v>765</v>
      </c>
      <c r="L335" t="s">
        <v>19</v>
      </c>
      <c r="M335" t="s">
        <v>88</v>
      </c>
      <c r="N335">
        <v>1</v>
      </c>
      <c r="O335" s="1">
        <v>44665.708668981482</v>
      </c>
      <c r="P335" s="1">
        <v>44665.765787037039</v>
      </c>
      <c r="Q335">
        <v>4102</v>
      </c>
      <c r="R335">
        <v>833</v>
      </c>
      <c r="S335" t="b">
        <v>0</v>
      </c>
      <c r="T335" t="s">
        <v>89</v>
      </c>
      <c r="U335" t="b">
        <v>0</v>
      </c>
      <c r="V335" t="s">
        <v>199</v>
      </c>
      <c r="W335" s="1">
        <v>44665.725706018522</v>
      </c>
      <c r="X335">
        <v>833</v>
      </c>
      <c r="Y335">
        <v>52</v>
      </c>
      <c r="Z335">
        <v>0</v>
      </c>
      <c r="AA335">
        <v>52</v>
      </c>
      <c r="AB335">
        <v>0</v>
      </c>
      <c r="AC335">
        <v>40</v>
      </c>
      <c r="AD335">
        <v>14</v>
      </c>
      <c r="AE335">
        <v>0</v>
      </c>
      <c r="AF335">
        <v>0</v>
      </c>
      <c r="AG335">
        <v>0</v>
      </c>
      <c r="AH335" t="s">
        <v>89</v>
      </c>
      <c r="AI335" t="s">
        <v>89</v>
      </c>
      <c r="AJ335" t="s">
        <v>89</v>
      </c>
      <c r="AK335" t="s">
        <v>89</v>
      </c>
      <c r="AL335" t="s">
        <v>89</v>
      </c>
      <c r="AM335" t="s">
        <v>89</v>
      </c>
      <c r="AN335" t="s">
        <v>89</v>
      </c>
      <c r="AO335" t="s">
        <v>89</v>
      </c>
      <c r="AP335" t="s">
        <v>89</v>
      </c>
      <c r="AQ335" t="s">
        <v>89</v>
      </c>
      <c r="AR335" t="s">
        <v>89</v>
      </c>
      <c r="AS335" t="s">
        <v>89</v>
      </c>
      <c r="AT335" t="s">
        <v>89</v>
      </c>
      <c r="AU335" t="s">
        <v>89</v>
      </c>
      <c r="AV335" t="s">
        <v>89</v>
      </c>
      <c r="AW335" t="s">
        <v>89</v>
      </c>
      <c r="AX335" t="s">
        <v>89</v>
      </c>
      <c r="AY335" t="s">
        <v>89</v>
      </c>
      <c r="AZ335" t="s">
        <v>89</v>
      </c>
      <c r="BA335" t="s">
        <v>89</v>
      </c>
      <c r="BB335" t="s">
        <v>89</v>
      </c>
      <c r="BC335" t="s">
        <v>89</v>
      </c>
      <c r="BD335" t="s">
        <v>89</v>
      </c>
      <c r="BE335" t="s">
        <v>89</v>
      </c>
    </row>
    <row r="336" spans="1:57" x14ac:dyDescent="0.35">
      <c r="A336" t="s">
        <v>898</v>
      </c>
      <c r="B336" t="s">
        <v>81</v>
      </c>
      <c r="C336" t="s">
        <v>494</v>
      </c>
      <c r="D336" t="s">
        <v>83</v>
      </c>
      <c r="E336" s="2" t="str">
        <f>HYPERLINK("capsilon://?command=openfolder&amp;siteaddress=envoy.emaiq-na2.net&amp;folderid=FXFE810EAF-521D-8233-C6A6-89F069CBBA5B","FX22031328")</f>
        <v>FX22031328</v>
      </c>
      <c r="F336" t="s">
        <v>19</v>
      </c>
      <c r="G336" t="s">
        <v>19</v>
      </c>
      <c r="H336" t="s">
        <v>84</v>
      </c>
      <c r="I336" t="s">
        <v>899</v>
      </c>
      <c r="J336">
        <v>43</v>
      </c>
      <c r="K336" t="s">
        <v>765</v>
      </c>
      <c r="L336" t="s">
        <v>19</v>
      </c>
      <c r="M336" t="s">
        <v>88</v>
      </c>
      <c r="N336">
        <v>1</v>
      </c>
      <c r="O336" s="1">
        <v>44665.714363425926</v>
      </c>
      <c r="P336" s="1">
        <v>44665.765787037039</v>
      </c>
      <c r="Q336">
        <v>4169</v>
      </c>
      <c r="R336">
        <v>274</v>
      </c>
      <c r="S336" t="b">
        <v>0</v>
      </c>
      <c r="T336" t="s">
        <v>89</v>
      </c>
      <c r="U336" t="b">
        <v>0</v>
      </c>
      <c r="V336" t="s">
        <v>211</v>
      </c>
      <c r="W336" s="1">
        <v>44665.719363425924</v>
      </c>
      <c r="X336">
        <v>274</v>
      </c>
      <c r="Y336">
        <v>37</v>
      </c>
      <c r="Z336">
        <v>0</v>
      </c>
      <c r="AA336">
        <v>37</v>
      </c>
      <c r="AB336">
        <v>0</v>
      </c>
      <c r="AC336">
        <v>22</v>
      </c>
      <c r="AD336">
        <v>6</v>
      </c>
      <c r="AE336">
        <v>0</v>
      </c>
      <c r="AF336">
        <v>0</v>
      </c>
      <c r="AG336">
        <v>0</v>
      </c>
      <c r="AH336" t="s">
        <v>89</v>
      </c>
      <c r="AI336" t="s">
        <v>89</v>
      </c>
      <c r="AJ336" t="s">
        <v>89</v>
      </c>
      <c r="AK336" t="s">
        <v>89</v>
      </c>
      <c r="AL336" t="s">
        <v>89</v>
      </c>
      <c r="AM336" t="s">
        <v>89</v>
      </c>
      <c r="AN336" t="s">
        <v>89</v>
      </c>
      <c r="AO336" t="s">
        <v>89</v>
      </c>
      <c r="AP336" t="s">
        <v>89</v>
      </c>
      <c r="AQ336" t="s">
        <v>89</v>
      </c>
      <c r="AR336" t="s">
        <v>89</v>
      </c>
      <c r="AS336" t="s">
        <v>89</v>
      </c>
      <c r="AT336" t="s">
        <v>89</v>
      </c>
      <c r="AU336" t="s">
        <v>89</v>
      </c>
      <c r="AV336" t="s">
        <v>89</v>
      </c>
      <c r="AW336" t="s">
        <v>89</v>
      </c>
      <c r="AX336" t="s">
        <v>89</v>
      </c>
      <c r="AY336" t="s">
        <v>89</v>
      </c>
      <c r="AZ336" t="s">
        <v>89</v>
      </c>
      <c r="BA336" t="s">
        <v>89</v>
      </c>
      <c r="BB336" t="s">
        <v>89</v>
      </c>
      <c r="BC336" t="s">
        <v>89</v>
      </c>
      <c r="BD336" t="s">
        <v>89</v>
      </c>
      <c r="BE336" t="s">
        <v>89</v>
      </c>
    </row>
    <row r="337" spans="1:57" x14ac:dyDescent="0.35">
      <c r="A337" t="s">
        <v>900</v>
      </c>
      <c r="B337" t="s">
        <v>81</v>
      </c>
      <c r="C337" t="s">
        <v>901</v>
      </c>
      <c r="D337" t="s">
        <v>83</v>
      </c>
      <c r="E337" s="2" t="str">
        <f>HYPERLINK("capsilon://?command=openfolder&amp;siteaddress=envoy.emaiq-na2.net&amp;folderid=FXAE5E23E1-A6BB-ED17-BC9C-0AADCFFBC4BA","FX2204549")</f>
        <v>FX2204549</v>
      </c>
      <c r="F337" t="s">
        <v>19</v>
      </c>
      <c r="G337" t="s">
        <v>19</v>
      </c>
      <c r="H337" t="s">
        <v>84</v>
      </c>
      <c r="I337" t="s">
        <v>902</v>
      </c>
      <c r="J337">
        <v>88</v>
      </c>
      <c r="K337" t="s">
        <v>765</v>
      </c>
      <c r="L337" t="s">
        <v>19</v>
      </c>
      <c r="M337" t="s">
        <v>88</v>
      </c>
      <c r="N337">
        <v>1</v>
      </c>
      <c r="O337" s="1">
        <v>44665.720196759263</v>
      </c>
      <c r="P337" s="1">
        <v>44665.765787037039</v>
      </c>
      <c r="Q337">
        <v>3177</v>
      </c>
      <c r="R337">
        <v>762</v>
      </c>
      <c r="S337" t="b">
        <v>0</v>
      </c>
      <c r="T337" t="s">
        <v>89</v>
      </c>
      <c r="U337" t="b">
        <v>0</v>
      </c>
      <c r="V337" t="s">
        <v>211</v>
      </c>
      <c r="W337" s="1">
        <v>44665.730439814812</v>
      </c>
      <c r="X337">
        <v>698</v>
      </c>
      <c r="Y337">
        <v>75</v>
      </c>
      <c r="Z337">
        <v>0</v>
      </c>
      <c r="AA337">
        <v>75</v>
      </c>
      <c r="AB337">
        <v>0</v>
      </c>
      <c r="AC337">
        <v>38</v>
      </c>
      <c r="AD337">
        <v>13</v>
      </c>
      <c r="AE337">
        <v>0</v>
      </c>
      <c r="AF337">
        <v>0</v>
      </c>
      <c r="AG337">
        <v>0</v>
      </c>
      <c r="AH337" t="s">
        <v>89</v>
      </c>
      <c r="AI337" t="s">
        <v>89</v>
      </c>
      <c r="AJ337" t="s">
        <v>89</v>
      </c>
      <c r="AK337" t="s">
        <v>89</v>
      </c>
      <c r="AL337" t="s">
        <v>89</v>
      </c>
      <c r="AM337" t="s">
        <v>89</v>
      </c>
      <c r="AN337" t="s">
        <v>89</v>
      </c>
      <c r="AO337" t="s">
        <v>89</v>
      </c>
      <c r="AP337" t="s">
        <v>89</v>
      </c>
      <c r="AQ337" t="s">
        <v>89</v>
      </c>
      <c r="AR337" t="s">
        <v>89</v>
      </c>
      <c r="AS337" t="s">
        <v>89</v>
      </c>
      <c r="AT337" t="s">
        <v>89</v>
      </c>
      <c r="AU337" t="s">
        <v>89</v>
      </c>
      <c r="AV337" t="s">
        <v>89</v>
      </c>
      <c r="AW337" t="s">
        <v>89</v>
      </c>
      <c r="AX337" t="s">
        <v>89</v>
      </c>
      <c r="AY337" t="s">
        <v>89</v>
      </c>
      <c r="AZ337" t="s">
        <v>89</v>
      </c>
      <c r="BA337" t="s">
        <v>89</v>
      </c>
      <c r="BB337" t="s">
        <v>89</v>
      </c>
      <c r="BC337" t="s">
        <v>89</v>
      </c>
      <c r="BD337" t="s">
        <v>89</v>
      </c>
      <c r="BE337" t="s">
        <v>89</v>
      </c>
    </row>
    <row r="338" spans="1:57" x14ac:dyDescent="0.35">
      <c r="A338" t="s">
        <v>903</v>
      </c>
      <c r="B338" t="s">
        <v>81</v>
      </c>
      <c r="C338" t="s">
        <v>904</v>
      </c>
      <c r="D338" t="s">
        <v>83</v>
      </c>
      <c r="E338" s="2" t="str">
        <f>HYPERLINK("capsilon://?command=openfolder&amp;siteaddress=envoy.emaiq-na2.net&amp;folderid=FXD8298CC7-5206-09DC-B39C-AAFACBA6CD28","FX2204175")</f>
        <v>FX2204175</v>
      </c>
      <c r="F338" t="s">
        <v>19</v>
      </c>
      <c r="G338" t="s">
        <v>19</v>
      </c>
      <c r="H338" t="s">
        <v>84</v>
      </c>
      <c r="I338" t="s">
        <v>905</v>
      </c>
      <c r="J338">
        <v>273</v>
      </c>
      <c r="K338" t="s">
        <v>765</v>
      </c>
      <c r="L338" t="s">
        <v>19</v>
      </c>
      <c r="M338" t="s">
        <v>88</v>
      </c>
      <c r="N338">
        <v>0</v>
      </c>
      <c r="O338" s="1">
        <v>44665.756932870368</v>
      </c>
      <c r="P338" s="1">
        <v>44665.765787037039</v>
      </c>
      <c r="Q338">
        <v>765</v>
      </c>
      <c r="R338">
        <v>0</v>
      </c>
      <c r="S338" t="b">
        <v>0</v>
      </c>
      <c r="T338" t="s">
        <v>89</v>
      </c>
      <c r="U338" t="b">
        <v>0</v>
      </c>
      <c r="V338" t="s">
        <v>89</v>
      </c>
      <c r="W338" t="s">
        <v>89</v>
      </c>
      <c r="X338" t="s">
        <v>89</v>
      </c>
      <c r="Y338" t="s">
        <v>89</v>
      </c>
      <c r="Z338" t="s">
        <v>89</v>
      </c>
      <c r="AA338" t="s">
        <v>89</v>
      </c>
      <c r="AB338" t="s">
        <v>89</v>
      </c>
      <c r="AC338" t="s">
        <v>89</v>
      </c>
      <c r="AD338" t="s">
        <v>89</v>
      </c>
      <c r="AE338" t="s">
        <v>89</v>
      </c>
      <c r="AF338" t="s">
        <v>89</v>
      </c>
      <c r="AG338" t="s">
        <v>89</v>
      </c>
      <c r="AH338" t="s">
        <v>89</v>
      </c>
      <c r="AI338" t="s">
        <v>89</v>
      </c>
      <c r="AJ338" t="s">
        <v>89</v>
      </c>
      <c r="AK338" t="s">
        <v>89</v>
      </c>
      <c r="AL338" t="s">
        <v>89</v>
      </c>
      <c r="AM338" t="s">
        <v>89</v>
      </c>
      <c r="AN338" t="s">
        <v>89</v>
      </c>
      <c r="AO338" t="s">
        <v>89</v>
      </c>
      <c r="AP338" t="s">
        <v>89</v>
      </c>
      <c r="AQ338" t="s">
        <v>89</v>
      </c>
      <c r="AR338" t="s">
        <v>89</v>
      </c>
      <c r="AS338" t="s">
        <v>89</v>
      </c>
      <c r="AT338" t="s">
        <v>89</v>
      </c>
      <c r="AU338" t="s">
        <v>89</v>
      </c>
      <c r="AV338" t="s">
        <v>89</v>
      </c>
      <c r="AW338" t="s">
        <v>89</v>
      </c>
      <c r="AX338" t="s">
        <v>89</v>
      </c>
      <c r="AY338" t="s">
        <v>89</v>
      </c>
      <c r="AZ338" t="s">
        <v>89</v>
      </c>
      <c r="BA338" t="s">
        <v>89</v>
      </c>
      <c r="BB338" t="s">
        <v>89</v>
      </c>
      <c r="BC338" t="s">
        <v>89</v>
      </c>
      <c r="BD338" t="s">
        <v>89</v>
      </c>
      <c r="BE338" t="s">
        <v>89</v>
      </c>
    </row>
    <row r="339" spans="1:57" x14ac:dyDescent="0.35">
      <c r="A339" t="s">
        <v>906</v>
      </c>
      <c r="B339" t="s">
        <v>81</v>
      </c>
      <c r="C339" t="s">
        <v>894</v>
      </c>
      <c r="D339" t="s">
        <v>83</v>
      </c>
      <c r="E339" s="2" t="str">
        <f>HYPERLINK("capsilon://?command=openfolder&amp;siteaddress=envoy.emaiq-na2.net&amp;folderid=FX1807BBFB-2039-5B57-03BE-6496D6323FD1","FX2204433")</f>
        <v>FX2204433</v>
      </c>
      <c r="F339" t="s">
        <v>19</v>
      </c>
      <c r="G339" t="s">
        <v>19</v>
      </c>
      <c r="H339" t="s">
        <v>84</v>
      </c>
      <c r="I339" t="s">
        <v>895</v>
      </c>
      <c r="J339">
        <v>379</v>
      </c>
      <c r="K339" t="s">
        <v>765</v>
      </c>
      <c r="L339" t="s">
        <v>19</v>
      </c>
      <c r="M339" t="s">
        <v>88</v>
      </c>
      <c r="N339">
        <v>0</v>
      </c>
      <c r="O339" s="1">
        <v>44665.765370370369</v>
      </c>
      <c r="P339" s="1">
        <v>44665.765787037039</v>
      </c>
      <c r="Q339">
        <v>36</v>
      </c>
      <c r="R339">
        <v>0</v>
      </c>
      <c r="S339" t="b">
        <v>0</v>
      </c>
      <c r="T339" t="s">
        <v>89</v>
      </c>
      <c r="U339" t="b">
        <v>1</v>
      </c>
      <c r="V339" t="s">
        <v>89</v>
      </c>
      <c r="W339" t="s">
        <v>89</v>
      </c>
      <c r="X339" t="s">
        <v>89</v>
      </c>
      <c r="Y339" t="s">
        <v>89</v>
      </c>
      <c r="Z339" t="s">
        <v>89</v>
      </c>
      <c r="AA339" t="s">
        <v>89</v>
      </c>
      <c r="AB339" t="s">
        <v>89</v>
      </c>
      <c r="AC339" t="s">
        <v>89</v>
      </c>
      <c r="AD339" t="s">
        <v>89</v>
      </c>
      <c r="AE339" t="s">
        <v>89</v>
      </c>
      <c r="AF339" t="s">
        <v>89</v>
      </c>
      <c r="AG339" t="s">
        <v>89</v>
      </c>
      <c r="AH339" t="s">
        <v>89</v>
      </c>
      <c r="AI339" t="s">
        <v>89</v>
      </c>
      <c r="AJ339" t="s">
        <v>89</v>
      </c>
      <c r="AK339" t="s">
        <v>89</v>
      </c>
      <c r="AL339" t="s">
        <v>89</v>
      </c>
      <c r="AM339" t="s">
        <v>89</v>
      </c>
      <c r="AN339" t="s">
        <v>89</v>
      </c>
      <c r="AO339" t="s">
        <v>89</v>
      </c>
      <c r="AP339" t="s">
        <v>89</v>
      </c>
      <c r="AQ339" t="s">
        <v>89</v>
      </c>
      <c r="AR339" t="s">
        <v>89</v>
      </c>
      <c r="AS339" t="s">
        <v>89</v>
      </c>
      <c r="AT339" t="s">
        <v>89</v>
      </c>
      <c r="AU339" t="s">
        <v>89</v>
      </c>
      <c r="AV339" t="s">
        <v>89</v>
      </c>
      <c r="AW339" t="s">
        <v>89</v>
      </c>
      <c r="AX339" t="s">
        <v>89</v>
      </c>
      <c r="AY339" t="s">
        <v>89</v>
      </c>
      <c r="AZ339" t="s">
        <v>89</v>
      </c>
      <c r="BA339" t="s">
        <v>89</v>
      </c>
      <c r="BB339" t="s">
        <v>89</v>
      </c>
      <c r="BC339" t="s">
        <v>89</v>
      </c>
      <c r="BD339" t="s">
        <v>89</v>
      </c>
      <c r="BE339" t="s">
        <v>89</v>
      </c>
    </row>
    <row r="340" spans="1:57" x14ac:dyDescent="0.35">
      <c r="A340" t="s">
        <v>907</v>
      </c>
      <c r="B340" t="s">
        <v>81</v>
      </c>
      <c r="C340" t="s">
        <v>908</v>
      </c>
      <c r="D340" t="s">
        <v>83</v>
      </c>
      <c r="E340" s="2" t="str">
        <f>HYPERLINK("capsilon://?command=openfolder&amp;siteaddress=envoy.emaiq-na2.net&amp;folderid=FX31CF4DE9-F8A3-3521-6E55-4A7B54D0F982","FX2201407")</f>
        <v>FX2201407</v>
      </c>
      <c r="F340" t="s">
        <v>19</v>
      </c>
      <c r="G340" t="s">
        <v>19</v>
      </c>
      <c r="H340" t="s">
        <v>84</v>
      </c>
      <c r="I340" t="s">
        <v>909</v>
      </c>
      <c r="J340">
        <v>354</v>
      </c>
      <c r="K340" t="s">
        <v>765</v>
      </c>
      <c r="L340" t="s">
        <v>19</v>
      </c>
      <c r="M340" t="s">
        <v>88</v>
      </c>
      <c r="N340">
        <v>0</v>
      </c>
      <c r="O340" s="1">
        <v>44665.781493055554</v>
      </c>
      <c r="P340" s="1">
        <v>44665.795405092591</v>
      </c>
      <c r="Q340">
        <v>1071</v>
      </c>
      <c r="R340">
        <v>131</v>
      </c>
      <c r="S340" t="b">
        <v>0</v>
      </c>
      <c r="T340" t="s">
        <v>89</v>
      </c>
      <c r="U340" t="b">
        <v>0</v>
      </c>
      <c r="V340" t="s">
        <v>89</v>
      </c>
      <c r="W340" t="s">
        <v>89</v>
      </c>
      <c r="X340" t="s">
        <v>89</v>
      </c>
      <c r="Y340" t="s">
        <v>89</v>
      </c>
      <c r="Z340" t="s">
        <v>89</v>
      </c>
      <c r="AA340" t="s">
        <v>89</v>
      </c>
      <c r="AB340" t="s">
        <v>89</v>
      </c>
      <c r="AC340" t="s">
        <v>89</v>
      </c>
      <c r="AD340" t="s">
        <v>89</v>
      </c>
      <c r="AE340" t="s">
        <v>89</v>
      </c>
      <c r="AF340" t="s">
        <v>89</v>
      </c>
      <c r="AG340" t="s">
        <v>89</v>
      </c>
      <c r="AH340" t="s">
        <v>89</v>
      </c>
      <c r="AI340" t="s">
        <v>89</v>
      </c>
      <c r="AJ340" t="s">
        <v>89</v>
      </c>
      <c r="AK340" t="s">
        <v>89</v>
      </c>
      <c r="AL340" t="s">
        <v>89</v>
      </c>
      <c r="AM340" t="s">
        <v>89</v>
      </c>
      <c r="AN340" t="s">
        <v>89</v>
      </c>
      <c r="AO340" t="s">
        <v>89</v>
      </c>
      <c r="AP340" t="s">
        <v>89</v>
      </c>
      <c r="AQ340" t="s">
        <v>89</v>
      </c>
      <c r="AR340" t="s">
        <v>89</v>
      </c>
      <c r="AS340" t="s">
        <v>89</v>
      </c>
      <c r="AT340" t="s">
        <v>89</v>
      </c>
      <c r="AU340" t="s">
        <v>89</v>
      </c>
      <c r="AV340" t="s">
        <v>89</v>
      </c>
      <c r="AW340" t="s">
        <v>89</v>
      </c>
      <c r="AX340" t="s">
        <v>89</v>
      </c>
      <c r="AY340" t="s">
        <v>89</v>
      </c>
      <c r="AZ340" t="s">
        <v>89</v>
      </c>
      <c r="BA340" t="s">
        <v>89</v>
      </c>
      <c r="BB340" t="s">
        <v>89</v>
      </c>
      <c r="BC340" t="s">
        <v>89</v>
      </c>
      <c r="BD340" t="s">
        <v>89</v>
      </c>
      <c r="BE340" t="s">
        <v>89</v>
      </c>
    </row>
    <row r="341" spans="1:57" x14ac:dyDescent="0.35">
      <c r="A341" t="s">
        <v>910</v>
      </c>
      <c r="B341" t="s">
        <v>81</v>
      </c>
      <c r="C341" t="s">
        <v>691</v>
      </c>
      <c r="D341" t="s">
        <v>83</v>
      </c>
      <c r="E341" s="2" t="str">
        <f>HYPERLINK("capsilon://?command=openfolder&amp;siteaddress=envoy.emaiq-na2.net&amp;folderid=FX6D693C31-D097-50C4-BEB7-B1C24910B1D6","FX2204500")</f>
        <v>FX2204500</v>
      </c>
      <c r="F341" t="s">
        <v>19</v>
      </c>
      <c r="G341" t="s">
        <v>19</v>
      </c>
      <c r="H341" t="s">
        <v>84</v>
      </c>
      <c r="I341" t="s">
        <v>911</v>
      </c>
      <c r="J341">
        <v>66</v>
      </c>
      <c r="K341" t="s">
        <v>765</v>
      </c>
      <c r="L341" t="s">
        <v>19</v>
      </c>
      <c r="M341" t="s">
        <v>88</v>
      </c>
      <c r="N341">
        <v>0</v>
      </c>
      <c r="O341" s="1">
        <v>44665.789259259262</v>
      </c>
      <c r="P341" s="1">
        <v>44665.795405092591</v>
      </c>
      <c r="Q341">
        <v>531</v>
      </c>
      <c r="R341">
        <v>0</v>
      </c>
      <c r="S341" t="b">
        <v>0</v>
      </c>
      <c r="T341" t="s">
        <v>89</v>
      </c>
      <c r="U341" t="b">
        <v>0</v>
      </c>
      <c r="V341" t="s">
        <v>89</v>
      </c>
      <c r="W341" t="s">
        <v>89</v>
      </c>
      <c r="X341" t="s">
        <v>89</v>
      </c>
      <c r="Y341" t="s">
        <v>89</v>
      </c>
      <c r="Z341" t="s">
        <v>89</v>
      </c>
      <c r="AA341" t="s">
        <v>89</v>
      </c>
      <c r="AB341" t="s">
        <v>89</v>
      </c>
      <c r="AC341" t="s">
        <v>89</v>
      </c>
      <c r="AD341" t="s">
        <v>89</v>
      </c>
      <c r="AE341" t="s">
        <v>89</v>
      </c>
      <c r="AF341" t="s">
        <v>89</v>
      </c>
      <c r="AG341" t="s">
        <v>89</v>
      </c>
      <c r="AH341" t="s">
        <v>89</v>
      </c>
      <c r="AI341" t="s">
        <v>89</v>
      </c>
      <c r="AJ341" t="s">
        <v>89</v>
      </c>
      <c r="AK341" t="s">
        <v>89</v>
      </c>
      <c r="AL341" t="s">
        <v>89</v>
      </c>
      <c r="AM341" t="s">
        <v>89</v>
      </c>
      <c r="AN341" t="s">
        <v>89</v>
      </c>
      <c r="AO341" t="s">
        <v>89</v>
      </c>
      <c r="AP341" t="s">
        <v>89</v>
      </c>
      <c r="AQ341" t="s">
        <v>89</v>
      </c>
      <c r="AR341" t="s">
        <v>89</v>
      </c>
      <c r="AS341" t="s">
        <v>89</v>
      </c>
      <c r="AT341" t="s">
        <v>89</v>
      </c>
      <c r="AU341" t="s">
        <v>89</v>
      </c>
      <c r="AV341" t="s">
        <v>89</v>
      </c>
      <c r="AW341" t="s">
        <v>89</v>
      </c>
      <c r="AX341" t="s">
        <v>89</v>
      </c>
      <c r="AY341" t="s">
        <v>89</v>
      </c>
      <c r="AZ341" t="s">
        <v>89</v>
      </c>
      <c r="BA341" t="s">
        <v>89</v>
      </c>
      <c r="BB341" t="s">
        <v>89</v>
      </c>
      <c r="BC341" t="s">
        <v>89</v>
      </c>
      <c r="BD341" t="s">
        <v>89</v>
      </c>
      <c r="BE341" t="s">
        <v>89</v>
      </c>
    </row>
    <row r="342" spans="1:57" x14ac:dyDescent="0.35">
      <c r="A342" t="s">
        <v>912</v>
      </c>
      <c r="B342" t="s">
        <v>81</v>
      </c>
      <c r="C342" t="s">
        <v>691</v>
      </c>
      <c r="D342" t="s">
        <v>83</v>
      </c>
      <c r="E342" s="2" t="str">
        <f>HYPERLINK("capsilon://?command=openfolder&amp;siteaddress=envoy.emaiq-na2.net&amp;folderid=FX6D693C31-D097-50C4-BEB7-B1C24910B1D6","FX2204500")</f>
        <v>FX2204500</v>
      </c>
      <c r="F342" t="s">
        <v>19</v>
      </c>
      <c r="G342" t="s">
        <v>19</v>
      </c>
      <c r="H342" t="s">
        <v>84</v>
      </c>
      <c r="I342" t="s">
        <v>913</v>
      </c>
      <c r="J342">
        <v>66</v>
      </c>
      <c r="K342" t="s">
        <v>765</v>
      </c>
      <c r="L342" t="s">
        <v>19</v>
      </c>
      <c r="M342" t="s">
        <v>88</v>
      </c>
      <c r="N342">
        <v>0</v>
      </c>
      <c r="O342" s="1">
        <v>44665.791863425926</v>
      </c>
      <c r="P342" s="1">
        <v>44665.795405092591</v>
      </c>
      <c r="Q342">
        <v>306</v>
      </c>
      <c r="R342">
        <v>0</v>
      </c>
      <c r="S342" t="b">
        <v>0</v>
      </c>
      <c r="T342" t="s">
        <v>89</v>
      </c>
      <c r="U342" t="b">
        <v>0</v>
      </c>
      <c r="V342" t="s">
        <v>89</v>
      </c>
      <c r="W342" t="s">
        <v>89</v>
      </c>
      <c r="X342" t="s">
        <v>89</v>
      </c>
      <c r="Y342" t="s">
        <v>89</v>
      </c>
      <c r="Z342" t="s">
        <v>89</v>
      </c>
      <c r="AA342" t="s">
        <v>89</v>
      </c>
      <c r="AB342" t="s">
        <v>89</v>
      </c>
      <c r="AC342" t="s">
        <v>89</v>
      </c>
      <c r="AD342" t="s">
        <v>89</v>
      </c>
      <c r="AE342" t="s">
        <v>89</v>
      </c>
      <c r="AF342" t="s">
        <v>89</v>
      </c>
      <c r="AG342" t="s">
        <v>89</v>
      </c>
      <c r="AH342" t="s">
        <v>89</v>
      </c>
      <c r="AI342" t="s">
        <v>89</v>
      </c>
      <c r="AJ342" t="s">
        <v>89</v>
      </c>
      <c r="AK342" t="s">
        <v>89</v>
      </c>
      <c r="AL342" t="s">
        <v>89</v>
      </c>
      <c r="AM342" t="s">
        <v>89</v>
      </c>
      <c r="AN342" t="s">
        <v>89</v>
      </c>
      <c r="AO342" t="s">
        <v>89</v>
      </c>
      <c r="AP342" t="s">
        <v>89</v>
      </c>
      <c r="AQ342" t="s">
        <v>89</v>
      </c>
      <c r="AR342" t="s">
        <v>89</v>
      </c>
      <c r="AS342" t="s">
        <v>89</v>
      </c>
      <c r="AT342" t="s">
        <v>89</v>
      </c>
      <c r="AU342" t="s">
        <v>89</v>
      </c>
      <c r="AV342" t="s">
        <v>89</v>
      </c>
      <c r="AW342" t="s">
        <v>89</v>
      </c>
      <c r="AX342" t="s">
        <v>89</v>
      </c>
      <c r="AY342" t="s">
        <v>89</v>
      </c>
      <c r="AZ342" t="s">
        <v>89</v>
      </c>
      <c r="BA342" t="s">
        <v>89</v>
      </c>
      <c r="BB342" t="s">
        <v>89</v>
      </c>
      <c r="BC342" t="s">
        <v>89</v>
      </c>
      <c r="BD342" t="s">
        <v>89</v>
      </c>
      <c r="BE342" t="s">
        <v>89</v>
      </c>
    </row>
    <row r="343" spans="1:57" x14ac:dyDescent="0.35">
      <c r="A343" t="s">
        <v>914</v>
      </c>
      <c r="B343" t="s">
        <v>81</v>
      </c>
      <c r="C343" t="s">
        <v>197</v>
      </c>
      <c r="D343" t="s">
        <v>83</v>
      </c>
      <c r="E343" s="2" t="str">
        <f>HYPERLINK("capsilon://?command=openfolder&amp;siteaddress=envoy.emaiq-na2.net&amp;folderid=FXC0A2895E-4DA2-48C8-B611-74B95862A54E","FX2204227")</f>
        <v>FX2204227</v>
      </c>
      <c r="F343" t="s">
        <v>19</v>
      </c>
      <c r="G343" t="s">
        <v>19</v>
      </c>
      <c r="H343" t="s">
        <v>84</v>
      </c>
      <c r="I343" t="s">
        <v>915</v>
      </c>
      <c r="J343">
        <v>60</v>
      </c>
      <c r="K343" t="s">
        <v>86</v>
      </c>
      <c r="L343" t="s">
        <v>87</v>
      </c>
      <c r="M343" t="s">
        <v>88</v>
      </c>
      <c r="N343">
        <v>1</v>
      </c>
      <c r="O343" s="1">
        <v>44665.821412037039</v>
      </c>
      <c r="P343" s="1">
        <v>44665.848009259258</v>
      </c>
      <c r="Q343">
        <v>1906</v>
      </c>
      <c r="R343">
        <v>392</v>
      </c>
      <c r="S343" t="b">
        <v>0</v>
      </c>
      <c r="T343" t="s">
        <v>89</v>
      </c>
      <c r="U343" t="b">
        <v>0</v>
      </c>
      <c r="V343" t="s">
        <v>100</v>
      </c>
      <c r="W343" s="1">
        <v>44665.848009259258</v>
      </c>
      <c r="X343">
        <v>375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60</v>
      </c>
      <c r="AE343">
        <v>48</v>
      </c>
      <c r="AF343">
        <v>0</v>
      </c>
      <c r="AG343">
        <v>2</v>
      </c>
      <c r="AH343" t="s">
        <v>89</v>
      </c>
      <c r="AI343" t="s">
        <v>89</v>
      </c>
      <c r="AJ343" t="s">
        <v>89</v>
      </c>
      <c r="AK343" t="s">
        <v>89</v>
      </c>
      <c r="AL343" t="s">
        <v>89</v>
      </c>
      <c r="AM343" t="s">
        <v>89</v>
      </c>
      <c r="AN343" t="s">
        <v>89</v>
      </c>
      <c r="AO343" t="s">
        <v>89</v>
      </c>
      <c r="AP343" t="s">
        <v>89</v>
      </c>
      <c r="AQ343" t="s">
        <v>89</v>
      </c>
      <c r="AR343" t="s">
        <v>89</v>
      </c>
      <c r="AS343" t="s">
        <v>89</v>
      </c>
      <c r="AT343" t="s">
        <v>89</v>
      </c>
      <c r="AU343" t="s">
        <v>89</v>
      </c>
      <c r="AV343" t="s">
        <v>89</v>
      </c>
      <c r="AW343" t="s">
        <v>89</v>
      </c>
      <c r="AX343" t="s">
        <v>89</v>
      </c>
      <c r="AY343" t="s">
        <v>89</v>
      </c>
      <c r="AZ343" t="s">
        <v>89</v>
      </c>
      <c r="BA343" t="s">
        <v>89</v>
      </c>
      <c r="BB343" t="s">
        <v>89</v>
      </c>
      <c r="BC343" t="s">
        <v>89</v>
      </c>
      <c r="BD343" t="s">
        <v>89</v>
      </c>
      <c r="BE343" t="s">
        <v>89</v>
      </c>
    </row>
    <row r="344" spans="1:57" x14ac:dyDescent="0.35">
      <c r="A344" t="s">
        <v>916</v>
      </c>
      <c r="B344" t="s">
        <v>81</v>
      </c>
      <c r="C344" t="s">
        <v>197</v>
      </c>
      <c r="D344" t="s">
        <v>83</v>
      </c>
      <c r="E344" s="2" t="str">
        <f>HYPERLINK("capsilon://?command=openfolder&amp;siteaddress=envoy.emaiq-na2.net&amp;folderid=FXC0A2895E-4DA2-48C8-B611-74B95862A54E","FX2204227")</f>
        <v>FX2204227</v>
      </c>
      <c r="F344" t="s">
        <v>19</v>
      </c>
      <c r="G344" t="s">
        <v>19</v>
      </c>
      <c r="H344" t="s">
        <v>84</v>
      </c>
      <c r="I344" t="s">
        <v>915</v>
      </c>
      <c r="J344">
        <v>60</v>
      </c>
      <c r="K344" t="s">
        <v>765</v>
      </c>
      <c r="L344" t="s">
        <v>19</v>
      </c>
      <c r="M344" t="s">
        <v>88</v>
      </c>
      <c r="N344">
        <v>1</v>
      </c>
      <c r="O344" s="1">
        <v>44665.849074074074</v>
      </c>
      <c r="P344" s="1">
        <v>44665.870462962965</v>
      </c>
      <c r="Q344">
        <v>1092</v>
      </c>
      <c r="R344">
        <v>756</v>
      </c>
      <c r="S344" t="b">
        <v>0</v>
      </c>
      <c r="T344" t="s">
        <v>89</v>
      </c>
      <c r="U344" t="b">
        <v>1</v>
      </c>
      <c r="V344" t="s">
        <v>100</v>
      </c>
      <c r="W344" s="1">
        <v>44665.860069444447</v>
      </c>
      <c r="X344">
        <v>756</v>
      </c>
      <c r="Y344">
        <v>85</v>
      </c>
      <c r="Z344">
        <v>0</v>
      </c>
      <c r="AA344">
        <v>85</v>
      </c>
      <c r="AB344">
        <v>0</v>
      </c>
      <c r="AC344">
        <v>59</v>
      </c>
      <c r="AD344">
        <v>-25</v>
      </c>
      <c r="AE344">
        <v>0</v>
      </c>
      <c r="AF344">
        <v>0</v>
      </c>
      <c r="AG344">
        <v>0</v>
      </c>
      <c r="AH344" t="s">
        <v>89</v>
      </c>
      <c r="AI344" t="s">
        <v>89</v>
      </c>
      <c r="AJ344" t="s">
        <v>89</v>
      </c>
      <c r="AK344" t="s">
        <v>89</v>
      </c>
      <c r="AL344" t="s">
        <v>89</v>
      </c>
      <c r="AM344" t="s">
        <v>89</v>
      </c>
      <c r="AN344" t="s">
        <v>89</v>
      </c>
      <c r="AO344" t="s">
        <v>89</v>
      </c>
      <c r="AP344" t="s">
        <v>89</v>
      </c>
      <c r="AQ344" t="s">
        <v>89</v>
      </c>
      <c r="AR344" t="s">
        <v>89</v>
      </c>
      <c r="AS344" t="s">
        <v>89</v>
      </c>
      <c r="AT344" t="s">
        <v>89</v>
      </c>
      <c r="AU344" t="s">
        <v>89</v>
      </c>
      <c r="AV344" t="s">
        <v>89</v>
      </c>
      <c r="AW344" t="s">
        <v>89</v>
      </c>
      <c r="AX344" t="s">
        <v>89</v>
      </c>
      <c r="AY344" t="s">
        <v>89</v>
      </c>
      <c r="AZ344" t="s">
        <v>89</v>
      </c>
      <c r="BA344" t="s">
        <v>89</v>
      </c>
      <c r="BB344" t="s">
        <v>89</v>
      </c>
      <c r="BC344" t="s">
        <v>89</v>
      </c>
      <c r="BD344" t="s">
        <v>89</v>
      </c>
      <c r="BE344" t="s">
        <v>89</v>
      </c>
    </row>
    <row r="345" spans="1:57" x14ac:dyDescent="0.35">
      <c r="A345" t="s">
        <v>917</v>
      </c>
      <c r="B345" t="s">
        <v>81</v>
      </c>
      <c r="C345" t="s">
        <v>918</v>
      </c>
      <c r="D345" t="s">
        <v>83</v>
      </c>
      <c r="E345" s="2" t="str">
        <f>HYPERLINK("capsilon://?command=openfolder&amp;siteaddress=envoy.emaiq-na2.net&amp;folderid=FX7360CD40-78EF-C8FD-629D-AA4CB50B3B6B","FX2202636")</f>
        <v>FX2202636</v>
      </c>
      <c r="F345" t="s">
        <v>19</v>
      </c>
      <c r="G345" t="s">
        <v>19</v>
      </c>
      <c r="H345" t="s">
        <v>84</v>
      </c>
      <c r="I345" t="s">
        <v>919</v>
      </c>
      <c r="J345">
        <v>66</v>
      </c>
      <c r="K345" t="s">
        <v>765</v>
      </c>
      <c r="L345" t="s">
        <v>19</v>
      </c>
      <c r="M345" t="s">
        <v>88</v>
      </c>
      <c r="N345">
        <v>0</v>
      </c>
      <c r="O345" s="1">
        <v>44665.872071759259</v>
      </c>
      <c r="P345" s="1">
        <v>44665.87400462963</v>
      </c>
      <c r="Q345">
        <v>158</v>
      </c>
      <c r="R345">
        <v>9</v>
      </c>
      <c r="S345" t="b">
        <v>0</v>
      </c>
      <c r="T345" t="s">
        <v>89</v>
      </c>
      <c r="U345" t="b">
        <v>0</v>
      </c>
      <c r="V345" t="s">
        <v>89</v>
      </c>
      <c r="W345" t="s">
        <v>89</v>
      </c>
      <c r="X345" t="s">
        <v>89</v>
      </c>
      <c r="Y345" t="s">
        <v>89</v>
      </c>
      <c r="Z345" t="s">
        <v>89</v>
      </c>
      <c r="AA345" t="s">
        <v>89</v>
      </c>
      <c r="AB345" t="s">
        <v>89</v>
      </c>
      <c r="AC345" t="s">
        <v>89</v>
      </c>
      <c r="AD345" t="s">
        <v>89</v>
      </c>
      <c r="AE345" t="s">
        <v>89</v>
      </c>
      <c r="AF345" t="s">
        <v>89</v>
      </c>
      <c r="AG345" t="s">
        <v>89</v>
      </c>
      <c r="AH345" t="s">
        <v>89</v>
      </c>
      <c r="AI345" t="s">
        <v>89</v>
      </c>
      <c r="AJ345" t="s">
        <v>89</v>
      </c>
      <c r="AK345" t="s">
        <v>89</v>
      </c>
      <c r="AL345" t="s">
        <v>89</v>
      </c>
      <c r="AM345" t="s">
        <v>89</v>
      </c>
      <c r="AN345" t="s">
        <v>89</v>
      </c>
      <c r="AO345" t="s">
        <v>89</v>
      </c>
      <c r="AP345" t="s">
        <v>89</v>
      </c>
      <c r="AQ345" t="s">
        <v>89</v>
      </c>
      <c r="AR345" t="s">
        <v>89</v>
      </c>
      <c r="AS345" t="s">
        <v>89</v>
      </c>
      <c r="AT345" t="s">
        <v>89</v>
      </c>
      <c r="AU345" t="s">
        <v>89</v>
      </c>
      <c r="AV345" t="s">
        <v>89</v>
      </c>
      <c r="AW345" t="s">
        <v>89</v>
      </c>
      <c r="AX345" t="s">
        <v>89</v>
      </c>
      <c r="AY345" t="s">
        <v>89</v>
      </c>
      <c r="AZ345" t="s">
        <v>89</v>
      </c>
      <c r="BA345" t="s">
        <v>89</v>
      </c>
      <c r="BB345" t="s">
        <v>89</v>
      </c>
      <c r="BC345" t="s">
        <v>89</v>
      </c>
      <c r="BD345" t="s">
        <v>89</v>
      </c>
      <c r="BE345" t="s">
        <v>89</v>
      </c>
    </row>
    <row r="346" spans="1:57" x14ac:dyDescent="0.35">
      <c r="A346" t="s">
        <v>920</v>
      </c>
      <c r="B346" t="s">
        <v>81</v>
      </c>
      <c r="C346" t="s">
        <v>921</v>
      </c>
      <c r="D346" t="s">
        <v>83</v>
      </c>
      <c r="E346" s="2" t="str">
        <f>HYPERLINK("capsilon://?command=openfolder&amp;siteaddress=envoy.emaiq-na2.net&amp;folderid=FX7C4BD9B6-314D-3852-F3A2-165B148C29BF","FX2203917")</f>
        <v>FX2203917</v>
      </c>
      <c r="F346" t="s">
        <v>19</v>
      </c>
      <c r="G346" t="s">
        <v>19</v>
      </c>
      <c r="H346" t="s">
        <v>84</v>
      </c>
      <c r="I346" t="s">
        <v>922</v>
      </c>
      <c r="J346">
        <v>66</v>
      </c>
      <c r="K346" t="s">
        <v>765</v>
      </c>
      <c r="L346" t="s">
        <v>19</v>
      </c>
      <c r="M346" t="s">
        <v>88</v>
      </c>
      <c r="N346">
        <v>1</v>
      </c>
      <c r="O346" s="1">
        <v>44665.883148148147</v>
      </c>
      <c r="P346" s="1">
        <v>44665.948819444442</v>
      </c>
      <c r="Q346">
        <v>5202</v>
      </c>
      <c r="R346">
        <v>472</v>
      </c>
      <c r="S346" t="b">
        <v>0</v>
      </c>
      <c r="T346" t="s">
        <v>89</v>
      </c>
      <c r="U346" t="b">
        <v>0</v>
      </c>
      <c r="V346" t="s">
        <v>100</v>
      </c>
      <c r="W346" s="1">
        <v>44665.931666666664</v>
      </c>
      <c r="X346">
        <v>443</v>
      </c>
      <c r="Y346">
        <v>52</v>
      </c>
      <c r="Z346">
        <v>0</v>
      </c>
      <c r="AA346">
        <v>52</v>
      </c>
      <c r="AB346">
        <v>0</v>
      </c>
      <c r="AC346">
        <v>28</v>
      </c>
      <c r="AD346">
        <v>14</v>
      </c>
      <c r="AE346">
        <v>0</v>
      </c>
      <c r="AF346">
        <v>0</v>
      </c>
      <c r="AG346">
        <v>0</v>
      </c>
      <c r="AH346" t="s">
        <v>89</v>
      </c>
      <c r="AI346" t="s">
        <v>89</v>
      </c>
      <c r="AJ346" t="s">
        <v>89</v>
      </c>
      <c r="AK346" t="s">
        <v>89</v>
      </c>
      <c r="AL346" t="s">
        <v>89</v>
      </c>
      <c r="AM346" t="s">
        <v>89</v>
      </c>
      <c r="AN346" t="s">
        <v>89</v>
      </c>
      <c r="AO346" t="s">
        <v>89</v>
      </c>
      <c r="AP346" t="s">
        <v>89</v>
      </c>
      <c r="AQ346" t="s">
        <v>89</v>
      </c>
      <c r="AR346" t="s">
        <v>89</v>
      </c>
      <c r="AS346" t="s">
        <v>89</v>
      </c>
      <c r="AT346" t="s">
        <v>89</v>
      </c>
      <c r="AU346" t="s">
        <v>89</v>
      </c>
      <c r="AV346" t="s">
        <v>89</v>
      </c>
      <c r="AW346" t="s">
        <v>89</v>
      </c>
      <c r="AX346" t="s">
        <v>89</v>
      </c>
      <c r="AY346" t="s">
        <v>89</v>
      </c>
      <c r="AZ346" t="s">
        <v>89</v>
      </c>
      <c r="BA346" t="s">
        <v>89</v>
      </c>
      <c r="BB346" t="s">
        <v>89</v>
      </c>
      <c r="BC346" t="s">
        <v>89</v>
      </c>
      <c r="BD346" t="s">
        <v>89</v>
      </c>
      <c r="BE346" t="s">
        <v>89</v>
      </c>
    </row>
    <row r="347" spans="1:57" x14ac:dyDescent="0.35">
      <c r="A347" t="s">
        <v>923</v>
      </c>
      <c r="B347" t="s">
        <v>81</v>
      </c>
      <c r="C347" t="s">
        <v>193</v>
      </c>
      <c r="D347" t="s">
        <v>83</v>
      </c>
      <c r="E347" s="2" t="str">
        <f>HYPERLINK("capsilon://?command=openfolder&amp;siteaddress=envoy.emaiq-na2.net&amp;folderid=FX16DCC794-E689-3480-BCE7-C1EE6CCF94C3","FX220437")</f>
        <v>FX220437</v>
      </c>
      <c r="F347" t="s">
        <v>19</v>
      </c>
      <c r="G347" t="s">
        <v>19</v>
      </c>
      <c r="H347" t="s">
        <v>84</v>
      </c>
      <c r="I347" t="s">
        <v>924</v>
      </c>
      <c r="J347">
        <v>28</v>
      </c>
      <c r="K347" t="s">
        <v>765</v>
      </c>
      <c r="L347" t="s">
        <v>19</v>
      </c>
      <c r="M347" t="s">
        <v>88</v>
      </c>
      <c r="N347">
        <v>0</v>
      </c>
      <c r="O347" s="1">
        <v>44666.316678240742</v>
      </c>
      <c r="P347" s="1">
        <v>44666.320567129631</v>
      </c>
      <c r="Q347">
        <v>336</v>
      </c>
      <c r="R347">
        <v>0</v>
      </c>
      <c r="S347" t="b">
        <v>0</v>
      </c>
      <c r="T347" t="s">
        <v>89</v>
      </c>
      <c r="U347" t="b">
        <v>0</v>
      </c>
      <c r="V347" t="s">
        <v>89</v>
      </c>
      <c r="W347" t="s">
        <v>89</v>
      </c>
      <c r="X347" t="s">
        <v>89</v>
      </c>
      <c r="Y347" t="s">
        <v>89</v>
      </c>
      <c r="Z347" t="s">
        <v>89</v>
      </c>
      <c r="AA347" t="s">
        <v>89</v>
      </c>
      <c r="AB347" t="s">
        <v>89</v>
      </c>
      <c r="AC347" t="s">
        <v>89</v>
      </c>
      <c r="AD347" t="s">
        <v>89</v>
      </c>
      <c r="AE347" t="s">
        <v>89</v>
      </c>
      <c r="AF347" t="s">
        <v>89</v>
      </c>
      <c r="AG347" t="s">
        <v>89</v>
      </c>
      <c r="AH347" t="s">
        <v>89</v>
      </c>
      <c r="AI347" t="s">
        <v>89</v>
      </c>
      <c r="AJ347" t="s">
        <v>89</v>
      </c>
      <c r="AK347" t="s">
        <v>89</v>
      </c>
      <c r="AL347" t="s">
        <v>89</v>
      </c>
      <c r="AM347" t="s">
        <v>89</v>
      </c>
      <c r="AN347" t="s">
        <v>89</v>
      </c>
      <c r="AO347" t="s">
        <v>89</v>
      </c>
      <c r="AP347" t="s">
        <v>89</v>
      </c>
      <c r="AQ347" t="s">
        <v>89</v>
      </c>
      <c r="AR347" t="s">
        <v>89</v>
      </c>
      <c r="AS347" t="s">
        <v>89</v>
      </c>
      <c r="AT347" t="s">
        <v>89</v>
      </c>
      <c r="AU347" t="s">
        <v>89</v>
      </c>
      <c r="AV347" t="s">
        <v>89</v>
      </c>
      <c r="AW347" t="s">
        <v>89</v>
      </c>
      <c r="AX347" t="s">
        <v>89</v>
      </c>
      <c r="AY347" t="s">
        <v>89</v>
      </c>
      <c r="AZ347" t="s">
        <v>89</v>
      </c>
      <c r="BA347" t="s">
        <v>89</v>
      </c>
      <c r="BB347" t="s">
        <v>89</v>
      </c>
      <c r="BC347" t="s">
        <v>89</v>
      </c>
      <c r="BD347" t="s">
        <v>89</v>
      </c>
      <c r="BE347" t="s">
        <v>89</v>
      </c>
    </row>
    <row r="348" spans="1:57" x14ac:dyDescent="0.35">
      <c r="A348" t="s">
        <v>925</v>
      </c>
      <c r="B348" t="s">
        <v>81</v>
      </c>
      <c r="C348" t="s">
        <v>193</v>
      </c>
      <c r="D348" t="s">
        <v>83</v>
      </c>
      <c r="E348" s="2" t="str">
        <f>HYPERLINK("capsilon://?command=openfolder&amp;siteaddress=envoy.emaiq-na2.net&amp;folderid=FX16DCC794-E689-3480-BCE7-C1EE6CCF94C3","FX220437")</f>
        <v>FX220437</v>
      </c>
      <c r="F348" t="s">
        <v>19</v>
      </c>
      <c r="G348" t="s">
        <v>19</v>
      </c>
      <c r="H348" t="s">
        <v>84</v>
      </c>
      <c r="I348" t="s">
        <v>926</v>
      </c>
      <c r="J348">
        <v>128</v>
      </c>
      <c r="K348" t="s">
        <v>765</v>
      </c>
      <c r="L348" t="s">
        <v>19</v>
      </c>
      <c r="M348" t="s">
        <v>88</v>
      </c>
      <c r="N348">
        <v>0</v>
      </c>
      <c r="O348" s="1">
        <v>44666.319050925929</v>
      </c>
      <c r="P348" s="1">
        <v>44666.320567129631</v>
      </c>
      <c r="Q348">
        <v>131</v>
      </c>
      <c r="R348">
        <v>0</v>
      </c>
      <c r="S348" t="b">
        <v>0</v>
      </c>
      <c r="T348" t="s">
        <v>89</v>
      </c>
      <c r="U348" t="b">
        <v>0</v>
      </c>
      <c r="V348" t="s">
        <v>89</v>
      </c>
      <c r="W348" t="s">
        <v>89</v>
      </c>
      <c r="X348" t="s">
        <v>89</v>
      </c>
      <c r="Y348" t="s">
        <v>89</v>
      </c>
      <c r="Z348" t="s">
        <v>89</v>
      </c>
      <c r="AA348" t="s">
        <v>89</v>
      </c>
      <c r="AB348" t="s">
        <v>89</v>
      </c>
      <c r="AC348" t="s">
        <v>89</v>
      </c>
      <c r="AD348" t="s">
        <v>89</v>
      </c>
      <c r="AE348" t="s">
        <v>89</v>
      </c>
      <c r="AF348" t="s">
        <v>89</v>
      </c>
      <c r="AG348" t="s">
        <v>89</v>
      </c>
      <c r="AH348" t="s">
        <v>89</v>
      </c>
      <c r="AI348" t="s">
        <v>89</v>
      </c>
      <c r="AJ348" t="s">
        <v>89</v>
      </c>
      <c r="AK348" t="s">
        <v>89</v>
      </c>
      <c r="AL348" t="s">
        <v>89</v>
      </c>
      <c r="AM348" t="s">
        <v>89</v>
      </c>
      <c r="AN348" t="s">
        <v>89</v>
      </c>
      <c r="AO348" t="s">
        <v>89</v>
      </c>
      <c r="AP348" t="s">
        <v>89</v>
      </c>
      <c r="AQ348" t="s">
        <v>89</v>
      </c>
      <c r="AR348" t="s">
        <v>89</v>
      </c>
      <c r="AS348" t="s">
        <v>89</v>
      </c>
      <c r="AT348" t="s">
        <v>89</v>
      </c>
      <c r="AU348" t="s">
        <v>89</v>
      </c>
      <c r="AV348" t="s">
        <v>89</v>
      </c>
      <c r="AW348" t="s">
        <v>89</v>
      </c>
      <c r="AX348" t="s">
        <v>89</v>
      </c>
      <c r="AY348" t="s">
        <v>89</v>
      </c>
      <c r="AZ348" t="s">
        <v>89</v>
      </c>
      <c r="BA348" t="s">
        <v>89</v>
      </c>
      <c r="BB348" t="s">
        <v>89</v>
      </c>
      <c r="BC348" t="s">
        <v>89</v>
      </c>
      <c r="BD348" t="s">
        <v>89</v>
      </c>
      <c r="BE348" t="s">
        <v>89</v>
      </c>
    </row>
    <row r="349" spans="1:57" x14ac:dyDescent="0.35">
      <c r="A349" t="s">
        <v>927</v>
      </c>
      <c r="B349" t="s">
        <v>81</v>
      </c>
      <c r="C349" t="s">
        <v>928</v>
      </c>
      <c r="D349" t="s">
        <v>83</v>
      </c>
      <c r="E349" s="2" t="str">
        <f>HYPERLINK("capsilon://?command=openfolder&amp;siteaddress=envoy.emaiq-na2.net&amp;folderid=FX2F628001-911A-1D68-BC09-404237EFF438","FX2204359")</f>
        <v>FX2204359</v>
      </c>
      <c r="F349" t="s">
        <v>19</v>
      </c>
      <c r="G349" t="s">
        <v>19</v>
      </c>
      <c r="H349" t="s">
        <v>84</v>
      </c>
      <c r="I349" t="s">
        <v>929</v>
      </c>
      <c r="J349">
        <v>229</v>
      </c>
      <c r="K349" t="s">
        <v>765</v>
      </c>
      <c r="L349" t="s">
        <v>19</v>
      </c>
      <c r="M349" t="s">
        <v>88</v>
      </c>
      <c r="N349">
        <v>0</v>
      </c>
      <c r="O349" s="1">
        <v>44666.323969907404</v>
      </c>
      <c r="P349" s="1">
        <v>44666.325509259259</v>
      </c>
      <c r="Q349">
        <v>133</v>
      </c>
      <c r="R349">
        <v>0</v>
      </c>
      <c r="S349" t="b">
        <v>0</v>
      </c>
      <c r="T349" t="s">
        <v>89</v>
      </c>
      <c r="U349" t="b">
        <v>0</v>
      </c>
      <c r="V349" t="s">
        <v>89</v>
      </c>
      <c r="W349" t="s">
        <v>89</v>
      </c>
      <c r="X349" t="s">
        <v>89</v>
      </c>
      <c r="Y349" t="s">
        <v>89</v>
      </c>
      <c r="Z349" t="s">
        <v>89</v>
      </c>
      <c r="AA349" t="s">
        <v>89</v>
      </c>
      <c r="AB349" t="s">
        <v>89</v>
      </c>
      <c r="AC349" t="s">
        <v>89</v>
      </c>
      <c r="AD349" t="s">
        <v>89</v>
      </c>
      <c r="AE349" t="s">
        <v>89</v>
      </c>
      <c r="AF349" t="s">
        <v>89</v>
      </c>
      <c r="AG349" t="s">
        <v>89</v>
      </c>
      <c r="AH349" t="s">
        <v>89</v>
      </c>
      <c r="AI349" t="s">
        <v>89</v>
      </c>
      <c r="AJ349" t="s">
        <v>89</v>
      </c>
      <c r="AK349" t="s">
        <v>89</v>
      </c>
      <c r="AL349" t="s">
        <v>89</v>
      </c>
      <c r="AM349" t="s">
        <v>89</v>
      </c>
      <c r="AN349" t="s">
        <v>89</v>
      </c>
      <c r="AO349" t="s">
        <v>89</v>
      </c>
      <c r="AP349" t="s">
        <v>89</v>
      </c>
      <c r="AQ349" t="s">
        <v>89</v>
      </c>
      <c r="AR349" t="s">
        <v>89</v>
      </c>
      <c r="AS349" t="s">
        <v>89</v>
      </c>
      <c r="AT349" t="s">
        <v>89</v>
      </c>
      <c r="AU349" t="s">
        <v>89</v>
      </c>
      <c r="AV349" t="s">
        <v>89</v>
      </c>
      <c r="AW349" t="s">
        <v>89</v>
      </c>
      <c r="AX349" t="s">
        <v>89</v>
      </c>
      <c r="AY349" t="s">
        <v>89</v>
      </c>
      <c r="AZ349" t="s">
        <v>89</v>
      </c>
      <c r="BA349" t="s">
        <v>89</v>
      </c>
      <c r="BB349" t="s">
        <v>89</v>
      </c>
      <c r="BC349" t="s">
        <v>89</v>
      </c>
      <c r="BD349" t="s">
        <v>89</v>
      </c>
      <c r="BE349" t="s">
        <v>89</v>
      </c>
    </row>
    <row r="350" spans="1:57" x14ac:dyDescent="0.35">
      <c r="A350" t="s">
        <v>930</v>
      </c>
      <c r="B350" t="s">
        <v>81</v>
      </c>
      <c r="C350" t="s">
        <v>549</v>
      </c>
      <c r="D350" t="s">
        <v>83</v>
      </c>
      <c r="E350" s="2" t="str">
        <f>HYPERLINK("capsilon://?command=openfolder&amp;siteaddress=envoy.emaiq-na2.net&amp;folderid=FX621C3F9E-E215-085F-290E-F2562C2658F9","FX2204119")</f>
        <v>FX2204119</v>
      </c>
      <c r="F350" t="s">
        <v>19</v>
      </c>
      <c r="G350" t="s">
        <v>19</v>
      </c>
      <c r="H350" t="s">
        <v>84</v>
      </c>
      <c r="I350" t="s">
        <v>931</v>
      </c>
      <c r="J350">
        <v>66</v>
      </c>
      <c r="K350" t="s">
        <v>765</v>
      </c>
      <c r="L350" t="s">
        <v>19</v>
      </c>
      <c r="M350" t="s">
        <v>88</v>
      </c>
      <c r="N350">
        <v>0</v>
      </c>
      <c r="O350" s="1">
        <v>44666.334189814814</v>
      </c>
      <c r="P350" s="1">
        <v>44666.340787037036</v>
      </c>
      <c r="Q350">
        <v>570</v>
      </c>
      <c r="R350">
        <v>0</v>
      </c>
      <c r="S350" t="b">
        <v>0</v>
      </c>
      <c r="T350" t="s">
        <v>89</v>
      </c>
      <c r="U350" t="b">
        <v>0</v>
      </c>
      <c r="V350" t="s">
        <v>89</v>
      </c>
      <c r="W350" t="s">
        <v>89</v>
      </c>
      <c r="X350" t="s">
        <v>89</v>
      </c>
      <c r="Y350" t="s">
        <v>89</v>
      </c>
      <c r="Z350" t="s">
        <v>89</v>
      </c>
      <c r="AA350" t="s">
        <v>89</v>
      </c>
      <c r="AB350" t="s">
        <v>89</v>
      </c>
      <c r="AC350" t="s">
        <v>89</v>
      </c>
      <c r="AD350" t="s">
        <v>89</v>
      </c>
      <c r="AE350" t="s">
        <v>89</v>
      </c>
      <c r="AF350" t="s">
        <v>89</v>
      </c>
      <c r="AG350" t="s">
        <v>89</v>
      </c>
      <c r="AH350" t="s">
        <v>89</v>
      </c>
      <c r="AI350" t="s">
        <v>89</v>
      </c>
      <c r="AJ350" t="s">
        <v>89</v>
      </c>
      <c r="AK350" t="s">
        <v>89</v>
      </c>
      <c r="AL350" t="s">
        <v>89</v>
      </c>
      <c r="AM350" t="s">
        <v>89</v>
      </c>
      <c r="AN350" t="s">
        <v>89</v>
      </c>
      <c r="AO350" t="s">
        <v>89</v>
      </c>
      <c r="AP350" t="s">
        <v>89</v>
      </c>
      <c r="AQ350" t="s">
        <v>89</v>
      </c>
      <c r="AR350" t="s">
        <v>89</v>
      </c>
      <c r="AS350" t="s">
        <v>89</v>
      </c>
      <c r="AT350" t="s">
        <v>89</v>
      </c>
      <c r="AU350" t="s">
        <v>89</v>
      </c>
      <c r="AV350" t="s">
        <v>89</v>
      </c>
      <c r="AW350" t="s">
        <v>89</v>
      </c>
      <c r="AX350" t="s">
        <v>89</v>
      </c>
      <c r="AY350" t="s">
        <v>89</v>
      </c>
      <c r="AZ350" t="s">
        <v>89</v>
      </c>
      <c r="BA350" t="s">
        <v>89</v>
      </c>
      <c r="BB350" t="s">
        <v>89</v>
      </c>
      <c r="BC350" t="s">
        <v>89</v>
      </c>
      <c r="BD350" t="s">
        <v>89</v>
      </c>
      <c r="BE350" t="s">
        <v>89</v>
      </c>
    </row>
    <row r="351" spans="1:57" x14ac:dyDescent="0.35">
      <c r="A351" t="s">
        <v>932</v>
      </c>
      <c r="B351" t="s">
        <v>81</v>
      </c>
      <c r="C351" t="s">
        <v>933</v>
      </c>
      <c r="D351" t="s">
        <v>83</v>
      </c>
      <c r="E351" s="2" t="str">
        <f>HYPERLINK("capsilon://?command=openfolder&amp;siteaddress=envoy.emaiq-na2.net&amp;folderid=FXAB7F918A-D1C5-B9E2-3AC7-078A66101E4B","FX2204594")</f>
        <v>FX2204594</v>
      </c>
      <c r="F351" t="s">
        <v>19</v>
      </c>
      <c r="G351" t="s">
        <v>19</v>
      </c>
      <c r="H351" t="s">
        <v>84</v>
      </c>
      <c r="I351" t="s">
        <v>934</v>
      </c>
      <c r="J351">
        <v>152</v>
      </c>
      <c r="K351" t="s">
        <v>765</v>
      </c>
      <c r="L351" t="s">
        <v>19</v>
      </c>
      <c r="M351" t="s">
        <v>88</v>
      </c>
      <c r="N351">
        <v>0</v>
      </c>
      <c r="O351" s="1">
        <v>44666.361388888887</v>
      </c>
      <c r="P351" s="1">
        <v>44666.364479166667</v>
      </c>
      <c r="Q351">
        <v>267</v>
      </c>
      <c r="R351">
        <v>0</v>
      </c>
      <c r="S351" t="b">
        <v>0</v>
      </c>
      <c r="T351" t="s">
        <v>89</v>
      </c>
      <c r="U351" t="b">
        <v>0</v>
      </c>
      <c r="V351" t="s">
        <v>89</v>
      </c>
      <c r="W351" t="s">
        <v>89</v>
      </c>
      <c r="X351" t="s">
        <v>89</v>
      </c>
      <c r="Y351" t="s">
        <v>89</v>
      </c>
      <c r="Z351" t="s">
        <v>89</v>
      </c>
      <c r="AA351" t="s">
        <v>89</v>
      </c>
      <c r="AB351" t="s">
        <v>89</v>
      </c>
      <c r="AC351" t="s">
        <v>89</v>
      </c>
      <c r="AD351" t="s">
        <v>89</v>
      </c>
      <c r="AE351" t="s">
        <v>89</v>
      </c>
      <c r="AF351" t="s">
        <v>89</v>
      </c>
      <c r="AG351" t="s">
        <v>89</v>
      </c>
      <c r="AH351" t="s">
        <v>89</v>
      </c>
      <c r="AI351" t="s">
        <v>89</v>
      </c>
      <c r="AJ351" t="s">
        <v>89</v>
      </c>
      <c r="AK351" t="s">
        <v>89</v>
      </c>
      <c r="AL351" t="s">
        <v>89</v>
      </c>
      <c r="AM351" t="s">
        <v>89</v>
      </c>
      <c r="AN351" t="s">
        <v>89</v>
      </c>
      <c r="AO351" t="s">
        <v>89</v>
      </c>
      <c r="AP351" t="s">
        <v>89</v>
      </c>
      <c r="AQ351" t="s">
        <v>89</v>
      </c>
      <c r="AR351" t="s">
        <v>89</v>
      </c>
      <c r="AS351" t="s">
        <v>89</v>
      </c>
      <c r="AT351" t="s">
        <v>89</v>
      </c>
      <c r="AU351" t="s">
        <v>89</v>
      </c>
      <c r="AV351" t="s">
        <v>89</v>
      </c>
      <c r="AW351" t="s">
        <v>89</v>
      </c>
      <c r="AX351" t="s">
        <v>89</v>
      </c>
      <c r="AY351" t="s">
        <v>89</v>
      </c>
      <c r="AZ351" t="s">
        <v>89</v>
      </c>
      <c r="BA351" t="s">
        <v>89</v>
      </c>
      <c r="BB351" t="s">
        <v>89</v>
      </c>
      <c r="BC351" t="s">
        <v>89</v>
      </c>
      <c r="BD351" t="s">
        <v>89</v>
      </c>
      <c r="BE351" t="s">
        <v>89</v>
      </c>
    </row>
    <row r="352" spans="1:57" x14ac:dyDescent="0.35">
      <c r="A352" t="s">
        <v>935</v>
      </c>
      <c r="B352" t="s">
        <v>81</v>
      </c>
      <c r="C352" t="s">
        <v>936</v>
      </c>
      <c r="D352" t="s">
        <v>83</v>
      </c>
      <c r="E352" s="2" t="str">
        <f>HYPERLINK("capsilon://?command=openfolder&amp;siteaddress=envoy.emaiq-na2.net&amp;folderid=FX4A29721F-18FA-6CE7-4371-375A2E262512","FX2204281")</f>
        <v>FX2204281</v>
      </c>
      <c r="F352" t="s">
        <v>19</v>
      </c>
      <c r="G352" t="s">
        <v>19</v>
      </c>
      <c r="H352" t="s">
        <v>84</v>
      </c>
      <c r="I352" t="s">
        <v>937</v>
      </c>
      <c r="J352">
        <v>348</v>
      </c>
      <c r="K352" t="s">
        <v>765</v>
      </c>
      <c r="L352" t="s">
        <v>19</v>
      </c>
      <c r="M352" t="s">
        <v>88</v>
      </c>
      <c r="N352">
        <v>0</v>
      </c>
      <c r="O352" s="1">
        <v>44666.364247685182</v>
      </c>
      <c r="P352" s="1">
        <v>44666.378530092596</v>
      </c>
      <c r="Q352">
        <v>1234</v>
      </c>
      <c r="R352">
        <v>0</v>
      </c>
      <c r="S352" t="b">
        <v>0</v>
      </c>
      <c r="T352" t="s">
        <v>89</v>
      </c>
      <c r="U352" t="b">
        <v>0</v>
      </c>
      <c r="V352" t="s">
        <v>89</v>
      </c>
      <c r="W352" t="s">
        <v>89</v>
      </c>
      <c r="X352" t="s">
        <v>89</v>
      </c>
      <c r="Y352" t="s">
        <v>89</v>
      </c>
      <c r="Z352" t="s">
        <v>89</v>
      </c>
      <c r="AA352" t="s">
        <v>89</v>
      </c>
      <c r="AB352" t="s">
        <v>89</v>
      </c>
      <c r="AC352" t="s">
        <v>89</v>
      </c>
      <c r="AD352" t="s">
        <v>89</v>
      </c>
      <c r="AE352" t="s">
        <v>89</v>
      </c>
      <c r="AF352" t="s">
        <v>89</v>
      </c>
      <c r="AG352" t="s">
        <v>89</v>
      </c>
      <c r="AH352" t="s">
        <v>89</v>
      </c>
      <c r="AI352" t="s">
        <v>89</v>
      </c>
      <c r="AJ352" t="s">
        <v>89</v>
      </c>
      <c r="AK352" t="s">
        <v>89</v>
      </c>
      <c r="AL352" t="s">
        <v>89</v>
      </c>
      <c r="AM352" t="s">
        <v>89</v>
      </c>
      <c r="AN352" t="s">
        <v>89</v>
      </c>
      <c r="AO352" t="s">
        <v>89</v>
      </c>
      <c r="AP352" t="s">
        <v>89</v>
      </c>
      <c r="AQ352" t="s">
        <v>89</v>
      </c>
      <c r="AR352" t="s">
        <v>89</v>
      </c>
      <c r="AS352" t="s">
        <v>89</v>
      </c>
      <c r="AT352" t="s">
        <v>89</v>
      </c>
      <c r="AU352" t="s">
        <v>89</v>
      </c>
      <c r="AV352" t="s">
        <v>89</v>
      </c>
      <c r="AW352" t="s">
        <v>89</v>
      </c>
      <c r="AX352" t="s">
        <v>89</v>
      </c>
      <c r="AY352" t="s">
        <v>89</v>
      </c>
      <c r="AZ352" t="s">
        <v>89</v>
      </c>
      <c r="BA352" t="s">
        <v>89</v>
      </c>
      <c r="BB352" t="s">
        <v>89</v>
      </c>
      <c r="BC352" t="s">
        <v>89</v>
      </c>
      <c r="BD352" t="s">
        <v>89</v>
      </c>
      <c r="BE352" t="s">
        <v>89</v>
      </c>
    </row>
    <row r="353" spans="1:57" x14ac:dyDescent="0.35">
      <c r="A353" t="s">
        <v>938</v>
      </c>
      <c r="B353" t="s">
        <v>81</v>
      </c>
      <c r="C353" t="s">
        <v>939</v>
      </c>
      <c r="D353" t="s">
        <v>83</v>
      </c>
      <c r="E353" s="2" t="str">
        <f>HYPERLINK("capsilon://?command=openfolder&amp;siteaddress=envoy.emaiq-na2.net&amp;folderid=FXA28F8403-FEF4-F2DE-4506-D87B725E5433","FX22036")</f>
        <v>FX22036</v>
      </c>
      <c r="F353" t="s">
        <v>19</v>
      </c>
      <c r="G353" t="s">
        <v>19</v>
      </c>
      <c r="H353" t="s">
        <v>84</v>
      </c>
      <c r="I353" t="s">
        <v>940</v>
      </c>
      <c r="J353">
        <v>66</v>
      </c>
      <c r="K353" t="s">
        <v>765</v>
      </c>
      <c r="L353" t="s">
        <v>19</v>
      </c>
      <c r="M353" t="s">
        <v>88</v>
      </c>
      <c r="N353">
        <v>0</v>
      </c>
      <c r="O353" s="1">
        <v>44666.367928240739</v>
      </c>
      <c r="P353" s="1">
        <v>44666.378530092596</v>
      </c>
      <c r="Q353">
        <v>916</v>
      </c>
      <c r="R353">
        <v>0</v>
      </c>
      <c r="S353" t="b">
        <v>0</v>
      </c>
      <c r="T353" t="s">
        <v>89</v>
      </c>
      <c r="U353" t="b">
        <v>0</v>
      </c>
      <c r="V353" t="s">
        <v>89</v>
      </c>
      <c r="W353" t="s">
        <v>89</v>
      </c>
      <c r="X353" t="s">
        <v>89</v>
      </c>
      <c r="Y353" t="s">
        <v>89</v>
      </c>
      <c r="Z353" t="s">
        <v>89</v>
      </c>
      <c r="AA353" t="s">
        <v>89</v>
      </c>
      <c r="AB353" t="s">
        <v>89</v>
      </c>
      <c r="AC353" t="s">
        <v>89</v>
      </c>
      <c r="AD353" t="s">
        <v>89</v>
      </c>
      <c r="AE353" t="s">
        <v>89</v>
      </c>
      <c r="AF353" t="s">
        <v>89</v>
      </c>
      <c r="AG353" t="s">
        <v>89</v>
      </c>
      <c r="AH353" t="s">
        <v>89</v>
      </c>
      <c r="AI353" t="s">
        <v>89</v>
      </c>
      <c r="AJ353" t="s">
        <v>89</v>
      </c>
      <c r="AK353" t="s">
        <v>89</v>
      </c>
      <c r="AL353" t="s">
        <v>89</v>
      </c>
      <c r="AM353" t="s">
        <v>89</v>
      </c>
      <c r="AN353" t="s">
        <v>89</v>
      </c>
      <c r="AO353" t="s">
        <v>89</v>
      </c>
      <c r="AP353" t="s">
        <v>89</v>
      </c>
      <c r="AQ353" t="s">
        <v>89</v>
      </c>
      <c r="AR353" t="s">
        <v>89</v>
      </c>
      <c r="AS353" t="s">
        <v>89</v>
      </c>
      <c r="AT353" t="s">
        <v>89</v>
      </c>
      <c r="AU353" t="s">
        <v>89</v>
      </c>
      <c r="AV353" t="s">
        <v>89</v>
      </c>
      <c r="AW353" t="s">
        <v>89</v>
      </c>
      <c r="AX353" t="s">
        <v>89</v>
      </c>
      <c r="AY353" t="s">
        <v>89</v>
      </c>
      <c r="AZ353" t="s">
        <v>89</v>
      </c>
      <c r="BA353" t="s">
        <v>89</v>
      </c>
      <c r="BB353" t="s">
        <v>89</v>
      </c>
      <c r="BC353" t="s">
        <v>89</v>
      </c>
      <c r="BD353" t="s">
        <v>89</v>
      </c>
      <c r="BE353" t="s">
        <v>89</v>
      </c>
    </row>
    <row r="354" spans="1:57" x14ac:dyDescent="0.35">
      <c r="A354" t="s">
        <v>941</v>
      </c>
      <c r="B354" t="s">
        <v>81</v>
      </c>
      <c r="C354" t="s">
        <v>942</v>
      </c>
      <c r="D354" t="s">
        <v>83</v>
      </c>
      <c r="E354" s="2" t="str">
        <f>HYPERLINK("capsilon://?command=openfolder&amp;siteaddress=envoy.emaiq-na2.net&amp;folderid=FX5505CA16-D7D2-EEA6-3146-D00E272BF26C","FX220314")</f>
        <v>FX220314</v>
      </c>
      <c r="F354" t="s">
        <v>19</v>
      </c>
      <c r="G354" t="s">
        <v>19</v>
      </c>
      <c r="H354" t="s">
        <v>84</v>
      </c>
      <c r="I354" t="s">
        <v>943</v>
      </c>
      <c r="J354">
        <v>30</v>
      </c>
      <c r="K354" t="s">
        <v>765</v>
      </c>
      <c r="L354" t="s">
        <v>19</v>
      </c>
      <c r="M354" t="s">
        <v>88</v>
      </c>
      <c r="N354">
        <v>0</v>
      </c>
      <c r="O354" s="1">
        <v>44666.372407407405</v>
      </c>
      <c r="P354" s="1">
        <v>44666.378530092596</v>
      </c>
      <c r="Q354">
        <v>529</v>
      </c>
      <c r="R354">
        <v>0</v>
      </c>
      <c r="S354" t="b">
        <v>0</v>
      </c>
      <c r="T354" t="s">
        <v>89</v>
      </c>
      <c r="U354" t="b">
        <v>0</v>
      </c>
      <c r="V354" t="s">
        <v>89</v>
      </c>
      <c r="W354" t="s">
        <v>89</v>
      </c>
      <c r="X354" t="s">
        <v>89</v>
      </c>
      <c r="Y354" t="s">
        <v>89</v>
      </c>
      <c r="Z354" t="s">
        <v>89</v>
      </c>
      <c r="AA354" t="s">
        <v>89</v>
      </c>
      <c r="AB354" t="s">
        <v>89</v>
      </c>
      <c r="AC354" t="s">
        <v>89</v>
      </c>
      <c r="AD354" t="s">
        <v>89</v>
      </c>
      <c r="AE354" t="s">
        <v>89</v>
      </c>
      <c r="AF354" t="s">
        <v>89</v>
      </c>
      <c r="AG354" t="s">
        <v>89</v>
      </c>
      <c r="AH354" t="s">
        <v>89</v>
      </c>
      <c r="AI354" t="s">
        <v>89</v>
      </c>
      <c r="AJ354" t="s">
        <v>89</v>
      </c>
      <c r="AK354" t="s">
        <v>89</v>
      </c>
      <c r="AL354" t="s">
        <v>89</v>
      </c>
      <c r="AM354" t="s">
        <v>89</v>
      </c>
      <c r="AN354" t="s">
        <v>89</v>
      </c>
      <c r="AO354" t="s">
        <v>89</v>
      </c>
      <c r="AP354" t="s">
        <v>89</v>
      </c>
      <c r="AQ354" t="s">
        <v>89</v>
      </c>
      <c r="AR354" t="s">
        <v>89</v>
      </c>
      <c r="AS354" t="s">
        <v>89</v>
      </c>
      <c r="AT354" t="s">
        <v>89</v>
      </c>
      <c r="AU354" t="s">
        <v>89</v>
      </c>
      <c r="AV354" t="s">
        <v>89</v>
      </c>
      <c r="AW354" t="s">
        <v>89</v>
      </c>
      <c r="AX354" t="s">
        <v>89</v>
      </c>
      <c r="AY354" t="s">
        <v>89</v>
      </c>
      <c r="AZ354" t="s">
        <v>89</v>
      </c>
      <c r="BA354" t="s">
        <v>89</v>
      </c>
      <c r="BB354" t="s">
        <v>89</v>
      </c>
      <c r="BC354" t="s">
        <v>89</v>
      </c>
      <c r="BD354" t="s">
        <v>89</v>
      </c>
      <c r="BE354" t="s">
        <v>89</v>
      </c>
    </row>
    <row r="355" spans="1:57" x14ac:dyDescent="0.35">
      <c r="A355" t="s">
        <v>944</v>
      </c>
      <c r="B355" t="s">
        <v>81</v>
      </c>
      <c r="C355" t="s">
        <v>945</v>
      </c>
      <c r="D355" t="s">
        <v>83</v>
      </c>
      <c r="E355" s="2" t="str">
        <f>HYPERLINK("capsilon://?command=openfolder&amp;siteaddress=envoy.emaiq-na2.net&amp;folderid=FX599BDEDA-A1C2-84DA-EC8B-3BD0D5175A33","FX2203452")</f>
        <v>FX2203452</v>
      </c>
      <c r="F355" t="s">
        <v>19</v>
      </c>
      <c r="G355" t="s">
        <v>19</v>
      </c>
      <c r="H355" t="s">
        <v>84</v>
      </c>
      <c r="I355" t="s">
        <v>946</v>
      </c>
      <c r="J355">
        <v>155</v>
      </c>
      <c r="K355" t="s">
        <v>765</v>
      </c>
      <c r="L355" t="s">
        <v>19</v>
      </c>
      <c r="M355" t="s">
        <v>88</v>
      </c>
      <c r="N355">
        <v>0</v>
      </c>
      <c r="O355" s="1">
        <v>44666.384768518517</v>
      </c>
      <c r="P355" s="1">
        <v>44666.400266203702</v>
      </c>
      <c r="Q355">
        <v>1339</v>
      </c>
      <c r="R355">
        <v>0</v>
      </c>
      <c r="S355" t="b">
        <v>0</v>
      </c>
      <c r="T355" t="s">
        <v>89</v>
      </c>
      <c r="U355" t="b">
        <v>0</v>
      </c>
      <c r="V355" t="s">
        <v>89</v>
      </c>
      <c r="W355" t="s">
        <v>89</v>
      </c>
      <c r="X355" t="s">
        <v>89</v>
      </c>
      <c r="Y355" t="s">
        <v>89</v>
      </c>
      <c r="Z355" t="s">
        <v>89</v>
      </c>
      <c r="AA355" t="s">
        <v>89</v>
      </c>
      <c r="AB355" t="s">
        <v>89</v>
      </c>
      <c r="AC355" t="s">
        <v>89</v>
      </c>
      <c r="AD355" t="s">
        <v>89</v>
      </c>
      <c r="AE355" t="s">
        <v>89</v>
      </c>
      <c r="AF355" t="s">
        <v>89</v>
      </c>
      <c r="AG355" t="s">
        <v>89</v>
      </c>
      <c r="AH355" t="s">
        <v>89</v>
      </c>
      <c r="AI355" t="s">
        <v>89</v>
      </c>
      <c r="AJ355" t="s">
        <v>89</v>
      </c>
      <c r="AK355" t="s">
        <v>89</v>
      </c>
      <c r="AL355" t="s">
        <v>89</v>
      </c>
      <c r="AM355" t="s">
        <v>89</v>
      </c>
      <c r="AN355" t="s">
        <v>89</v>
      </c>
      <c r="AO355" t="s">
        <v>89</v>
      </c>
      <c r="AP355" t="s">
        <v>89</v>
      </c>
      <c r="AQ355" t="s">
        <v>89</v>
      </c>
      <c r="AR355" t="s">
        <v>89</v>
      </c>
      <c r="AS355" t="s">
        <v>89</v>
      </c>
      <c r="AT355" t="s">
        <v>89</v>
      </c>
      <c r="AU355" t="s">
        <v>89</v>
      </c>
      <c r="AV355" t="s">
        <v>89</v>
      </c>
      <c r="AW355" t="s">
        <v>89</v>
      </c>
      <c r="AX355" t="s">
        <v>89</v>
      </c>
      <c r="AY355" t="s">
        <v>89</v>
      </c>
      <c r="AZ355" t="s">
        <v>89</v>
      </c>
      <c r="BA355" t="s">
        <v>89</v>
      </c>
      <c r="BB355" t="s">
        <v>89</v>
      </c>
      <c r="BC355" t="s">
        <v>89</v>
      </c>
      <c r="BD355" t="s">
        <v>89</v>
      </c>
      <c r="BE355" t="s">
        <v>89</v>
      </c>
    </row>
    <row r="356" spans="1:57" x14ac:dyDescent="0.35">
      <c r="A356" t="s">
        <v>947</v>
      </c>
      <c r="B356" t="s">
        <v>81</v>
      </c>
      <c r="C356" t="s">
        <v>939</v>
      </c>
      <c r="D356" t="s">
        <v>83</v>
      </c>
      <c r="E356" s="2" t="str">
        <f>HYPERLINK("capsilon://?command=openfolder&amp;siteaddress=envoy.emaiq-na2.net&amp;folderid=FXA28F8403-FEF4-F2DE-4506-D87B725E5433","FX22036")</f>
        <v>FX22036</v>
      </c>
      <c r="F356" t="s">
        <v>19</v>
      </c>
      <c r="G356" t="s">
        <v>19</v>
      </c>
      <c r="H356" t="s">
        <v>84</v>
      </c>
      <c r="I356" t="s">
        <v>948</v>
      </c>
      <c r="J356">
        <v>66</v>
      </c>
      <c r="K356" t="s">
        <v>765</v>
      </c>
      <c r="L356" t="s">
        <v>19</v>
      </c>
      <c r="M356" t="s">
        <v>88</v>
      </c>
      <c r="N356">
        <v>0</v>
      </c>
      <c r="O356" s="1">
        <v>44666.387824074074</v>
      </c>
      <c r="P356" s="1">
        <v>44666.400277777779</v>
      </c>
      <c r="Q356">
        <v>1076</v>
      </c>
      <c r="R356">
        <v>0</v>
      </c>
      <c r="S356" t="b">
        <v>0</v>
      </c>
      <c r="T356" t="s">
        <v>89</v>
      </c>
      <c r="U356" t="b">
        <v>0</v>
      </c>
      <c r="V356" t="s">
        <v>89</v>
      </c>
      <c r="W356" t="s">
        <v>89</v>
      </c>
      <c r="X356" t="s">
        <v>89</v>
      </c>
      <c r="Y356" t="s">
        <v>89</v>
      </c>
      <c r="Z356" t="s">
        <v>89</v>
      </c>
      <c r="AA356" t="s">
        <v>89</v>
      </c>
      <c r="AB356" t="s">
        <v>89</v>
      </c>
      <c r="AC356" t="s">
        <v>89</v>
      </c>
      <c r="AD356" t="s">
        <v>89</v>
      </c>
      <c r="AE356" t="s">
        <v>89</v>
      </c>
      <c r="AF356" t="s">
        <v>89</v>
      </c>
      <c r="AG356" t="s">
        <v>89</v>
      </c>
      <c r="AH356" t="s">
        <v>89</v>
      </c>
      <c r="AI356" t="s">
        <v>89</v>
      </c>
      <c r="AJ356" t="s">
        <v>89</v>
      </c>
      <c r="AK356" t="s">
        <v>89</v>
      </c>
      <c r="AL356" t="s">
        <v>89</v>
      </c>
      <c r="AM356" t="s">
        <v>89</v>
      </c>
      <c r="AN356" t="s">
        <v>89</v>
      </c>
      <c r="AO356" t="s">
        <v>89</v>
      </c>
      <c r="AP356" t="s">
        <v>89</v>
      </c>
      <c r="AQ356" t="s">
        <v>89</v>
      </c>
      <c r="AR356" t="s">
        <v>89</v>
      </c>
      <c r="AS356" t="s">
        <v>89</v>
      </c>
      <c r="AT356" t="s">
        <v>89</v>
      </c>
      <c r="AU356" t="s">
        <v>89</v>
      </c>
      <c r="AV356" t="s">
        <v>89</v>
      </c>
      <c r="AW356" t="s">
        <v>89</v>
      </c>
      <c r="AX356" t="s">
        <v>89</v>
      </c>
      <c r="AY356" t="s">
        <v>89</v>
      </c>
      <c r="AZ356" t="s">
        <v>89</v>
      </c>
      <c r="BA356" t="s">
        <v>89</v>
      </c>
      <c r="BB356" t="s">
        <v>89</v>
      </c>
      <c r="BC356" t="s">
        <v>89</v>
      </c>
      <c r="BD356" t="s">
        <v>89</v>
      </c>
      <c r="BE356" t="s">
        <v>89</v>
      </c>
    </row>
    <row r="357" spans="1:57" x14ac:dyDescent="0.35">
      <c r="A357" t="s">
        <v>949</v>
      </c>
      <c r="B357" t="s">
        <v>81</v>
      </c>
      <c r="C357" t="s">
        <v>950</v>
      </c>
      <c r="D357" t="s">
        <v>83</v>
      </c>
      <c r="E357" s="2" t="str">
        <f>HYPERLINK("capsilon://?command=openfolder&amp;siteaddress=envoy.emaiq-na2.net&amp;folderid=FX1B16D83E-40BB-35D2-3FA9-7C799BFF53B9","FX22031391")</f>
        <v>FX22031391</v>
      </c>
      <c r="F357" t="s">
        <v>19</v>
      </c>
      <c r="G357" t="s">
        <v>19</v>
      </c>
      <c r="H357" t="s">
        <v>84</v>
      </c>
      <c r="I357" t="s">
        <v>951</v>
      </c>
      <c r="J357">
        <v>196</v>
      </c>
      <c r="K357" t="s">
        <v>765</v>
      </c>
      <c r="L357" t="s">
        <v>19</v>
      </c>
      <c r="M357" t="s">
        <v>88</v>
      </c>
      <c r="N357">
        <v>0</v>
      </c>
      <c r="O357" s="1">
        <v>44666.3983912037</v>
      </c>
      <c r="P357" s="1">
        <v>44666.400266203702</v>
      </c>
      <c r="Q357">
        <v>162</v>
      </c>
      <c r="R357">
        <v>0</v>
      </c>
      <c r="S357" t="b">
        <v>0</v>
      </c>
      <c r="T357" t="s">
        <v>89</v>
      </c>
      <c r="U357" t="b">
        <v>0</v>
      </c>
      <c r="V357" t="s">
        <v>89</v>
      </c>
      <c r="W357" t="s">
        <v>89</v>
      </c>
      <c r="X357" t="s">
        <v>89</v>
      </c>
      <c r="Y357" t="s">
        <v>89</v>
      </c>
      <c r="Z357" t="s">
        <v>89</v>
      </c>
      <c r="AA357" t="s">
        <v>89</v>
      </c>
      <c r="AB357" t="s">
        <v>89</v>
      </c>
      <c r="AC357" t="s">
        <v>89</v>
      </c>
      <c r="AD357" t="s">
        <v>89</v>
      </c>
      <c r="AE357" t="s">
        <v>89</v>
      </c>
      <c r="AF357" t="s">
        <v>89</v>
      </c>
      <c r="AG357" t="s">
        <v>89</v>
      </c>
      <c r="AH357" t="s">
        <v>89</v>
      </c>
      <c r="AI357" t="s">
        <v>89</v>
      </c>
      <c r="AJ357" t="s">
        <v>89</v>
      </c>
      <c r="AK357" t="s">
        <v>89</v>
      </c>
      <c r="AL357" t="s">
        <v>89</v>
      </c>
      <c r="AM357" t="s">
        <v>89</v>
      </c>
      <c r="AN357" t="s">
        <v>89</v>
      </c>
      <c r="AO357" t="s">
        <v>89</v>
      </c>
      <c r="AP357" t="s">
        <v>89</v>
      </c>
      <c r="AQ357" t="s">
        <v>89</v>
      </c>
      <c r="AR357" t="s">
        <v>89</v>
      </c>
      <c r="AS357" t="s">
        <v>89</v>
      </c>
      <c r="AT357" t="s">
        <v>89</v>
      </c>
      <c r="AU357" t="s">
        <v>89</v>
      </c>
      <c r="AV357" t="s">
        <v>89</v>
      </c>
      <c r="AW357" t="s">
        <v>89</v>
      </c>
      <c r="AX357" t="s">
        <v>89</v>
      </c>
      <c r="AY357" t="s">
        <v>89</v>
      </c>
      <c r="AZ357" t="s">
        <v>89</v>
      </c>
      <c r="BA357" t="s">
        <v>89</v>
      </c>
      <c r="BB357" t="s">
        <v>89</v>
      </c>
      <c r="BC357" t="s">
        <v>89</v>
      </c>
      <c r="BD357" t="s">
        <v>89</v>
      </c>
      <c r="BE357" t="s">
        <v>89</v>
      </c>
    </row>
    <row r="358" spans="1:57" x14ac:dyDescent="0.35">
      <c r="A358" t="s">
        <v>952</v>
      </c>
      <c r="B358" t="s">
        <v>81</v>
      </c>
      <c r="C358" t="s">
        <v>939</v>
      </c>
      <c r="D358" t="s">
        <v>83</v>
      </c>
      <c r="E358" s="2" t="str">
        <f>HYPERLINK("capsilon://?command=openfolder&amp;siteaddress=envoy.emaiq-na2.net&amp;folderid=FXA28F8403-FEF4-F2DE-4506-D87B725E5433","FX22036")</f>
        <v>FX22036</v>
      </c>
      <c r="F358" t="s">
        <v>19</v>
      </c>
      <c r="G358" t="s">
        <v>19</v>
      </c>
      <c r="H358" t="s">
        <v>84</v>
      </c>
      <c r="I358" t="s">
        <v>953</v>
      </c>
      <c r="J358">
        <v>132</v>
      </c>
      <c r="K358" t="s">
        <v>765</v>
      </c>
      <c r="L358" t="s">
        <v>19</v>
      </c>
      <c r="M358" t="s">
        <v>88</v>
      </c>
      <c r="N358">
        <v>0</v>
      </c>
      <c r="O358" s="1">
        <v>44666.433900462966</v>
      </c>
      <c r="P358" s="1">
        <v>44666.447071759256</v>
      </c>
      <c r="Q358">
        <v>1138</v>
      </c>
      <c r="R358">
        <v>0</v>
      </c>
      <c r="S358" t="b">
        <v>0</v>
      </c>
      <c r="T358" t="s">
        <v>89</v>
      </c>
      <c r="U358" t="b">
        <v>0</v>
      </c>
      <c r="V358" t="s">
        <v>89</v>
      </c>
      <c r="W358" t="s">
        <v>89</v>
      </c>
      <c r="X358" t="s">
        <v>89</v>
      </c>
      <c r="Y358" t="s">
        <v>89</v>
      </c>
      <c r="Z358" t="s">
        <v>89</v>
      </c>
      <c r="AA358" t="s">
        <v>89</v>
      </c>
      <c r="AB358" t="s">
        <v>89</v>
      </c>
      <c r="AC358" t="s">
        <v>89</v>
      </c>
      <c r="AD358" t="s">
        <v>89</v>
      </c>
      <c r="AE358" t="s">
        <v>89</v>
      </c>
      <c r="AF358" t="s">
        <v>89</v>
      </c>
      <c r="AG358" t="s">
        <v>89</v>
      </c>
      <c r="AH358" t="s">
        <v>89</v>
      </c>
      <c r="AI358" t="s">
        <v>89</v>
      </c>
      <c r="AJ358" t="s">
        <v>89</v>
      </c>
      <c r="AK358" t="s">
        <v>89</v>
      </c>
      <c r="AL358" t="s">
        <v>89</v>
      </c>
      <c r="AM358" t="s">
        <v>89</v>
      </c>
      <c r="AN358" t="s">
        <v>89</v>
      </c>
      <c r="AO358" t="s">
        <v>89</v>
      </c>
      <c r="AP358" t="s">
        <v>89</v>
      </c>
      <c r="AQ358" t="s">
        <v>89</v>
      </c>
      <c r="AR358" t="s">
        <v>89</v>
      </c>
      <c r="AS358" t="s">
        <v>89</v>
      </c>
      <c r="AT358" t="s">
        <v>89</v>
      </c>
      <c r="AU358" t="s">
        <v>89</v>
      </c>
      <c r="AV358" t="s">
        <v>89</v>
      </c>
      <c r="AW358" t="s">
        <v>89</v>
      </c>
      <c r="AX358" t="s">
        <v>89</v>
      </c>
      <c r="AY358" t="s">
        <v>89</v>
      </c>
      <c r="AZ358" t="s">
        <v>89</v>
      </c>
      <c r="BA358" t="s">
        <v>89</v>
      </c>
      <c r="BB358" t="s">
        <v>89</v>
      </c>
      <c r="BC358" t="s">
        <v>89</v>
      </c>
      <c r="BD358" t="s">
        <v>89</v>
      </c>
      <c r="BE358" t="s">
        <v>89</v>
      </c>
    </row>
    <row r="359" spans="1:57" x14ac:dyDescent="0.35">
      <c r="A359" t="s">
        <v>954</v>
      </c>
      <c r="B359" t="s">
        <v>81</v>
      </c>
      <c r="C359" t="s">
        <v>575</v>
      </c>
      <c r="D359" t="s">
        <v>83</v>
      </c>
      <c r="E359" s="2" t="str">
        <f>HYPERLINK("capsilon://?command=openfolder&amp;siteaddress=envoy.emaiq-na2.net&amp;folderid=FXA600CF02-6357-DBD7-1148-F38C118EF51B","FX22031201")</f>
        <v>FX22031201</v>
      </c>
      <c r="F359" t="s">
        <v>19</v>
      </c>
      <c r="G359" t="s">
        <v>19</v>
      </c>
      <c r="H359" t="s">
        <v>84</v>
      </c>
      <c r="I359" t="s">
        <v>955</v>
      </c>
      <c r="J359">
        <v>30</v>
      </c>
      <c r="K359" t="s">
        <v>765</v>
      </c>
      <c r="L359" t="s">
        <v>19</v>
      </c>
      <c r="M359" t="s">
        <v>88</v>
      </c>
      <c r="N359">
        <v>0</v>
      </c>
      <c r="O359" s="1">
        <v>44666.464444444442</v>
      </c>
      <c r="P359" s="1">
        <v>44666.475532407407</v>
      </c>
      <c r="Q359">
        <v>951</v>
      </c>
      <c r="R359">
        <v>7</v>
      </c>
      <c r="S359" t="b">
        <v>0</v>
      </c>
      <c r="T359" t="s">
        <v>89</v>
      </c>
      <c r="U359" t="b">
        <v>0</v>
      </c>
      <c r="V359" t="s">
        <v>89</v>
      </c>
      <c r="W359" t="s">
        <v>89</v>
      </c>
      <c r="X359" t="s">
        <v>89</v>
      </c>
      <c r="Y359" t="s">
        <v>89</v>
      </c>
      <c r="Z359" t="s">
        <v>89</v>
      </c>
      <c r="AA359" t="s">
        <v>89</v>
      </c>
      <c r="AB359" t="s">
        <v>89</v>
      </c>
      <c r="AC359" t="s">
        <v>89</v>
      </c>
      <c r="AD359" t="s">
        <v>89</v>
      </c>
      <c r="AE359" t="s">
        <v>89</v>
      </c>
      <c r="AF359" t="s">
        <v>89</v>
      </c>
      <c r="AG359" t="s">
        <v>89</v>
      </c>
      <c r="AH359" t="s">
        <v>89</v>
      </c>
      <c r="AI359" t="s">
        <v>89</v>
      </c>
      <c r="AJ359" t="s">
        <v>89</v>
      </c>
      <c r="AK359" t="s">
        <v>89</v>
      </c>
      <c r="AL359" t="s">
        <v>89</v>
      </c>
      <c r="AM359" t="s">
        <v>89</v>
      </c>
      <c r="AN359" t="s">
        <v>89</v>
      </c>
      <c r="AO359" t="s">
        <v>89</v>
      </c>
      <c r="AP359" t="s">
        <v>89</v>
      </c>
      <c r="AQ359" t="s">
        <v>89</v>
      </c>
      <c r="AR359" t="s">
        <v>89</v>
      </c>
      <c r="AS359" t="s">
        <v>89</v>
      </c>
      <c r="AT359" t="s">
        <v>89</v>
      </c>
      <c r="AU359" t="s">
        <v>89</v>
      </c>
      <c r="AV359" t="s">
        <v>89</v>
      </c>
      <c r="AW359" t="s">
        <v>89</v>
      </c>
      <c r="AX359" t="s">
        <v>89</v>
      </c>
      <c r="AY359" t="s">
        <v>89</v>
      </c>
      <c r="AZ359" t="s">
        <v>89</v>
      </c>
      <c r="BA359" t="s">
        <v>89</v>
      </c>
      <c r="BB359" t="s">
        <v>89</v>
      </c>
      <c r="BC359" t="s">
        <v>89</v>
      </c>
      <c r="BD359" t="s">
        <v>89</v>
      </c>
      <c r="BE359" t="s">
        <v>89</v>
      </c>
    </row>
    <row r="360" spans="1:57" x14ac:dyDescent="0.35">
      <c r="A360" t="s">
        <v>956</v>
      </c>
      <c r="B360" t="s">
        <v>81</v>
      </c>
      <c r="C360" t="s">
        <v>957</v>
      </c>
      <c r="D360" t="s">
        <v>83</v>
      </c>
      <c r="E360" s="2" t="str">
        <f>HYPERLINK("capsilon://?command=openfolder&amp;siteaddress=envoy.emaiq-na2.net&amp;folderid=FXDA3AA4E6-E905-863B-BDB6-DD96B096F818","FX2204154")</f>
        <v>FX2204154</v>
      </c>
      <c r="F360" t="s">
        <v>19</v>
      </c>
      <c r="G360" t="s">
        <v>19</v>
      </c>
      <c r="H360" t="s">
        <v>84</v>
      </c>
      <c r="I360" t="s">
        <v>958</v>
      </c>
      <c r="J360">
        <v>41</v>
      </c>
      <c r="K360" t="s">
        <v>765</v>
      </c>
      <c r="L360" t="s">
        <v>19</v>
      </c>
      <c r="M360" t="s">
        <v>88</v>
      </c>
      <c r="N360">
        <v>0</v>
      </c>
      <c r="O360" s="1">
        <v>44666.472245370373</v>
      </c>
      <c r="P360" s="1">
        <v>44666.475532407407</v>
      </c>
      <c r="Q360">
        <v>284</v>
      </c>
      <c r="R360">
        <v>0</v>
      </c>
      <c r="S360" t="b">
        <v>0</v>
      </c>
      <c r="T360" t="s">
        <v>89</v>
      </c>
      <c r="U360" t="b">
        <v>0</v>
      </c>
      <c r="V360" t="s">
        <v>89</v>
      </c>
      <c r="W360" t="s">
        <v>89</v>
      </c>
      <c r="X360" t="s">
        <v>89</v>
      </c>
      <c r="Y360" t="s">
        <v>89</v>
      </c>
      <c r="Z360" t="s">
        <v>89</v>
      </c>
      <c r="AA360" t="s">
        <v>89</v>
      </c>
      <c r="AB360" t="s">
        <v>89</v>
      </c>
      <c r="AC360" t="s">
        <v>89</v>
      </c>
      <c r="AD360" t="s">
        <v>89</v>
      </c>
      <c r="AE360" t="s">
        <v>89</v>
      </c>
      <c r="AF360" t="s">
        <v>89</v>
      </c>
      <c r="AG360" t="s">
        <v>89</v>
      </c>
      <c r="AH360" t="s">
        <v>89</v>
      </c>
      <c r="AI360" t="s">
        <v>89</v>
      </c>
      <c r="AJ360" t="s">
        <v>89</v>
      </c>
      <c r="AK360" t="s">
        <v>89</v>
      </c>
      <c r="AL360" t="s">
        <v>89</v>
      </c>
      <c r="AM360" t="s">
        <v>89</v>
      </c>
      <c r="AN360" t="s">
        <v>89</v>
      </c>
      <c r="AO360" t="s">
        <v>89</v>
      </c>
      <c r="AP360" t="s">
        <v>89</v>
      </c>
      <c r="AQ360" t="s">
        <v>89</v>
      </c>
      <c r="AR360" t="s">
        <v>89</v>
      </c>
      <c r="AS360" t="s">
        <v>89</v>
      </c>
      <c r="AT360" t="s">
        <v>89</v>
      </c>
      <c r="AU360" t="s">
        <v>89</v>
      </c>
      <c r="AV360" t="s">
        <v>89</v>
      </c>
      <c r="AW360" t="s">
        <v>89</v>
      </c>
      <c r="AX360" t="s">
        <v>89</v>
      </c>
      <c r="AY360" t="s">
        <v>89</v>
      </c>
      <c r="AZ360" t="s">
        <v>89</v>
      </c>
      <c r="BA360" t="s">
        <v>89</v>
      </c>
      <c r="BB360" t="s">
        <v>89</v>
      </c>
      <c r="BC360" t="s">
        <v>89</v>
      </c>
      <c r="BD360" t="s">
        <v>89</v>
      </c>
      <c r="BE360" t="s">
        <v>89</v>
      </c>
    </row>
    <row r="361" spans="1:57" x14ac:dyDescent="0.35">
      <c r="A361" t="s">
        <v>959</v>
      </c>
      <c r="B361" t="s">
        <v>81</v>
      </c>
      <c r="C361" t="s">
        <v>957</v>
      </c>
      <c r="D361" t="s">
        <v>83</v>
      </c>
      <c r="E361" s="2" t="str">
        <f>HYPERLINK("capsilon://?command=openfolder&amp;siteaddress=envoy.emaiq-na2.net&amp;folderid=FXDA3AA4E6-E905-863B-BDB6-DD96B096F818","FX2204154")</f>
        <v>FX2204154</v>
      </c>
      <c r="F361" t="s">
        <v>19</v>
      </c>
      <c r="G361" t="s">
        <v>19</v>
      </c>
      <c r="H361" t="s">
        <v>84</v>
      </c>
      <c r="I361" t="s">
        <v>960</v>
      </c>
      <c r="J361">
        <v>740</v>
      </c>
      <c r="K361" t="s">
        <v>765</v>
      </c>
      <c r="L361" t="s">
        <v>19</v>
      </c>
      <c r="M361" t="s">
        <v>88</v>
      </c>
      <c r="N361">
        <v>0</v>
      </c>
      <c r="O361" s="1">
        <v>44666.472754629627</v>
      </c>
      <c r="P361" s="1">
        <v>44666.475532407407</v>
      </c>
      <c r="Q361">
        <v>240</v>
      </c>
      <c r="R361">
        <v>0</v>
      </c>
      <c r="S361" t="b">
        <v>0</v>
      </c>
      <c r="T361" t="s">
        <v>89</v>
      </c>
      <c r="U361" t="b">
        <v>0</v>
      </c>
      <c r="V361" t="s">
        <v>89</v>
      </c>
      <c r="W361" t="s">
        <v>89</v>
      </c>
      <c r="X361" t="s">
        <v>89</v>
      </c>
      <c r="Y361" t="s">
        <v>89</v>
      </c>
      <c r="Z361" t="s">
        <v>89</v>
      </c>
      <c r="AA361" t="s">
        <v>89</v>
      </c>
      <c r="AB361" t="s">
        <v>89</v>
      </c>
      <c r="AC361" t="s">
        <v>89</v>
      </c>
      <c r="AD361" t="s">
        <v>89</v>
      </c>
      <c r="AE361" t="s">
        <v>89</v>
      </c>
      <c r="AF361" t="s">
        <v>89</v>
      </c>
      <c r="AG361" t="s">
        <v>89</v>
      </c>
      <c r="AH361" t="s">
        <v>89</v>
      </c>
      <c r="AI361" t="s">
        <v>89</v>
      </c>
      <c r="AJ361" t="s">
        <v>89</v>
      </c>
      <c r="AK361" t="s">
        <v>89</v>
      </c>
      <c r="AL361" t="s">
        <v>89</v>
      </c>
      <c r="AM361" t="s">
        <v>89</v>
      </c>
      <c r="AN361" t="s">
        <v>89</v>
      </c>
      <c r="AO361" t="s">
        <v>89</v>
      </c>
      <c r="AP361" t="s">
        <v>89</v>
      </c>
      <c r="AQ361" t="s">
        <v>89</v>
      </c>
      <c r="AR361" t="s">
        <v>89</v>
      </c>
      <c r="AS361" t="s">
        <v>89</v>
      </c>
      <c r="AT361" t="s">
        <v>89</v>
      </c>
      <c r="AU361" t="s">
        <v>89</v>
      </c>
      <c r="AV361" t="s">
        <v>89</v>
      </c>
      <c r="AW361" t="s">
        <v>89</v>
      </c>
      <c r="AX361" t="s">
        <v>89</v>
      </c>
      <c r="AY361" t="s">
        <v>89</v>
      </c>
      <c r="AZ361" t="s">
        <v>89</v>
      </c>
      <c r="BA361" t="s">
        <v>89</v>
      </c>
      <c r="BB361" t="s">
        <v>89</v>
      </c>
      <c r="BC361" t="s">
        <v>89</v>
      </c>
      <c r="BD361" t="s">
        <v>89</v>
      </c>
      <c r="BE361" t="s">
        <v>89</v>
      </c>
    </row>
    <row r="362" spans="1:57" x14ac:dyDescent="0.35">
      <c r="A362" t="s">
        <v>961</v>
      </c>
      <c r="B362" t="s">
        <v>81</v>
      </c>
      <c r="C362" t="s">
        <v>957</v>
      </c>
      <c r="D362" t="s">
        <v>83</v>
      </c>
      <c r="E362" s="2" t="str">
        <f>HYPERLINK("capsilon://?command=openfolder&amp;siteaddress=envoy.emaiq-na2.net&amp;folderid=FXDA3AA4E6-E905-863B-BDB6-DD96B096F818","FX2204154")</f>
        <v>FX2204154</v>
      </c>
      <c r="F362" t="s">
        <v>19</v>
      </c>
      <c r="G362" t="s">
        <v>19</v>
      </c>
      <c r="H362" t="s">
        <v>84</v>
      </c>
      <c r="I362" t="s">
        <v>962</v>
      </c>
      <c r="J362">
        <v>41</v>
      </c>
      <c r="K362" t="s">
        <v>765</v>
      </c>
      <c r="L362" t="s">
        <v>19</v>
      </c>
      <c r="M362" t="s">
        <v>88</v>
      </c>
      <c r="N362">
        <v>0</v>
      </c>
      <c r="O362" s="1">
        <v>44666.472766203704</v>
      </c>
      <c r="P362" s="1">
        <v>44666.475532407407</v>
      </c>
      <c r="Q362">
        <v>239</v>
      </c>
      <c r="R362">
        <v>0</v>
      </c>
      <c r="S362" t="b">
        <v>0</v>
      </c>
      <c r="T362" t="s">
        <v>89</v>
      </c>
      <c r="U362" t="b">
        <v>0</v>
      </c>
      <c r="V362" t="s">
        <v>89</v>
      </c>
      <c r="W362" t="s">
        <v>89</v>
      </c>
      <c r="X362" t="s">
        <v>89</v>
      </c>
      <c r="Y362" t="s">
        <v>89</v>
      </c>
      <c r="Z362" t="s">
        <v>89</v>
      </c>
      <c r="AA362" t="s">
        <v>89</v>
      </c>
      <c r="AB362" t="s">
        <v>89</v>
      </c>
      <c r="AC362" t="s">
        <v>89</v>
      </c>
      <c r="AD362" t="s">
        <v>89</v>
      </c>
      <c r="AE362" t="s">
        <v>89</v>
      </c>
      <c r="AF362" t="s">
        <v>89</v>
      </c>
      <c r="AG362" t="s">
        <v>89</v>
      </c>
      <c r="AH362" t="s">
        <v>89</v>
      </c>
      <c r="AI362" t="s">
        <v>89</v>
      </c>
      <c r="AJ362" t="s">
        <v>89</v>
      </c>
      <c r="AK362" t="s">
        <v>89</v>
      </c>
      <c r="AL362" t="s">
        <v>89</v>
      </c>
      <c r="AM362" t="s">
        <v>89</v>
      </c>
      <c r="AN362" t="s">
        <v>89</v>
      </c>
      <c r="AO362" t="s">
        <v>89</v>
      </c>
      <c r="AP362" t="s">
        <v>89</v>
      </c>
      <c r="AQ362" t="s">
        <v>89</v>
      </c>
      <c r="AR362" t="s">
        <v>89</v>
      </c>
      <c r="AS362" t="s">
        <v>89</v>
      </c>
      <c r="AT362" t="s">
        <v>89</v>
      </c>
      <c r="AU362" t="s">
        <v>89</v>
      </c>
      <c r="AV362" t="s">
        <v>89</v>
      </c>
      <c r="AW362" t="s">
        <v>89</v>
      </c>
      <c r="AX362" t="s">
        <v>89</v>
      </c>
      <c r="AY362" t="s">
        <v>89</v>
      </c>
      <c r="AZ362" t="s">
        <v>89</v>
      </c>
      <c r="BA362" t="s">
        <v>89</v>
      </c>
      <c r="BB362" t="s">
        <v>89</v>
      </c>
      <c r="BC362" t="s">
        <v>89</v>
      </c>
      <c r="BD362" t="s">
        <v>89</v>
      </c>
      <c r="BE362" t="s">
        <v>89</v>
      </c>
    </row>
    <row r="363" spans="1:57" x14ac:dyDescent="0.35">
      <c r="A363" t="s">
        <v>963</v>
      </c>
      <c r="B363" t="s">
        <v>81</v>
      </c>
      <c r="C363" t="s">
        <v>964</v>
      </c>
      <c r="D363" t="s">
        <v>83</v>
      </c>
      <c r="E363" s="2" t="str">
        <f>HYPERLINK("capsilon://?command=openfolder&amp;siteaddress=envoy.emaiq-na2.net&amp;folderid=FX95B5F7B0-732D-5EB0-9844-C249AECB09F4","FX2203102")</f>
        <v>FX2203102</v>
      </c>
      <c r="F363" t="s">
        <v>19</v>
      </c>
      <c r="G363" t="s">
        <v>19</v>
      </c>
      <c r="H363" t="s">
        <v>84</v>
      </c>
      <c r="I363" t="s">
        <v>965</v>
      </c>
      <c r="J363">
        <v>28</v>
      </c>
      <c r="K363" t="s">
        <v>86</v>
      </c>
      <c r="L363" t="s">
        <v>87</v>
      </c>
      <c r="M363" t="s">
        <v>88</v>
      </c>
      <c r="N363">
        <v>1</v>
      </c>
      <c r="O363" s="1">
        <v>44666.491006944445</v>
      </c>
      <c r="P363" s="1">
        <v>44666.525543981479</v>
      </c>
      <c r="Q363">
        <v>2468</v>
      </c>
      <c r="R363">
        <v>516</v>
      </c>
      <c r="S363" t="b">
        <v>0</v>
      </c>
      <c r="T363" t="s">
        <v>89</v>
      </c>
      <c r="U363" t="b">
        <v>0</v>
      </c>
      <c r="V363" t="s">
        <v>154</v>
      </c>
      <c r="W363" s="1">
        <v>44666.525543981479</v>
      </c>
      <c r="X363">
        <v>121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28</v>
      </c>
      <c r="AE363">
        <v>21</v>
      </c>
      <c r="AF363">
        <v>0</v>
      </c>
      <c r="AG363">
        <v>5</v>
      </c>
      <c r="AH363" t="s">
        <v>89</v>
      </c>
      <c r="AI363" t="s">
        <v>89</v>
      </c>
      <c r="AJ363" t="s">
        <v>89</v>
      </c>
      <c r="AK363" t="s">
        <v>89</v>
      </c>
      <c r="AL363" t="s">
        <v>89</v>
      </c>
      <c r="AM363" t="s">
        <v>89</v>
      </c>
      <c r="AN363" t="s">
        <v>89</v>
      </c>
      <c r="AO363" t="s">
        <v>89</v>
      </c>
      <c r="AP363" t="s">
        <v>89</v>
      </c>
      <c r="AQ363" t="s">
        <v>89</v>
      </c>
      <c r="AR363" t="s">
        <v>89</v>
      </c>
      <c r="AS363" t="s">
        <v>89</v>
      </c>
      <c r="AT363" t="s">
        <v>89</v>
      </c>
      <c r="AU363" t="s">
        <v>89</v>
      </c>
      <c r="AV363" t="s">
        <v>89</v>
      </c>
      <c r="AW363" t="s">
        <v>89</v>
      </c>
      <c r="AX363" t="s">
        <v>89</v>
      </c>
      <c r="AY363" t="s">
        <v>89</v>
      </c>
      <c r="AZ363" t="s">
        <v>89</v>
      </c>
      <c r="BA363" t="s">
        <v>89</v>
      </c>
      <c r="BB363" t="s">
        <v>89</v>
      </c>
      <c r="BC363" t="s">
        <v>89</v>
      </c>
      <c r="BD363" t="s">
        <v>89</v>
      </c>
      <c r="BE363" t="s">
        <v>89</v>
      </c>
    </row>
    <row r="364" spans="1:57" x14ac:dyDescent="0.35">
      <c r="A364" t="s">
        <v>966</v>
      </c>
      <c r="B364" t="s">
        <v>81</v>
      </c>
      <c r="C364" t="s">
        <v>967</v>
      </c>
      <c r="D364" t="s">
        <v>83</v>
      </c>
      <c r="E364" s="2" t="str">
        <f>HYPERLINK("capsilon://?command=openfolder&amp;siteaddress=envoy.emaiq-na2.net&amp;folderid=FX9DA5D11E-8F44-6192-7063-824538D4E826","FX2204468")</f>
        <v>FX2204468</v>
      </c>
      <c r="F364" t="s">
        <v>19</v>
      </c>
      <c r="G364" t="s">
        <v>19</v>
      </c>
      <c r="H364" t="s">
        <v>84</v>
      </c>
      <c r="I364" t="s">
        <v>968</v>
      </c>
      <c r="J364">
        <v>183</v>
      </c>
      <c r="K364" t="s">
        <v>86</v>
      </c>
      <c r="L364" t="s">
        <v>87</v>
      </c>
      <c r="M364" t="s">
        <v>88</v>
      </c>
      <c r="N364">
        <v>2</v>
      </c>
      <c r="O364" s="1">
        <v>44666.49324074074</v>
      </c>
      <c r="P364" s="1">
        <v>44666.517314814817</v>
      </c>
      <c r="Q364">
        <v>75</v>
      </c>
      <c r="R364">
        <v>2005</v>
      </c>
      <c r="S364" t="b">
        <v>0</v>
      </c>
      <c r="T364" t="s">
        <v>89</v>
      </c>
      <c r="U364" t="b">
        <v>0</v>
      </c>
      <c r="V364" t="s">
        <v>211</v>
      </c>
      <c r="W364" s="1">
        <v>44666.510312500002</v>
      </c>
      <c r="X364">
        <v>1457</v>
      </c>
      <c r="Y364">
        <v>181</v>
      </c>
      <c r="Z364">
        <v>0</v>
      </c>
      <c r="AA364">
        <v>181</v>
      </c>
      <c r="AB364">
        <v>51</v>
      </c>
      <c r="AC364">
        <v>70</v>
      </c>
      <c r="AD364">
        <v>2</v>
      </c>
      <c r="AE364">
        <v>0</v>
      </c>
      <c r="AF364">
        <v>0</v>
      </c>
      <c r="AG364">
        <v>0</v>
      </c>
      <c r="AH364" t="s">
        <v>101</v>
      </c>
      <c r="AI364" s="1">
        <v>44666.517314814817</v>
      </c>
      <c r="AJ364">
        <v>548</v>
      </c>
      <c r="AK364">
        <v>0</v>
      </c>
      <c r="AL364">
        <v>0</v>
      </c>
      <c r="AM364">
        <v>0</v>
      </c>
      <c r="AN364">
        <v>51</v>
      </c>
      <c r="AO364">
        <v>0</v>
      </c>
      <c r="AP364">
        <v>2</v>
      </c>
      <c r="AQ364">
        <v>0</v>
      </c>
      <c r="AR364">
        <v>0</v>
      </c>
      <c r="AS364">
        <v>0</v>
      </c>
      <c r="AT364" t="s">
        <v>89</v>
      </c>
      <c r="AU364" t="s">
        <v>89</v>
      </c>
      <c r="AV364" t="s">
        <v>89</v>
      </c>
      <c r="AW364" t="s">
        <v>89</v>
      </c>
      <c r="AX364" t="s">
        <v>89</v>
      </c>
      <c r="AY364" t="s">
        <v>89</v>
      </c>
      <c r="AZ364" t="s">
        <v>89</v>
      </c>
      <c r="BA364" t="s">
        <v>89</v>
      </c>
      <c r="BB364" t="s">
        <v>89</v>
      </c>
      <c r="BC364" t="s">
        <v>89</v>
      </c>
      <c r="BD364" t="s">
        <v>89</v>
      </c>
      <c r="BE364" t="s">
        <v>89</v>
      </c>
    </row>
    <row r="365" spans="1:57" x14ac:dyDescent="0.35">
      <c r="A365" t="s">
        <v>969</v>
      </c>
      <c r="B365" t="s">
        <v>81</v>
      </c>
      <c r="C365" t="s">
        <v>970</v>
      </c>
      <c r="D365" t="s">
        <v>83</v>
      </c>
      <c r="E365" s="2" t="str">
        <f>HYPERLINK("capsilon://?command=openfolder&amp;siteaddress=envoy.emaiq-na2.net&amp;folderid=FXAD9DA691-78F5-0EDD-0168-90651C4F3476","FX2204524")</f>
        <v>FX2204524</v>
      </c>
      <c r="F365" t="s">
        <v>19</v>
      </c>
      <c r="G365" t="s">
        <v>19</v>
      </c>
      <c r="H365" t="s">
        <v>84</v>
      </c>
      <c r="I365" t="s">
        <v>971</v>
      </c>
      <c r="J365">
        <v>245</v>
      </c>
      <c r="K365" t="s">
        <v>86</v>
      </c>
      <c r="L365" t="s">
        <v>87</v>
      </c>
      <c r="M365" t="s">
        <v>88</v>
      </c>
      <c r="N365">
        <v>2</v>
      </c>
      <c r="O365" s="1">
        <v>44666.497407407405</v>
      </c>
      <c r="P365" s="1">
        <v>44666.558229166665</v>
      </c>
      <c r="Q365">
        <v>1243</v>
      </c>
      <c r="R365">
        <v>4012</v>
      </c>
      <c r="S365" t="b">
        <v>0</v>
      </c>
      <c r="T365" t="s">
        <v>89</v>
      </c>
      <c r="U365" t="b">
        <v>0</v>
      </c>
      <c r="V365" t="s">
        <v>195</v>
      </c>
      <c r="W365" s="1">
        <v>44666.525671296295</v>
      </c>
      <c r="X365">
        <v>2376</v>
      </c>
      <c r="Y365">
        <v>197</v>
      </c>
      <c r="Z365">
        <v>0</v>
      </c>
      <c r="AA365">
        <v>197</v>
      </c>
      <c r="AB365">
        <v>0</v>
      </c>
      <c r="AC365">
        <v>55</v>
      </c>
      <c r="AD365">
        <v>48</v>
      </c>
      <c r="AE365">
        <v>0</v>
      </c>
      <c r="AF365">
        <v>0</v>
      </c>
      <c r="AG365">
        <v>0</v>
      </c>
      <c r="AH365" t="s">
        <v>101</v>
      </c>
      <c r="AI365" s="1">
        <v>44666.558229166665</v>
      </c>
      <c r="AJ365">
        <v>1636</v>
      </c>
      <c r="AK365">
        <v>4</v>
      </c>
      <c r="AL365">
        <v>0</v>
      </c>
      <c r="AM365">
        <v>4</v>
      </c>
      <c r="AN365">
        <v>0</v>
      </c>
      <c r="AO365">
        <v>4</v>
      </c>
      <c r="AP365">
        <v>44</v>
      </c>
      <c r="AQ365">
        <v>0</v>
      </c>
      <c r="AR365">
        <v>0</v>
      </c>
      <c r="AS365">
        <v>0</v>
      </c>
      <c r="AT365" t="s">
        <v>89</v>
      </c>
      <c r="AU365" t="s">
        <v>89</v>
      </c>
      <c r="AV365" t="s">
        <v>89</v>
      </c>
      <c r="AW365" t="s">
        <v>89</v>
      </c>
      <c r="AX365" t="s">
        <v>89</v>
      </c>
      <c r="AY365" t="s">
        <v>89</v>
      </c>
      <c r="AZ365" t="s">
        <v>89</v>
      </c>
      <c r="BA365" t="s">
        <v>89</v>
      </c>
      <c r="BB365" t="s">
        <v>89</v>
      </c>
      <c r="BC365" t="s">
        <v>89</v>
      </c>
      <c r="BD365" t="s">
        <v>89</v>
      </c>
      <c r="BE365" t="s">
        <v>89</v>
      </c>
    </row>
    <row r="366" spans="1:57" x14ac:dyDescent="0.35">
      <c r="A366" t="s">
        <v>972</v>
      </c>
      <c r="B366" t="s">
        <v>81</v>
      </c>
      <c r="C366" t="s">
        <v>973</v>
      </c>
      <c r="D366" t="s">
        <v>83</v>
      </c>
      <c r="E366" s="2" t="str">
        <f>HYPERLINK("capsilon://?command=openfolder&amp;siteaddress=envoy.emaiq-na2.net&amp;folderid=FX89822F7A-8C8A-97C7-8523-63D53C63DD49","FX2204514")</f>
        <v>FX2204514</v>
      </c>
      <c r="F366" t="s">
        <v>19</v>
      </c>
      <c r="G366" t="s">
        <v>19</v>
      </c>
      <c r="H366" t="s">
        <v>84</v>
      </c>
      <c r="I366" t="s">
        <v>974</v>
      </c>
      <c r="J366">
        <v>274</v>
      </c>
      <c r="K366" t="s">
        <v>86</v>
      </c>
      <c r="L366" t="s">
        <v>87</v>
      </c>
      <c r="M366" t="s">
        <v>88</v>
      </c>
      <c r="N366">
        <v>1</v>
      </c>
      <c r="O366" s="1">
        <v>44666.500173611108</v>
      </c>
      <c r="P366" s="1">
        <v>44666.524143518516</v>
      </c>
      <c r="Q366">
        <v>1765</v>
      </c>
      <c r="R366">
        <v>306</v>
      </c>
      <c r="S366" t="b">
        <v>0</v>
      </c>
      <c r="T366" t="s">
        <v>89</v>
      </c>
      <c r="U366" t="b">
        <v>0</v>
      </c>
      <c r="V366" t="s">
        <v>154</v>
      </c>
      <c r="W366" s="1">
        <v>44666.524143518516</v>
      </c>
      <c r="X366">
        <v>224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274</v>
      </c>
      <c r="AE366">
        <v>237</v>
      </c>
      <c r="AF366">
        <v>0</v>
      </c>
      <c r="AG366">
        <v>11</v>
      </c>
      <c r="AH366" t="s">
        <v>89</v>
      </c>
      <c r="AI366" t="s">
        <v>89</v>
      </c>
      <c r="AJ366" t="s">
        <v>89</v>
      </c>
      <c r="AK366" t="s">
        <v>89</v>
      </c>
      <c r="AL366" t="s">
        <v>89</v>
      </c>
      <c r="AM366" t="s">
        <v>89</v>
      </c>
      <c r="AN366" t="s">
        <v>89</v>
      </c>
      <c r="AO366" t="s">
        <v>89</v>
      </c>
      <c r="AP366" t="s">
        <v>89</v>
      </c>
      <c r="AQ366" t="s">
        <v>89</v>
      </c>
      <c r="AR366" t="s">
        <v>89</v>
      </c>
      <c r="AS366" t="s">
        <v>89</v>
      </c>
      <c r="AT366" t="s">
        <v>89</v>
      </c>
      <c r="AU366" t="s">
        <v>89</v>
      </c>
      <c r="AV366" t="s">
        <v>89</v>
      </c>
      <c r="AW366" t="s">
        <v>89</v>
      </c>
      <c r="AX366" t="s">
        <v>89</v>
      </c>
      <c r="AY366" t="s">
        <v>89</v>
      </c>
      <c r="AZ366" t="s">
        <v>89</v>
      </c>
      <c r="BA366" t="s">
        <v>89</v>
      </c>
      <c r="BB366" t="s">
        <v>89</v>
      </c>
      <c r="BC366" t="s">
        <v>89</v>
      </c>
      <c r="BD366" t="s">
        <v>89</v>
      </c>
      <c r="BE366" t="s">
        <v>89</v>
      </c>
    </row>
    <row r="367" spans="1:57" x14ac:dyDescent="0.35">
      <c r="A367" t="s">
        <v>975</v>
      </c>
      <c r="B367" t="s">
        <v>81</v>
      </c>
      <c r="C367" t="s">
        <v>773</v>
      </c>
      <c r="D367" t="s">
        <v>83</v>
      </c>
      <c r="E367" s="2" t="str">
        <f>HYPERLINK("capsilon://?command=openfolder&amp;siteaddress=envoy.emaiq-na2.net&amp;folderid=FX327CF624-C722-C3EA-AC1E-D7CCC121D7D2","FX22018")</f>
        <v>FX22018</v>
      </c>
      <c r="F367" t="s">
        <v>19</v>
      </c>
      <c r="G367" t="s">
        <v>19</v>
      </c>
      <c r="H367" t="s">
        <v>84</v>
      </c>
      <c r="I367" t="s">
        <v>976</v>
      </c>
      <c r="J367">
        <v>130</v>
      </c>
      <c r="K367" t="s">
        <v>86</v>
      </c>
      <c r="L367" t="s">
        <v>87</v>
      </c>
      <c r="M367" t="s">
        <v>88</v>
      </c>
      <c r="N367">
        <v>2</v>
      </c>
      <c r="O367" s="1">
        <v>44666.506724537037</v>
      </c>
      <c r="P367" s="1">
        <v>44666.73609953704</v>
      </c>
      <c r="Q367">
        <v>18385</v>
      </c>
      <c r="R367">
        <v>1433</v>
      </c>
      <c r="S367" t="b">
        <v>0</v>
      </c>
      <c r="T367" t="s">
        <v>89</v>
      </c>
      <c r="U367" t="b">
        <v>0</v>
      </c>
      <c r="V367" t="s">
        <v>199</v>
      </c>
      <c r="W367" s="1">
        <v>44666.535196759258</v>
      </c>
      <c r="X367">
        <v>1153</v>
      </c>
      <c r="Y367">
        <v>67</v>
      </c>
      <c r="Z367">
        <v>0</v>
      </c>
      <c r="AA367">
        <v>67</v>
      </c>
      <c r="AB367">
        <v>0</v>
      </c>
      <c r="AC367">
        <v>54</v>
      </c>
      <c r="AD367">
        <v>63</v>
      </c>
      <c r="AE367">
        <v>0</v>
      </c>
      <c r="AF367">
        <v>0</v>
      </c>
      <c r="AG367">
        <v>0</v>
      </c>
      <c r="AH367" t="s">
        <v>101</v>
      </c>
      <c r="AI367" s="1">
        <v>44666.73609953704</v>
      </c>
      <c r="AJ367">
        <v>250</v>
      </c>
      <c r="AK367">
        <v>2</v>
      </c>
      <c r="AL367">
        <v>0</v>
      </c>
      <c r="AM367">
        <v>2</v>
      </c>
      <c r="AN367">
        <v>0</v>
      </c>
      <c r="AO367">
        <v>2</v>
      </c>
      <c r="AP367">
        <v>61</v>
      </c>
      <c r="AQ367">
        <v>0</v>
      </c>
      <c r="AR367">
        <v>0</v>
      </c>
      <c r="AS367">
        <v>0</v>
      </c>
      <c r="AT367" t="s">
        <v>89</v>
      </c>
      <c r="AU367" t="s">
        <v>89</v>
      </c>
      <c r="AV367" t="s">
        <v>89</v>
      </c>
      <c r="AW367" t="s">
        <v>89</v>
      </c>
      <c r="AX367" t="s">
        <v>89</v>
      </c>
      <c r="AY367" t="s">
        <v>89</v>
      </c>
      <c r="AZ367" t="s">
        <v>89</v>
      </c>
      <c r="BA367" t="s">
        <v>89</v>
      </c>
      <c r="BB367" t="s">
        <v>89</v>
      </c>
      <c r="BC367" t="s">
        <v>89</v>
      </c>
      <c r="BD367" t="s">
        <v>89</v>
      </c>
      <c r="BE367" t="s">
        <v>89</v>
      </c>
    </row>
    <row r="368" spans="1:57" x14ac:dyDescent="0.35">
      <c r="A368" t="s">
        <v>977</v>
      </c>
      <c r="B368" t="s">
        <v>81</v>
      </c>
      <c r="C368" t="s">
        <v>957</v>
      </c>
      <c r="D368" t="s">
        <v>83</v>
      </c>
      <c r="E368" s="2" t="str">
        <f>HYPERLINK("capsilon://?command=openfolder&amp;siteaddress=envoy.emaiq-na2.net&amp;folderid=FXDA3AA4E6-E905-863B-BDB6-DD96B096F818","FX2204154")</f>
        <v>FX2204154</v>
      </c>
      <c r="F368" t="s">
        <v>19</v>
      </c>
      <c r="G368" t="s">
        <v>19</v>
      </c>
      <c r="H368" t="s">
        <v>84</v>
      </c>
      <c r="I368" t="s">
        <v>978</v>
      </c>
      <c r="J368">
        <v>280</v>
      </c>
      <c r="K368" t="s">
        <v>86</v>
      </c>
      <c r="L368" t="s">
        <v>87</v>
      </c>
      <c r="M368" t="s">
        <v>88</v>
      </c>
      <c r="N368">
        <v>2</v>
      </c>
      <c r="O368" s="1">
        <v>44666.506805555553</v>
      </c>
      <c r="P368" s="1">
        <v>44666.748564814814</v>
      </c>
      <c r="Q368">
        <v>18937</v>
      </c>
      <c r="R368">
        <v>1951</v>
      </c>
      <c r="S368" t="b">
        <v>0</v>
      </c>
      <c r="T368" t="s">
        <v>89</v>
      </c>
      <c r="U368" t="b">
        <v>0</v>
      </c>
      <c r="V368" t="s">
        <v>211</v>
      </c>
      <c r="W368" s="1">
        <v>44666.53197916667</v>
      </c>
      <c r="X368">
        <v>875</v>
      </c>
      <c r="Y368">
        <v>255</v>
      </c>
      <c r="Z368">
        <v>0</v>
      </c>
      <c r="AA368">
        <v>255</v>
      </c>
      <c r="AB368">
        <v>0</v>
      </c>
      <c r="AC368">
        <v>72</v>
      </c>
      <c r="AD368">
        <v>25</v>
      </c>
      <c r="AE368">
        <v>0</v>
      </c>
      <c r="AF368">
        <v>0</v>
      </c>
      <c r="AG368">
        <v>0</v>
      </c>
      <c r="AH368" t="s">
        <v>101</v>
      </c>
      <c r="AI368" s="1">
        <v>44666.748564814814</v>
      </c>
      <c r="AJ368">
        <v>1076</v>
      </c>
      <c r="AK368">
        <v>1</v>
      </c>
      <c r="AL368">
        <v>0</v>
      </c>
      <c r="AM368">
        <v>1</v>
      </c>
      <c r="AN368">
        <v>49</v>
      </c>
      <c r="AO368">
        <v>1</v>
      </c>
      <c r="AP368">
        <v>24</v>
      </c>
      <c r="AQ368">
        <v>0</v>
      </c>
      <c r="AR368">
        <v>0</v>
      </c>
      <c r="AS368">
        <v>0</v>
      </c>
      <c r="AT368" t="s">
        <v>89</v>
      </c>
      <c r="AU368" t="s">
        <v>89</v>
      </c>
      <c r="AV368" t="s">
        <v>89</v>
      </c>
      <c r="AW368" t="s">
        <v>89</v>
      </c>
      <c r="AX368" t="s">
        <v>89</v>
      </c>
      <c r="AY368" t="s">
        <v>89</v>
      </c>
      <c r="AZ368" t="s">
        <v>89</v>
      </c>
      <c r="BA368" t="s">
        <v>89</v>
      </c>
      <c r="BB368" t="s">
        <v>89</v>
      </c>
      <c r="BC368" t="s">
        <v>89</v>
      </c>
      <c r="BD368" t="s">
        <v>89</v>
      </c>
      <c r="BE368" t="s">
        <v>89</v>
      </c>
    </row>
    <row r="369" spans="1:57" x14ac:dyDescent="0.35">
      <c r="A369" t="s">
        <v>979</v>
      </c>
      <c r="B369" t="s">
        <v>81</v>
      </c>
      <c r="C369" t="s">
        <v>957</v>
      </c>
      <c r="D369" t="s">
        <v>83</v>
      </c>
      <c r="E369" s="2" t="str">
        <f>HYPERLINK("capsilon://?command=openfolder&amp;siteaddress=envoy.emaiq-na2.net&amp;folderid=FXDA3AA4E6-E905-863B-BDB6-DD96B096F818","FX2204154")</f>
        <v>FX2204154</v>
      </c>
      <c r="F369" t="s">
        <v>19</v>
      </c>
      <c r="G369" t="s">
        <v>19</v>
      </c>
      <c r="H369" t="s">
        <v>84</v>
      </c>
      <c r="I369" t="s">
        <v>980</v>
      </c>
      <c r="J369">
        <v>280</v>
      </c>
      <c r="K369" t="s">
        <v>86</v>
      </c>
      <c r="L369" t="s">
        <v>87</v>
      </c>
      <c r="M369" t="s">
        <v>88</v>
      </c>
      <c r="N369">
        <v>2</v>
      </c>
      <c r="O369" s="1">
        <v>44666.509131944447</v>
      </c>
      <c r="P369" s="1">
        <v>44666.754479166666</v>
      </c>
      <c r="Q369">
        <v>19791</v>
      </c>
      <c r="R369">
        <v>1407</v>
      </c>
      <c r="S369" t="b">
        <v>0</v>
      </c>
      <c r="T369" t="s">
        <v>89</v>
      </c>
      <c r="U369" t="b">
        <v>0</v>
      </c>
      <c r="V369" t="s">
        <v>353</v>
      </c>
      <c r="W369" s="1">
        <v>44666.549467592595</v>
      </c>
      <c r="X369">
        <v>846</v>
      </c>
      <c r="Y369">
        <v>206</v>
      </c>
      <c r="Z369">
        <v>0</v>
      </c>
      <c r="AA369">
        <v>206</v>
      </c>
      <c r="AB369">
        <v>49</v>
      </c>
      <c r="AC369">
        <v>61</v>
      </c>
      <c r="AD369">
        <v>74</v>
      </c>
      <c r="AE369">
        <v>0</v>
      </c>
      <c r="AF369">
        <v>0</v>
      </c>
      <c r="AG369">
        <v>0</v>
      </c>
      <c r="AH369" t="s">
        <v>101</v>
      </c>
      <c r="AI369" s="1">
        <v>44666.754479166666</v>
      </c>
      <c r="AJ369">
        <v>510</v>
      </c>
      <c r="AK369">
        <v>2</v>
      </c>
      <c r="AL369">
        <v>0</v>
      </c>
      <c r="AM369">
        <v>2</v>
      </c>
      <c r="AN369">
        <v>49</v>
      </c>
      <c r="AO369">
        <v>2</v>
      </c>
      <c r="AP369">
        <v>72</v>
      </c>
      <c r="AQ369">
        <v>0</v>
      </c>
      <c r="AR369">
        <v>0</v>
      </c>
      <c r="AS369">
        <v>0</v>
      </c>
      <c r="AT369" t="s">
        <v>89</v>
      </c>
      <c r="AU369" t="s">
        <v>89</v>
      </c>
      <c r="AV369" t="s">
        <v>89</v>
      </c>
      <c r="AW369" t="s">
        <v>89</v>
      </c>
      <c r="AX369" t="s">
        <v>89</v>
      </c>
      <c r="AY369" t="s">
        <v>89</v>
      </c>
      <c r="AZ369" t="s">
        <v>89</v>
      </c>
      <c r="BA369" t="s">
        <v>89</v>
      </c>
      <c r="BB369" t="s">
        <v>89</v>
      </c>
      <c r="BC369" t="s">
        <v>89</v>
      </c>
      <c r="BD369" t="s">
        <v>89</v>
      </c>
      <c r="BE369" t="s">
        <v>89</v>
      </c>
    </row>
    <row r="370" spans="1:57" x14ac:dyDescent="0.35">
      <c r="A370" t="s">
        <v>981</v>
      </c>
      <c r="B370" t="s">
        <v>81</v>
      </c>
      <c r="C370" t="s">
        <v>868</v>
      </c>
      <c r="D370" t="s">
        <v>83</v>
      </c>
      <c r="E370" s="2" t="str">
        <f>HYPERLINK("capsilon://?command=openfolder&amp;siteaddress=envoy.emaiq-na2.net&amp;folderid=FXB7788728-0745-FF5B-DD38-22CC050639EB","FX22027")</f>
        <v>FX22027</v>
      </c>
      <c r="F370" t="s">
        <v>19</v>
      </c>
      <c r="G370" t="s">
        <v>19</v>
      </c>
      <c r="H370" t="s">
        <v>84</v>
      </c>
      <c r="I370" t="s">
        <v>869</v>
      </c>
      <c r="J370">
        <v>1204</v>
      </c>
      <c r="K370" t="s">
        <v>86</v>
      </c>
      <c r="L370" t="s">
        <v>87</v>
      </c>
      <c r="M370" t="s">
        <v>88</v>
      </c>
      <c r="N370">
        <v>2</v>
      </c>
      <c r="O370" s="1">
        <v>44655.404722222222</v>
      </c>
      <c r="P370" s="1">
        <v>44655.524143518516</v>
      </c>
      <c r="Q370">
        <v>2833</v>
      </c>
      <c r="R370">
        <v>7485</v>
      </c>
      <c r="S370" t="b">
        <v>0</v>
      </c>
      <c r="T370" t="s">
        <v>89</v>
      </c>
      <c r="U370" t="b">
        <v>1</v>
      </c>
      <c r="V370" t="s">
        <v>105</v>
      </c>
      <c r="W370" s="1">
        <v>44655.458356481482</v>
      </c>
      <c r="X370">
        <v>4616</v>
      </c>
      <c r="Y370">
        <v>733</v>
      </c>
      <c r="Z370">
        <v>0</v>
      </c>
      <c r="AA370">
        <v>733</v>
      </c>
      <c r="AB370">
        <v>532</v>
      </c>
      <c r="AC370">
        <v>251</v>
      </c>
      <c r="AD370">
        <v>471</v>
      </c>
      <c r="AE370">
        <v>0</v>
      </c>
      <c r="AF370">
        <v>0</v>
      </c>
      <c r="AG370">
        <v>0</v>
      </c>
      <c r="AH370" t="s">
        <v>101</v>
      </c>
      <c r="AI370" s="1">
        <v>44655.524143518516</v>
      </c>
      <c r="AJ370">
        <v>2842</v>
      </c>
      <c r="AK370">
        <v>1</v>
      </c>
      <c r="AL370">
        <v>0</v>
      </c>
      <c r="AM370">
        <v>1</v>
      </c>
      <c r="AN370">
        <v>266</v>
      </c>
      <c r="AO370">
        <v>1</v>
      </c>
      <c r="AP370">
        <v>470</v>
      </c>
      <c r="AQ370">
        <v>0</v>
      </c>
      <c r="AR370">
        <v>0</v>
      </c>
      <c r="AS370">
        <v>0</v>
      </c>
      <c r="AT370" t="s">
        <v>89</v>
      </c>
      <c r="AU370" t="s">
        <v>89</v>
      </c>
      <c r="AV370" t="s">
        <v>89</v>
      </c>
      <c r="AW370" t="s">
        <v>89</v>
      </c>
      <c r="AX370" t="s">
        <v>89</v>
      </c>
      <c r="AY370" t="s">
        <v>89</v>
      </c>
      <c r="AZ370" t="s">
        <v>89</v>
      </c>
      <c r="BA370" t="s">
        <v>89</v>
      </c>
      <c r="BB370" t="s">
        <v>89</v>
      </c>
      <c r="BC370" t="s">
        <v>89</v>
      </c>
      <c r="BD370" t="s">
        <v>89</v>
      </c>
      <c r="BE370" t="s">
        <v>89</v>
      </c>
    </row>
    <row r="371" spans="1:57" x14ac:dyDescent="0.35">
      <c r="A371" t="s">
        <v>982</v>
      </c>
      <c r="B371" t="s">
        <v>81</v>
      </c>
      <c r="C371" t="s">
        <v>983</v>
      </c>
      <c r="D371" t="s">
        <v>83</v>
      </c>
      <c r="E371" s="2" t="str">
        <f>HYPERLINK("capsilon://?command=openfolder&amp;siteaddress=envoy.emaiq-na2.net&amp;folderid=FXD37FE54F-6E58-C1C5-50E8-32ABB28AEE25","FX22031304")</f>
        <v>FX22031304</v>
      </c>
      <c r="F371" t="s">
        <v>19</v>
      </c>
      <c r="G371" t="s">
        <v>19</v>
      </c>
      <c r="H371" t="s">
        <v>84</v>
      </c>
      <c r="I371" t="s">
        <v>984</v>
      </c>
      <c r="J371">
        <v>56</v>
      </c>
      <c r="K371" t="s">
        <v>86</v>
      </c>
      <c r="L371" t="s">
        <v>87</v>
      </c>
      <c r="M371" t="s">
        <v>88</v>
      </c>
      <c r="N371">
        <v>2</v>
      </c>
      <c r="O371" s="1">
        <v>44666.520833333336</v>
      </c>
      <c r="P371" s="1">
        <v>44666.763240740744</v>
      </c>
      <c r="Q371">
        <v>20343</v>
      </c>
      <c r="R371">
        <v>601</v>
      </c>
      <c r="S371" t="b">
        <v>0</v>
      </c>
      <c r="T371" t="s">
        <v>89</v>
      </c>
      <c r="U371" t="b">
        <v>0</v>
      </c>
      <c r="V371" t="s">
        <v>199</v>
      </c>
      <c r="W371" s="1">
        <v>44666.539050925923</v>
      </c>
      <c r="X371">
        <v>311</v>
      </c>
      <c r="Y371">
        <v>42</v>
      </c>
      <c r="Z371">
        <v>0</v>
      </c>
      <c r="AA371">
        <v>42</v>
      </c>
      <c r="AB371">
        <v>0</v>
      </c>
      <c r="AC371">
        <v>2</v>
      </c>
      <c r="AD371">
        <v>14</v>
      </c>
      <c r="AE371">
        <v>0</v>
      </c>
      <c r="AF371">
        <v>0</v>
      </c>
      <c r="AG371">
        <v>0</v>
      </c>
      <c r="AH371" t="s">
        <v>101</v>
      </c>
      <c r="AI371" s="1">
        <v>44666.763240740744</v>
      </c>
      <c r="AJ371">
        <v>275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14</v>
      </c>
      <c r="AQ371">
        <v>0</v>
      </c>
      <c r="AR371">
        <v>0</v>
      </c>
      <c r="AS371">
        <v>0</v>
      </c>
      <c r="AT371" t="s">
        <v>89</v>
      </c>
      <c r="AU371" t="s">
        <v>89</v>
      </c>
      <c r="AV371" t="s">
        <v>89</v>
      </c>
      <c r="AW371" t="s">
        <v>89</v>
      </c>
      <c r="AX371" t="s">
        <v>89</v>
      </c>
      <c r="AY371" t="s">
        <v>89</v>
      </c>
      <c r="AZ371" t="s">
        <v>89</v>
      </c>
      <c r="BA371" t="s">
        <v>89</v>
      </c>
      <c r="BB371" t="s">
        <v>89</v>
      </c>
      <c r="BC371" t="s">
        <v>89</v>
      </c>
      <c r="BD371" t="s">
        <v>89</v>
      </c>
      <c r="BE371" t="s">
        <v>89</v>
      </c>
    </row>
    <row r="372" spans="1:57" x14ac:dyDescent="0.35">
      <c r="A372" t="s">
        <v>985</v>
      </c>
      <c r="B372" t="s">
        <v>81</v>
      </c>
      <c r="C372" t="s">
        <v>973</v>
      </c>
      <c r="D372" t="s">
        <v>83</v>
      </c>
      <c r="E372" s="2" t="str">
        <f>HYPERLINK("capsilon://?command=openfolder&amp;siteaddress=envoy.emaiq-na2.net&amp;folderid=FX89822F7A-8C8A-97C7-8523-63D53C63DD49","FX2204514")</f>
        <v>FX2204514</v>
      </c>
      <c r="F372" t="s">
        <v>19</v>
      </c>
      <c r="G372" t="s">
        <v>19</v>
      </c>
      <c r="H372" t="s">
        <v>84</v>
      </c>
      <c r="I372" t="s">
        <v>974</v>
      </c>
      <c r="J372">
        <v>661</v>
      </c>
      <c r="K372" t="s">
        <v>86</v>
      </c>
      <c r="L372" t="s">
        <v>87</v>
      </c>
      <c r="M372" t="s">
        <v>88</v>
      </c>
      <c r="N372">
        <v>2</v>
      </c>
      <c r="O372" s="1">
        <v>44666.525648148148</v>
      </c>
      <c r="P372" s="1">
        <v>44666.618078703701</v>
      </c>
      <c r="Q372">
        <v>1831</v>
      </c>
      <c r="R372">
        <v>6155</v>
      </c>
      <c r="S372" t="b">
        <v>0</v>
      </c>
      <c r="T372" t="s">
        <v>89</v>
      </c>
      <c r="U372" t="b">
        <v>1</v>
      </c>
      <c r="V372" t="s">
        <v>195</v>
      </c>
      <c r="W372" s="1">
        <v>44666.577534722222</v>
      </c>
      <c r="X372">
        <v>4480</v>
      </c>
      <c r="Y372">
        <v>493</v>
      </c>
      <c r="Z372">
        <v>0</v>
      </c>
      <c r="AA372">
        <v>493</v>
      </c>
      <c r="AB372">
        <v>74</v>
      </c>
      <c r="AC372">
        <v>145</v>
      </c>
      <c r="AD372">
        <v>168</v>
      </c>
      <c r="AE372">
        <v>0</v>
      </c>
      <c r="AF372">
        <v>0</v>
      </c>
      <c r="AG372">
        <v>0</v>
      </c>
      <c r="AH372" t="s">
        <v>101</v>
      </c>
      <c r="AI372" s="1">
        <v>44666.618078703701</v>
      </c>
      <c r="AJ372">
        <v>1529</v>
      </c>
      <c r="AK372">
        <v>0</v>
      </c>
      <c r="AL372">
        <v>0</v>
      </c>
      <c r="AM372">
        <v>0</v>
      </c>
      <c r="AN372">
        <v>190</v>
      </c>
      <c r="AO372">
        <v>0</v>
      </c>
      <c r="AP372">
        <v>168</v>
      </c>
      <c r="AQ372">
        <v>0</v>
      </c>
      <c r="AR372">
        <v>0</v>
      </c>
      <c r="AS372">
        <v>0</v>
      </c>
      <c r="AT372" t="s">
        <v>89</v>
      </c>
      <c r="AU372" t="s">
        <v>89</v>
      </c>
      <c r="AV372" t="s">
        <v>89</v>
      </c>
      <c r="AW372" t="s">
        <v>89</v>
      </c>
      <c r="AX372" t="s">
        <v>89</v>
      </c>
      <c r="AY372" t="s">
        <v>89</v>
      </c>
      <c r="AZ372" t="s">
        <v>89</v>
      </c>
      <c r="BA372" t="s">
        <v>89</v>
      </c>
      <c r="BB372" t="s">
        <v>89</v>
      </c>
      <c r="BC372" t="s">
        <v>89</v>
      </c>
      <c r="BD372" t="s">
        <v>89</v>
      </c>
      <c r="BE372" t="s">
        <v>89</v>
      </c>
    </row>
    <row r="373" spans="1:57" x14ac:dyDescent="0.35">
      <c r="A373" t="s">
        <v>986</v>
      </c>
      <c r="B373" t="s">
        <v>81</v>
      </c>
      <c r="C373" t="s">
        <v>964</v>
      </c>
      <c r="D373" t="s">
        <v>83</v>
      </c>
      <c r="E373" s="2" t="str">
        <f>HYPERLINK("capsilon://?command=openfolder&amp;siteaddress=envoy.emaiq-na2.net&amp;folderid=FX95B5F7B0-732D-5EB0-9844-C249AECB09F4","FX2203102")</f>
        <v>FX2203102</v>
      </c>
      <c r="F373" t="s">
        <v>19</v>
      </c>
      <c r="G373" t="s">
        <v>19</v>
      </c>
      <c r="H373" t="s">
        <v>84</v>
      </c>
      <c r="I373" t="s">
        <v>965</v>
      </c>
      <c r="J373">
        <v>140</v>
      </c>
      <c r="K373" t="s">
        <v>86</v>
      </c>
      <c r="L373" t="s">
        <v>87</v>
      </c>
      <c r="M373" t="s">
        <v>88</v>
      </c>
      <c r="N373">
        <v>2</v>
      </c>
      <c r="O373" s="1">
        <v>44666.525914351849</v>
      </c>
      <c r="P373" s="1">
        <v>44666.639502314814</v>
      </c>
      <c r="Q373">
        <v>6233</v>
      </c>
      <c r="R373">
        <v>3581</v>
      </c>
      <c r="S373" t="b">
        <v>0</v>
      </c>
      <c r="T373" t="s">
        <v>89</v>
      </c>
      <c r="U373" t="b">
        <v>1</v>
      </c>
      <c r="V373" t="s">
        <v>211</v>
      </c>
      <c r="W373" s="1">
        <v>44666.544953703706</v>
      </c>
      <c r="X373">
        <v>1121</v>
      </c>
      <c r="Y373">
        <v>84</v>
      </c>
      <c r="Z373">
        <v>0</v>
      </c>
      <c r="AA373">
        <v>84</v>
      </c>
      <c r="AB373">
        <v>21</v>
      </c>
      <c r="AC373">
        <v>73</v>
      </c>
      <c r="AD373">
        <v>56</v>
      </c>
      <c r="AE373">
        <v>0</v>
      </c>
      <c r="AF373">
        <v>0</v>
      </c>
      <c r="AG373">
        <v>0</v>
      </c>
      <c r="AH373" t="s">
        <v>101</v>
      </c>
      <c r="AI373" s="1">
        <v>44666.639502314814</v>
      </c>
      <c r="AJ373">
        <v>1850</v>
      </c>
      <c r="AK373">
        <v>0</v>
      </c>
      <c r="AL373">
        <v>0</v>
      </c>
      <c r="AM373">
        <v>0</v>
      </c>
      <c r="AN373">
        <v>42</v>
      </c>
      <c r="AO373">
        <v>0</v>
      </c>
      <c r="AP373">
        <v>56</v>
      </c>
      <c r="AQ373">
        <v>0</v>
      </c>
      <c r="AR373">
        <v>0</v>
      </c>
      <c r="AS373">
        <v>0</v>
      </c>
      <c r="AT373" t="s">
        <v>89</v>
      </c>
      <c r="AU373" t="s">
        <v>89</v>
      </c>
      <c r="AV373" t="s">
        <v>89</v>
      </c>
      <c r="AW373" t="s">
        <v>89</v>
      </c>
      <c r="AX373" t="s">
        <v>89</v>
      </c>
      <c r="AY373" t="s">
        <v>89</v>
      </c>
      <c r="AZ373" t="s">
        <v>89</v>
      </c>
      <c r="BA373" t="s">
        <v>89</v>
      </c>
      <c r="BB373" t="s">
        <v>89</v>
      </c>
      <c r="BC373" t="s">
        <v>89</v>
      </c>
      <c r="BD373" t="s">
        <v>89</v>
      </c>
      <c r="BE373" t="s">
        <v>89</v>
      </c>
    </row>
    <row r="374" spans="1:57" x14ac:dyDescent="0.35">
      <c r="A374" t="s">
        <v>987</v>
      </c>
      <c r="B374" t="s">
        <v>81</v>
      </c>
      <c r="C374" t="s">
        <v>508</v>
      </c>
      <c r="D374" t="s">
        <v>83</v>
      </c>
      <c r="E374" s="2" t="str">
        <f>HYPERLINK("capsilon://?command=openfolder&amp;siteaddress=envoy.emaiq-na2.net&amp;folderid=FX9E7EE11B-D221-BA9B-C2F3-03A06C58FC28","FX22031023")</f>
        <v>FX22031023</v>
      </c>
      <c r="F374" t="s">
        <v>19</v>
      </c>
      <c r="G374" t="s">
        <v>19</v>
      </c>
      <c r="H374" t="s">
        <v>84</v>
      </c>
      <c r="I374" t="s">
        <v>988</v>
      </c>
      <c r="J374">
        <v>66</v>
      </c>
      <c r="K374" t="s">
        <v>86</v>
      </c>
      <c r="L374" t="s">
        <v>87</v>
      </c>
      <c r="M374" t="s">
        <v>88</v>
      </c>
      <c r="N374">
        <v>2</v>
      </c>
      <c r="O374" s="1">
        <v>44666.526643518519</v>
      </c>
      <c r="P374" s="1">
        <v>44666.773784722223</v>
      </c>
      <c r="Q374">
        <v>20062</v>
      </c>
      <c r="R374">
        <v>1291</v>
      </c>
      <c r="S374" t="b">
        <v>0</v>
      </c>
      <c r="T374" t="s">
        <v>89</v>
      </c>
      <c r="U374" t="b">
        <v>0</v>
      </c>
      <c r="V374" t="s">
        <v>199</v>
      </c>
      <c r="W374" s="1">
        <v>44666.55605324074</v>
      </c>
      <c r="X374">
        <v>894</v>
      </c>
      <c r="Y374">
        <v>52</v>
      </c>
      <c r="Z374">
        <v>0</v>
      </c>
      <c r="AA374">
        <v>52</v>
      </c>
      <c r="AB374">
        <v>0</v>
      </c>
      <c r="AC374">
        <v>41</v>
      </c>
      <c r="AD374">
        <v>14</v>
      </c>
      <c r="AE374">
        <v>0</v>
      </c>
      <c r="AF374">
        <v>0</v>
      </c>
      <c r="AG374">
        <v>0</v>
      </c>
      <c r="AH374" t="s">
        <v>200</v>
      </c>
      <c r="AI374" s="1">
        <v>44666.773784722223</v>
      </c>
      <c r="AJ374">
        <v>221</v>
      </c>
      <c r="AK374">
        <v>4</v>
      </c>
      <c r="AL374">
        <v>0</v>
      </c>
      <c r="AM374">
        <v>4</v>
      </c>
      <c r="AN374">
        <v>0</v>
      </c>
      <c r="AO374">
        <v>4</v>
      </c>
      <c r="AP374">
        <v>10</v>
      </c>
      <c r="AQ374">
        <v>0</v>
      </c>
      <c r="AR374">
        <v>0</v>
      </c>
      <c r="AS374">
        <v>0</v>
      </c>
      <c r="AT374" t="s">
        <v>89</v>
      </c>
      <c r="AU374" t="s">
        <v>89</v>
      </c>
      <c r="AV374" t="s">
        <v>89</v>
      </c>
      <c r="AW374" t="s">
        <v>89</v>
      </c>
      <c r="AX374" t="s">
        <v>89</v>
      </c>
      <c r="AY374" t="s">
        <v>89</v>
      </c>
      <c r="AZ374" t="s">
        <v>89</v>
      </c>
      <c r="BA374" t="s">
        <v>89</v>
      </c>
      <c r="BB374" t="s">
        <v>89</v>
      </c>
      <c r="BC374" t="s">
        <v>89</v>
      </c>
      <c r="BD374" t="s">
        <v>89</v>
      </c>
      <c r="BE374" t="s">
        <v>89</v>
      </c>
    </row>
    <row r="375" spans="1:57" x14ac:dyDescent="0.35">
      <c r="A375" t="s">
        <v>989</v>
      </c>
      <c r="B375" t="s">
        <v>81</v>
      </c>
      <c r="C375" t="s">
        <v>990</v>
      </c>
      <c r="D375" t="s">
        <v>83</v>
      </c>
      <c r="E375" s="2" t="str">
        <f>HYPERLINK("capsilon://?command=openfolder&amp;siteaddress=envoy.emaiq-na2.net&amp;folderid=FX317F3C23-6987-583E-70BA-9F81803FA23D","FX2204476")</f>
        <v>FX2204476</v>
      </c>
      <c r="F375" t="s">
        <v>19</v>
      </c>
      <c r="G375" t="s">
        <v>19</v>
      </c>
      <c r="H375" t="s">
        <v>84</v>
      </c>
      <c r="I375" t="s">
        <v>991</v>
      </c>
      <c r="J375">
        <v>43</v>
      </c>
      <c r="K375" t="s">
        <v>86</v>
      </c>
      <c r="L375" t="s">
        <v>87</v>
      </c>
      <c r="M375" t="s">
        <v>88</v>
      </c>
      <c r="N375">
        <v>2</v>
      </c>
      <c r="O375" s="1">
        <v>44666.529236111113</v>
      </c>
      <c r="P375" s="1">
        <v>44666.775011574071</v>
      </c>
      <c r="Q375">
        <v>20913</v>
      </c>
      <c r="R375">
        <v>322</v>
      </c>
      <c r="S375" t="b">
        <v>0</v>
      </c>
      <c r="T375" t="s">
        <v>89</v>
      </c>
      <c r="U375" t="b">
        <v>0</v>
      </c>
      <c r="V375" t="s">
        <v>211</v>
      </c>
      <c r="W375" s="1">
        <v>44666.548506944448</v>
      </c>
      <c r="X375">
        <v>209</v>
      </c>
      <c r="Y375">
        <v>37</v>
      </c>
      <c r="Z375">
        <v>0</v>
      </c>
      <c r="AA375">
        <v>37</v>
      </c>
      <c r="AB375">
        <v>0</v>
      </c>
      <c r="AC375">
        <v>12</v>
      </c>
      <c r="AD375">
        <v>6</v>
      </c>
      <c r="AE375">
        <v>0</v>
      </c>
      <c r="AF375">
        <v>0</v>
      </c>
      <c r="AG375">
        <v>0</v>
      </c>
      <c r="AH375" t="s">
        <v>200</v>
      </c>
      <c r="AI375" s="1">
        <v>44666.775011574071</v>
      </c>
      <c r="AJ375">
        <v>105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6</v>
      </c>
      <c r="AQ375">
        <v>0</v>
      </c>
      <c r="AR375">
        <v>0</v>
      </c>
      <c r="AS375">
        <v>0</v>
      </c>
      <c r="AT375" t="s">
        <v>89</v>
      </c>
      <c r="AU375" t="s">
        <v>89</v>
      </c>
      <c r="AV375" t="s">
        <v>89</v>
      </c>
      <c r="AW375" t="s">
        <v>89</v>
      </c>
      <c r="AX375" t="s">
        <v>89</v>
      </c>
      <c r="AY375" t="s">
        <v>89</v>
      </c>
      <c r="AZ375" t="s">
        <v>89</v>
      </c>
      <c r="BA375" t="s">
        <v>89</v>
      </c>
      <c r="BB375" t="s">
        <v>89</v>
      </c>
      <c r="BC375" t="s">
        <v>89</v>
      </c>
      <c r="BD375" t="s">
        <v>89</v>
      </c>
      <c r="BE375" t="s">
        <v>89</v>
      </c>
    </row>
    <row r="376" spans="1:57" x14ac:dyDescent="0.35">
      <c r="A376" t="s">
        <v>992</v>
      </c>
      <c r="B376" t="s">
        <v>81</v>
      </c>
      <c r="C376" t="s">
        <v>993</v>
      </c>
      <c r="D376" t="s">
        <v>83</v>
      </c>
      <c r="E376" s="2" t="str">
        <f>HYPERLINK("capsilon://?command=openfolder&amp;siteaddress=envoy.emaiq-na2.net&amp;folderid=FX8CE534A6-FED1-DF52-F145-4F032B85135C","FX22031203")</f>
        <v>FX22031203</v>
      </c>
      <c r="F376" t="s">
        <v>19</v>
      </c>
      <c r="G376" t="s">
        <v>19</v>
      </c>
      <c r="H376" t="s">
        <v>84</v>
      </c>
      <c r="I376" t="s">
        <v>994</v>
      </c>
      <c r="J376">
        <v>28</v>
      </c>
      <c r="K376" t="s">
        <v>86</v>
      </c>
      <c r="L376" t="s">
        <v>87</v>
      </c>
      <c r="M376" t="s">
        <v>88</v>
      </c>
      <c r="N376">
        <v>2</v>
      </c>
      <c r="O376" s="1">
        <v>44666.538715277777</v>
      </c>
      <c r="P376" s="1">
        <v>44666.776250000003</v>
      </c>
      <c r="Q376">
        <v>20089</v>
      </c>
      <c r="R376">
        <v>434</v>
      </c>
      <c r="S376" t="b">
        <v>0</v>
      </c>
      <c r="T376" t="s">
        <v>89</v>
      </c>
      <c r="U376" t="b">
        <v>0</v>
      </c>
      <c r="V376" t="s">
        <v>353</v>
      </c>
      <c r="W376" s="1">
        <v>44666.552916666667</v>
      </c>
      <c r="X376">
        <v>297</v>
      </c>
      <c r="Y376">
        <v>21</v>
      </c>
      <c r="Z376">
        <v>0</v>
      </c>
      <c r="AA376">
        <v>21</v>
      </c>
      <c r="AB376">
        <v>0</v>
      </c>
      <c r="AC376">
        <v>18</v>
      </c>
      <c r="AD376">
        <v>7</v>
      </c>
      <c r="AE376">
        <v>0</v>
      </c>
      <c r="AF376">
        <v>0</v>
      </c>
      <c r="AG376">
        <v>0</v>
      </c>
      <c r="AH376" t="s">
        <v>200</v>
      </c>
      <c r="AI376" s="1">
        <v>44666.776250000003</v>
      </c>
      <c r="AJ376">
        <v>107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7</v>
      </c>
      <c r="AQ376">
        <v>0</v>
      </c>
      <c r="AR376">
        <v>0</v>
      </c>
      <c r="AS376">
        <v>0</v>
      </c>
      <c r="AT376" t="s">
        <v>89</v>
      </c>
      <c r="AU376" t="s">
        <v>89</v>
      </c>
      <c r="AV376" t="s">
        <v>89</v>
      </c>
      <c r="AW376" t="s">
        <v>89</v>
      </c>
      <c r="AX376" t="s">
        <v>89</v>
      </c>
      <c r="AY376" t="s">
        <v>89</v>
      </c>
      <c r="AZ376" t="s">
        <v>89</v>
      </c>
      <c r="BA376" t="s">
        <v>89</v>
      </c>
      <c r="BB376" t="s">
        <v>89</v>
      </c>
      <c r="BC376" t="s">
        <v>89</v>
      </c>
      <c r="BD376" t="s">
        <v>89</v>
      </c>
      <c r="BE376" t="s">
        <v>89</v>
      </c>
    </row>
    <row r="377" spans="1:57" x14ac:dyDescent="0.35">
      <c r="A377" t="s">
        <v>995</v>
      </c>
      <c r="B377" t="s">
        <v>81</v>
      </c>
      <c r="C377" t="s">
        <v>996</v>
      </c>
      <c r="D377" t="s">
        <v>83</v>
      </c>
      <c r="E377" s="2" t="str">
        <f>HYPERLINK("capsilon://?command=openfolder&amp;siteaddress=envoy.emaiq-na2.net&amp;folderid=FX3F2540E6-8F95-0042-F198-893247E4F9B5","FX2204429")</f>
        <v>FX2204429</v>
      </c>
      <c r="F377" t="s">
        <v>19</v>
      </c>
      <c r="G377" t="s">
        <v>19</v>
      </c>
      <c r="H377" t="s">
        <v>84</v>
      </c>
      <c r="I377" t="s">
        <v>997</v>
      </c>
      <c r="J377">
        <v>288</v>
      </c>
      <c r="K377" t="s">
        <v>86</v>
      </c>
      <c r="L377" t="s">
        <v>87</v>
      </c>
      <c r="M377" t="s">
        <v>88</v>
      </c>
      <c r="N377">
        <v>1</v>
      </c>
      <c r="O377" s="1">
        <v>44666.583344907405</v>
      </c>
      <c r="P377" s="1">
        <v>44666.593356481484</v>
      </c>
      <c r="Q377">
        <v>422</v>
      </c>
      <c r="R377">
        <v>443</v>
      </c>
      <c r="S377" t="b">
        <v>0</v>
      </c>
      <c r="T377" t="s">
        <v>89</v>
      </c>
      <c r="U377" t="b">
        <v>0</v>
      </c>
      <c r="V377" t="s">
        <v>154</v>
      </c>
      <c r="W377" s="1">
        <v>44666.593356481484</v>
      </c>
      <c r="X377">
        <v>336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288</v>
      </c>
      <c r="AE377">
        <v>246</v>
      </c>
      <c r="AF377">
        <v>0</v>
      </c>
      <c r="AG377">
        <v>20</v>
      </c>
      <c r="AH377" t="s">
        <v>89</v>
      </c>
      <c r="AI377" t="s">
        <v>89</v>
      </c>
      <c r="AJ377" t="s">
        <v>89</v>
      </c>
      <c r="AK377" t="s">
        <v>89</v>
      </c>
      <c r="AL377" t="s">
        <v>89</v>
      </c>
      <c r="AM377" t="s">
        <v>89</v>
      </c>
      <c r="AN377" t="s">
        <v>89</v>
      </c>
      <c r="AO377" t="s">
        <v>89</v>
      </c>
      <c r="AP377" t="s">
        <v>89</v>
      </c>
      <c r="AQ377" t="s">
        <v>89</v>
      </c>
      <c r="AR377" t="s">
        <v>89</v>
      </c>
      <c r="AS377" t="s">
        <v>89</v>
      </c>
      <c r="AT377" t="s">
        <v>89</v>
      </c>
      <c r="AU377" t="s">
        <v>89</v>
      </c>
      <c r="AV377" t="s">
        <v>89</v>
      </c>
      <c r="AW377" t="s">
        <v>89</v>
      </c>
      <c r="AX377" t="s">
        <v>89</v>
      </c>
      <c r="AY377" t="s">
        <v>89</v>
      </c>
      <c r="AZ377" t="s">
        <v>89</v>
      </c>
      <c r="BA377" t="s">
        <v>89</v>
      </c>
      <c r="BB377" t="s">
        <v>89</v>
      </c>
      <c r="BC377" t="s">
        <v>89</v>
      </c>
      <c r="BD377" t="s">
        <v>89</v>
      </c>
      <c r="BE377" t="s">
        <v>89</v>
      </c>
    </row>
    <row r="378" spans="1:57" x14ac:dyDescent="0.35">
      <c r="A378" t="s">
        <v>998</v>
      </c>
      <c r="B378" t="s">
        <v>81</v>
      </c>
      <c r="C378" t="s">
        <v>999</v>
      </c>
      <c r="D378" t="s">
        <v>83</v>
      </c>
      <c r="E378" s="2" t="str">
        <f>HYPERLINK("capsilon://?command=openfolder&amp;siteaddress=envoy.emaiq-na2.net&amp;folderid=FX7F14AE10-B706-3114-BD2C-B8A4A8933089","FX2204657")</f>
        <v>FX2204657</v>
      </c>
      <c r="F378" t="s">
        <v>19</v>
      </c>
      <c r="G378" t="s">
        <v>19</v>
      </c>
      <c r="H378" t="s">
        <v>84</v>
      </c>
      <c r="I378" t="s">
        <v>1000</v>
      </c>
      <c r="J378">
        <v>338</v>
      </c>
      <c r="K378" t="s">
        <v>86</v>
      </c>
      <c r="L378" t="s">
        <v>87</v>
      </c>
      <c r="M378" t="s">
        <v>88</v>
      </c>
      <c r="N378">
        <v>1</v>
      </c>
      <c r="O378" s="1">
        <v>44666.585428240738</v>
      </c>
      <c r="P378" s="1">
        <v>44666.598715277774</v>
      </c>
      <c r="Q378">
        <v>578</v>
      </c>
      <c r="R378">
        <v>570</v>
      </c>
      <c r="S378" t="b">
        <v>0</v>
      </c>
      <c r="T378" t="s">
        <v>89</v>
      </c>
      <c r="U378" t="b">
        <v>0</v>
      </c>
      <c r="V378" t="s">
        <v>154</v>
      </c>
      <c r="W378" s="1">
        <v>44666.598715277774</v>
      </c>
      <c r="X378">
        <v>462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338</v>
      </c>
      <c r="AE378">
        <v>280</v>
      </c>
      <c r="AF378">
        <v>0</v>
      </c>
      <c r="AG378">
        <v>15</v>
      </c>
      <c r="AH378" t="s">
        <v>89</v>
      </c>
      <c r="AI378" t="s">
        <v>89</v>
      </c>
      <c r="AJ378" t="s">
        <v>89</v>
      </c>
      <c r="AK378" t="s">
        <v>89</v>
      </c>
      <c r="AL378" t="s">
        <v>89</v>
      </c>
      <c r="AM378" t="s">
        <v>89</v>
      </c>
      <c r="AN378" t="s">
        <v>89</v>
      </c>
      <c r="AO378" t="s">
        <v>89</v>
      </c>
      <c r="AP378" t="s">
        <v>89</v>
      </c>
      <c r="AQ378" t="s">
        <v>89</v>
      </c>
      <c r="AR378" t="s">
        <v>89</v>
      </c>
      <c r="AS378" t="s">
        <v>89</v>
      </c>
      <c r="AT378" t="s">
        <v>89</v>
      </c>
      <c r="AU378" t="s">
        <v>89</v>
      </c>
      <c r="AV378" t="s">
        <v>89</v>
      </c>
      <c r="AW378" t="s">
        <v>89</v>
      </c>
      <c r="AX378" t="s">
        <v>89</v>
      </c>
      <c r="AY378" t="s">
        <v>89</v>
      </c>
      <c r="AZ378" t="s">
        <v>89</v>
      </c>
      <c r="BA378" t="s">
        <v>89</v>
      </c>
      <c r="BB378" t="s">
        <v>89</v>
      </c>
      <c r="BC378" t="s">
        <v>89</v>
      </c>
      <c r="BD378" t="s">
        <v>89</v>
      </c>
      <c r="BE378" t="s">
        <v>89</v>
      </c>
    </row>
    <row r="379" spans="1:57" x14ac:dyDescent="0.35">
      <c r="A379" t="s">
        <v>1001</v>
      </c>
      <c r="B379" t="s">
        <v>81</v>
      </c>
      <c r="C379" t="s">
        <v>996</v>
      </c>
      <c r="D379" t="s">
        <v>83</v>
      </c>
      <c r="E379" s="2" t="str">
        <f>HYPERLINK("capsilon://?command=openfolder&amp;siteaddress=envoy.emaiq-na2.net&amp;folderid=FX3F2540E6-8F95-0042-F198-893247E4F9B5","FX2204429")</f>
        <v>FX2204429</v>
      </c>
      <c r="F379" t="s">
        <v>19</v>
      </c>
      <c r="G379" t="s">
        <v>19</v>
      </c>
      <c r="H379" t="s">
        <v>84</v>
      </c>
      <c r="I379" t="s">
        <v>997</v>
      </c>
      <c r="J379">
        <v>761</v>
      </c>
      <c r="K379" t="s">
        <v>86</v>
      </c>
      <c r="L379" t="s">
        <v>87</v>
      </c>
      <c r="M379" t="s">
        <v>88</v>
      </c>
      <c r="N379">
        <v>2</v>
      </c>
      <c r="O379" s="1">
        <v>44666.595057870371</v>
      </c>
      <c r="P379" s="1">
        <v>44666.725312499999</v>
      </c>
      <c r="Q379">
        <v>4876</v>
      </c>
      <c r="R379">
        <v>6378</v>
      </c>
      <c r="S379" t="b">
        <v>0</v>
      </c>
      <c r="T379" t="s">
        <v>89</v>
      </c>
      <c r="U379" t="b">
        <v>1</v>
      </c>
      <c r="V379" t="s">
        <v>199</v>
      </c>
      <c r="W379" s="1">
        <v>44666.634062500001</v>
      </c>
      <c r="X379">
        <v>3369</v>
      </c>
      <c r="Y379">
        <v>541</v>
      </c>
      <c r="Z379">
        <v>0</v>
      </c>
      <c r="AA379">
        <v>541</v>
      </c>
      <c r="AB379">
        <v>148</v>
      </c>
      <c r="AC379">
        <v>292</v>
      </c>
      <c r="AD379">
        <v>220</v>
      </c>
      <c r="AE379">
        <v>0</v>
      </c>
      <c r="AF379">
        <v>0</v>
      </c>
      <c r="AG379">
        <v>0</v>
      </c>
      <c r="AH379" t="s">
        <v>101</v>
      </c>
      <c r="AI379" s="1">
        <v>44666.725312499999</v>
      </c>
      <c r="AJ379">
        <v>2969</v>
      </c>
      <c r="AK379">
        <v>16</v>
      </c>
      <c r="AL379">
        <v>0</v>
      </c>
      <c r="AM379">
        <v>16</v>
      </c>
      <c r="AN379">
        <v>148</v>
      </c>
      <c r="AO379">
        <v>15</v>
      </c>
      <c r="AP379">
        <v>204</v>
      </c>
      <c r="AQ379">
        <v>0</v>
      </c>
      <c r="AR379">
        <v>0</v>
      </c>
      <c r="AS379">
        <v>0</v>
      </c>
      <c r="AT379" t="s">
        <v>89</v>
      </c>
      <c r="AU379" t="s">
        <v>89</v>
      </c>
      <c r="AV379" t="s">
        <v>89</v>
      </c>
      <c r="AW379" t="s">
        <v>89</v>
      </c>
      <c r="AX379" t="s">
        <v>89</v>
      </c>
      <c r="AY379" t="s">
        <v>89</v>
      </c>
      <c r="AZ379" t="s">
        <v>89</v>
      </c>
      <c r="BA379" t="s">
        <v>89</v>
      </c>
      <c r="BB379" t="s">
        <v>89</v>
      </c>
      <c r="BC379" t="s">
        <v>89</v>
      </c>
      <c r="BD379" t="s">
        <v>89</v>
      </c>
      <c r="BE379" t="s">
        <v>89</v>
      </c>
    </row>
    <row r="380" spans="1:57" x14ac:dyDescent="0.35">
      <c r="A380" t="s">
        <v>1002</v>
      </c>
      <c r="B380" t="s">
        <v>81</v>
      </c>
      <c r="C380" t="s">
        <v>999</v>
      </c>
      <c r="D380" t="s">
        <v>83</v>
      </c>
      <c r="E380" s="2" t="str">
        <f>HYPERLINK("capsilon://?command=openfolder&amp;siteaddress=envoy.emaiq-na2.net&amp;folderid=FX7F14AE10-B706-3114-BD2C-B8A4A8933089","FX2204657")</f>
        <v>FX2204657</v>
      </c>
      <c r="F380" t="s">
        <v>19</v>
      </c>
      <c r="G380" t="s">
        <v>19</v>
      </c>
      <c r="H380" t="s">
        <v>84</v>
      </c>
      <c r="I380" t="s">
        <v>1000</v>
      </c>
      <c r="J380">
        <v>620</v>
      </c>
      <c r="K380" t="s">
        <v>86</v>
      </c>
      <c r="L380" t="s">
        <v>87</v>
      </c>
      <c r="M380" t="s">
        <v>88</v>
      </c>
      <c r="N380">
        <v>2</v>
      </c>
      <c r="O380" s="1">
        <v>44666.600023148145</v>
      </c>
      <c r="P380" s="1">
        <v>44669.067291666666</v>
      </c>
      <c r="Q380">
        <v>200499</v>
      </c>
      <c r="R380">
        <v>12673</v>
      </c>
      <c r="S380" t="b">
        <v>0</v>
      </c>
      <c r="T380" t="s">
        <v>89</v>
      </c>
      <c r="U380" t="b">
        <v>1</v>
      </c>
      <c r="V380" t="s">
        <v>199</v>
      </c>
      <c r="W380" s="1">
        <v>44666.761550925927</v>
      </c>
      <c r="X380">
        <v>6907</v>
      </c>
      <c r="Y380">
        <v>678</v>
      </c>
      <c r="Z380">
        <v>0</v>
      </c>
      <c r="AA380">
        <v>678</v>
      </c>
      <c r="AB380">
        <v>0</v>
      </c>
      <c r="AC380">
        <v>517</v>
      </c>
      <c r="AD380">
        <v>-58</v>
      </c>
      <c r="AE380">
        <v>0</v>
      </c>
      <c r="AF380">
        <v>0</v>
      </c>
      <c r="AG380">
        <v>0</v>
      </c>
      <c r="AH380" t="s">
        <v>118</v>
      </c>
      <c r="AI380" s="1">
        <v>44669.067291666666</v>
      </c>
      <c r="AJ380">
        <v>1491</v>
      </c>
      <c r="AK380">
        <v>7</v>
      </c>
      <c r="AL380">
        <v>0</v>
      </c>
      <c r="AM380">
        <v>7</v>
      </c>
      <c r="AN380">
        <v>0</v>
      </c>
      <c r="AO380">
        <v>7</v>
      </c>
      <c r="AP380">
        <v>-65</v>
      </c>
      <c r="AQ380">
        <v>0</v>
      </c>
      <c r="AR380">
        <v>0</v>
      </c>
      <c r="AS380">
        <v>0</v>
      </c>
      <c r="AT380" t="s">
        <v>89</v>
      </c>
      <c r="AU380" t="s">
        <v>89</v>
      </c>
      <c r="AV380" t="s">
        <v>89</v>
      </c>
      <c r="AW380" t="s">
        <v>89</v>
      </c>
      <c r="AX380" t="s">
        <v>89</v>
      </c>
      <c r="AY380" t="s">
        <v>89</v>
      </c>
      <c r="AZ380" t="s">
        <v>89</v>
      </c>
      <c r="BA380" t="s">
        <v>89</v>
      </c>
      <c r="BB380" t="s">
        <v>89</v>
      </c>
      <c r="BC380" t="s">
        <v>89</v>
      </c>
      <c r="BD380" t="s">
        <v>89</v>
      </c>
      <c r="BE380" t="s">
        <v>89</v>
      </c>
    </row>
    <row r="381" spans="1:57" x14ac:dyDescent="0.35">
      <c r="A381" t="s">
        <v>1003</v>
      </c>
      <c r="B381" t="s">
        <v>81</v>
      </c>
      <c r="C381" t="s">
        <v>939</v>
      </c>
      <c r="D381" t="s">
        <v>83</v>
      </c>
      <c r="E381" s="2" t="str">
        <f>HYPERLINK("capsilon://?command=openfolder&amp;siteaddress=envoy.emaiq-na2.net&amp;folderid=FXA28F8403-FEF4-F2DE-4506-D87B725E5433","FX22036")</f>
        <v>FX22036</v>
      </c>
      <c r="F381" t="s">
        <v>19</v>
      </c>
      <c r="G381" t="s">
        <v>19</v>
      </c>
      <c r="H381" t="s">
        <v>84</v>
      </c>
      <c r="I381" t="s">
        <v>1004</v>
      </c>
      <c r="J381">
        <v>132</v>
      </c>
      <c r="K381" t="s">
        <v>86</v>
      </c>
      <c r="L381" t="s">
        <v>87</v>
      </c>
      <c r="M381" t="s">
        <v>88</v>
      </c>
      <c r="N381">
        <v>2</v>
      </c>
      <c r="O381" s="1">
        <v>44666.605706018519</v>
      </c>
      <c r="P381" s="1">
        <v>44666.777488425927</v>
      </c>
      <c r="Q381">
        <v>14418</v>
      </c>
      <c r="R381">
        <v>424</v>
      </c>
      <c r="S381" t="b">
        <v>0</v>
      </c>
      <c r="T381" t="s">
        <v>89</v>
      </c>
      <c r="U381" t="b">
        <v>0</v>
      </c>
      <c r="V381" t="s">
        <v>154</v>
      </c>
      <c r="W381" s="1">
        <v>44666.629166666666</v>
      </c>
      <c r="X381">
        <v>318</v>
      </c>
      <c r="Y381">
        <v>16</v>
      </c>
      <c r="Z381">
        <v>0</v>
      </c>
      <c r="AA381">
        <v>16</v>
      </c>
      <c r="AB381">
        <v>104</v>
      </c>
      <c r="AC381">
        <v>16</v>
      </c>
      <c r="AD381">
        <v>116</v>
      </c>
      <c r="AE381">
        <v>0</v>
      </c>
      <c r="AF381">
        <v>0</v>
      </c>
      <c r="AG381">
        <v>0</v>
      </c>
      <c r="AH381" t="s">
        <v>200</v>
      </c>
      <c r="AI381" s="1">
        <v>44666.777488425927</v>
      </c>
      <c r="AJ381">
        <v>106</v>
      </c>
      <c r="AK381">
        <v>0</v>
      </c>
      <c r="AL381">
        <v>0</v>
      </c>
      <c r="AM381">
        <v>0</v>
      </c>
      <c r="AN381">
        <v>104</v>
      </c>
      <c r="AO381">
        <v>0</v>
      </c>
      <c r="AP381">
        <v>116</v>
      </c>
      <c r="AQ381">
        <v>0</v>
      </c>
      <c r="AR381">
        <v>0</v>
      </c>
      <c r="AS381">
        <v>0</v>
      </c>
      <c r="AT381" t="s">
        <v>89</v>
      </c>
      <c r="AU381" t="s">
        <v>89</v>
      </c>
      <c r="AV381" t="s">
        <v>89</v>
      </c>
      <c r="AW381" t="s">
        <v>89</v>
      </c>
      <c r="AX381" t="s">
        <v>89</v>
      </c>
      <c r="AY381" t="s">
        <v>89</v>
      </c>
      <c r="AZ381" t="s">
        <v>89</v>
      </c>
      <c r="BA381" t="s">
        <v>89</v>
      </c>
      <c r="BB381" t="s">
        <v>89</v>
      </c>
      <c r="BC381" t="s">
        <v>89</v>
      </c>
      <c r="BD381" t="s">
        <v>89</v>
      </c>
      <c r="BE381" t="s">
        <v>89</v>
      </c>
    </row>
    <row r="382" spans="1:57" x14ac:dyDescent="0.35">
      <c r="A382" t="s">
        <v>1005</v>
      </c>
      <c r="B382" t="s">
        <v>81</v>
      </c>
      <c r="C382" t="s">
        <v>996</v>
      </c>
      <c r="D382" t="s">
        <v>83</v>
      </c>
      <c r="E382" s="2" t="str">
        <f>HYPERLINK("capsilon://?command=openfolder&amp;siteaddress=envoy.emaiq-na2.net&amp;folderid=FX3F2540E6-8F95-0042-F198-893247E4F9B5","FX2204429")</f>
        <v>FX2204429</v>
      </c>
      <c r="F382" t="s">
        <v>19</v>
      </c>
      <c r="G382" t="s">
        <v>19</v>
      </c>
      <c r="H382" t="s">
        <v>84</v>
      </c>
      <c r="I382" t="s">
        <v>1006</v>
      </c>
      <c r="J382">
        <v>28</v>
      </c>
      <c r="K382" t="s">
        <v>86</v>
      </c>
      <c r="L382" t="s">
        <v>87</v>
      </c>
      <c r="M382" t="s">
        <v>88</v>
      </c>
      <c r="N382">
        <v>2</v>
      </c>
      <c r="O382" s="1">
        <v>44666.607002314813</v>
      </c>
      <c r="P382" s="1">
        <v>44666.778900462959</v>
      </c>
      <c r="Q382">
        <v>14482</v>
      </c>
      <c r="R382">
        <v>370</v>
      </c>
      <c r="S382" t="b">
        <v>0</v>
      </c>
      <c r="T382" t="s">
        <v>89</v>
      </c>
      <c r="U382" t="b">
        <v>0</v>
      </c>
      <c r="V382" t="s">
        <v>154</v>
      </c>
      <c r="W382" s="1">
        <v>44666.634212962963</v>
      </c>
      <c r="X382">
        <v>249</v>
      </c>
      <c r="Y382">
        <v>21</v>
      </c>
      <c r="Z382">
        <v>0</v>
      </c>
      <c r="AA382">
        <v>21</v>
      </c>
      <c r="AB382">
        <v>0</v>
      </c>
      <c r="AC382">
        <v>7</v>
      </c>
      <c r="AD382">
        <v>7</v>
      </c>
      <c r="AE382">
        <v>0</v>
      </c>
      <c r="AF382">
        <v>0</v>
      </c>
      <c r="AG382">
        <v>0</v>
      </c>
      <c r="AH382" t="s">
        <v>200</v>
      </c>
      <c r="AI382" s="1">
        <v>44666.778900462959</v>
      </c>
      <c r="AJ382">
        <v>121</v>
      </c>
      <c r="AK382">
        <v>2</v>
      </c>
      <c r="AL382">
        <v>0</v>
      </c>
      <c r="AM382">
        <v>2</v>
      </c>
      <c r="AN382">
        <v>0</v>
      </c>
      <c r="AO382">
        <v>2</v>
      </c>
      <c r="AP382">
        <v>5</v>
      </c>
      <c r="AQ382">
        <v>0</v>
      </c>
      <c r="AR382">
        <v>0</v>
      </c>
      <c r="AS382">
        <v>0</v>
      </c>
      <c r="AT382" t="s">
        <v>89</v>
      </c>
      <c r="AU382" t="s">
        <v>89</v>
      </c>
      <c r="AV382" t="s">
        <v>89</v>
      </c>
      <c r="AW382" t="s">
        <v>89</v>
      </c>
      <c r="AX382" t="s">
        <v>89</v>
      </c>
      <c r="AY382" t="s">
        <v>89</v>
      </c>
      <c r="AZ382" t="s">
        <v>89</v>
      </c>
      <c r="BA382" t="s">
        <v>89</v>
      </c>
      <c r="BB382" t="s">
        <v>89</v>
      </c>
      <c r="BC382" t="s">
        <v>89</v>
      </c>
      <c r="BD382" t="s">
        <v>89</v>
      </c>
      <c r="BE382" t="s">
        <v>89</v>
      </c>
    </row>
    <row r="383" spans="1:57" x14ac:dyDescent="0.35">
      <c r="A383" t="s">
        <v>1007</v>
      </c>
      <c r="B383" t="s">
        <v>81</v>
      </c>
      <c r="C383" t="s">
        <v>996</v>
      </c>
      <c r="D383" t="s">
        <v>83</v>
      </c>
      <c r="E383" s="2" t="str">
        <f>HYPERLINK("capsilon://?command=openfolder&amp;siteaddress=envoy.emaiq-na2.net&amp;folderid=FX3F2540E6-8F95-0042-F198-893247E4F9B5","FX2204429")</f>
        <v>FX2204429</v>
      </c>
      <c r="F383" t="s">
        <v>19</v>
      </c>
      <c r="G383" t="s">
        <v>19</v>
      </c>
      <c r="H383" t="s">
        <v>84</v>
      </c>
      <c r="I383" t="s">
        <v>1008</v>
      </c>
      <c r="J383">
        <v>28</v>
      </c>
      <c r="K383" t="s">
        <v>86</v>
      </c>
      <c r="L383" t="s">
        <v>87</v>
      </c>
      <c r="M383" t="s">
        <v>88</v>
      </c>
      <c r="N383">
        <v>2</v>
      </c>
      <c r="O383" s="1">
        <v>44666.608773148146</v>
      </c>
      <c r="P383" s="1">
        <v>44666.780173611114</v>
      </c>
      <c r="Q383">
        <v>14620</v>
      </c>
      <c r="R383">
        <v>189</v>
      </c>
      <c r="S383" t="b">
        <v>0</v>
      </c>
      <c r="T383" t="s">
        <v>89</v>
      </c>
      <c r="U383" t="b">
        <v>0</v>
      </c>
      <c r="V383" t="s">
        <v>154</v>
      </c>
      <c r="W383" s="1">
        <v>44666.635150462964</v>
      </c>
      <c r="X383">
        <v>80</v>
      </c>
      <c r="Y383">
        <v>21</v>
      </c>
      <c r="Z383">
        <v>0</v>
      </c>
      <c r="AA383">
        <v>21</v>
      </c>
      <c r="AB383">
        <v>0</v>
      </c>
      <c r="AC383">
        <v>5</v>
      </c>
      <c r="AD383">
        <v>7</v>
      </c>
      <c r="AE383">
        <v>0</v>
      </c>
      <c r="AF383">
        <v>0</v>
      </c>
      <c r="AG383">
        <v>0</v>
      </c>
      <c r="AH383" t="s">
        <v>200</v>
      </c>
      <c r="AI383" s="1">
        <v>44666.780173611114</v>
      </c>
      <c r="AJ383">
        <v>109</v>
      </c>
      <c r="AK383">
        <v>1</v>
      </c>
      <c r="AL383">
        <v>0</v>
      </c>
      <c r="AM383">
        <v>1</v>
      </c>
      <c r="AN383">
        <v>0</v>
      </c>
      <c r="AO383">
        <v>1</v>
      </c>
      <c r="AP383">
        <v>6</v>
      </c>
      <c r="AQ383">
        <v>0</v>
      </c>
      <c r="AR383">
        <v>0</v>
      </c>
      <c r="AS383">
        <v>0</v>
      </c>
      <c r="AT383" t="s">
        <v>89</v>
      </c>
      <c r="AU383" t="s">
        <v>89</v>
      </c>
      <c r="AV383" t="s">
        <v>89</v>
      </c>
      <c r="AW383" t="s">
        <v>89</v>
      </c>
      <c r="AX383" t="s">
        <v>89</v>
      </c>
      <c r="AY383" t="s">
        <v>89</v>
      </c>
      <c r="AZ383" t="s">
        <v>89</v>
      </c>
      <c r="BA383" t="s">
        <v>89</v>
      </c>
      <c r="BB383" t="s">
        <v>89</v>
      </c>
      <c r="BC383" t="s">
        <v>89</v>
      </c>
      <c r="BD383" t="s">
        <v>89</v>
      </c>
      <c r="BE383" t="s">
        <v>89</v>
      </c>
    </row>
    <row r="384" spans="1:57" x14ac:dyDescent="0.35">
      <c r="A384" t="s">
        <v>1009</v>
      </c>
      <c r="B384" t="s">
        <v>81</v>
      </c>
      <c r="C384" t="s">
        <v>1010</v>
      </c>
      <c r="D384" t="s">
        <v>83</v>
      </c>
      <c r="E384" s="2" t="str">
        <f>HYPERLINK("capsilon://?command=openfolder&amp;siteaddress=envoy.emaiq-na2.net&amp;folderid=FX671BB681-EB12-2948-2291-E600C246A0E2","FX2204631")</f>
        <v>FX2204631</v>
      </c>
      <c r="F384" t="s">
        <v>19</v>
      </c>
      <c r="G384" t="s">
        <v>19</v>
      </c>
      <c r="H384" t="s">
        <v>84</v>
      </c>
      <c r="I384" t="s">
        <v>1011</v>
      </c>
      <c r="J384">
        <v>183</v>
      </c>
      <c r="K384" t="s">
        <v>86</v>
      </c>
      <c r="L384" t="s">
        <v>87</v>
      </c>
      <c r="M384" t="s">
        <v>88</v>
      </c>
      <c r="N384">
        <v>1</v>
      </c>
      <c r="O384" s="1">
        <v>44666.615486111114</v>
      </c>
      <c r="P384" s="1">
        <v>44666.683113425926</v>
      </c>
      <c r="Q384">
        <v>3365</v>
      </c>
      <c r="R384">
        <v>2478</v>
      </c>
      <c r="S384" t="b">
        <v>0</v>
      </c>
      <c r="T384" t="s">
        <v>89</v>
      </c>
      <c r="U384" t="b">
        <v>0</v>
      </c>
      <c r="V384" t="s">
        <v>195</v>
      </c>
      <c r="W384" s="1">
        <v>44666.683113425926</v>
      </c>
      <c r="X384">
        <v>157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183</v>
      </c>
      <c r="AE384">
        <v>157</v>
      </c>
      <c r="AF384">
        <v>0</v>
      </c>
      <c r="AG384">
        <v>3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R384" t="s">
        <v>89</v>
      </c>
      <c r="AS384" t="s">
        <v>89</v>
      </c>
      <c r="AT384" t="s">
        <v>89</v>
      </c>
      <c r="AU384" t="s">
        <v>89</v>
      </c>
      <c r="AV384" t="s">
        <v>89</v>
      </c>
      <c r="AW384" t="s">
        <v>89</v>
      </c>
      <c r="AX384" t="s">
        <v>89</v>
      </c>
      <c r="AY384" t="s">
        <v>89</v>
      </c>
      <c r="AZ384" t="s">
        <v>89</v>
      </c>
      <c r="BA384" t="s">
        <v>89</v>
      </c>
      <c r="BB384" t="s">
        <v>89</v>
      </c>
      <c r="BC384" t="s">
        <v>89</v>
      </c>
      <c r="BD384" t="s">
        <v>89</v>
      </c>
      <c r="BE384" t="s">
        <v>89</v>
      </c>
    </row>
    <row r="385" spans="1:57" x14ac:dyDescent="0.35">
      <c r="A385" t="s">
        <v>1012</v>
      </c>
      <c r="B385" t="s">
        <v>81</v>
      </c>
      <c r="C385" t="s">
        <v>521</v>
      </c>
      <c r="D385" t="s">
        <v>83</v>
      </c>
      <c r="E385" s="2" t="str">
        <f>HYPERLINK("capsilon://?command=openfolder&amp;siteaddress=envoy.emaiq-na2.net&amp;folderid=FX0D9715A8-1CE6-290B-270A-96EA60D7647B","FX2204262")</f>
        <v>FX2204262</v>
      </c>
      <c r="F385" t="s">
        <v>19</v>
      </c>
      <c r="G385" t="s">
        <v>19</v>
      </c>
      <c r="H385" t="s">
        <v>84</v>
      </c>
      <c r="I385" t="s">
        <v>1013</v>
      </c>
      <c r="J385">
        <v>28</v>
      </c>
      <c r="K385" t="s">
        <v>86</v>
      </c>
      <c r="L385" t="s">
        <v>87</v>
      </c>
      <c r="M385" t="s">
        <v>88</v>
      </c>
      <c r="N385">
        <v>2</v>
      </c>
      <c r="O385" s="1">
        <v>44666.618506944447</v>
      </c>
      <c r="P385" s="1">
        <v>44666.782407407409</v>
      </c>
      <c r="Q385">
        <v>13194</v>
      </c>
      <c r="R385">
        <v>967</v>
      </c>
      <c r="S385" t="b">
        <v>0</v>
      </c>
      <c r="T385" t="s">
        <v>89</v>
      </c>
      <c r="U385" t="b">
        <v>0</v>
      </c>
      <c r="V385" t="s">
        <v>154</v>
      </c>
      <c r="W385" s="1">
        <v>44666.644131944442</v>
      </c>
      <c r="X385">
        <v>775</v>
      </c>
      <c r="Y385">
        <v>21</v>
      </c>
      <c r="Z385">
        <v>0</v>
      </c>
      <c r="AA385">
        <v>21</v>
      </c>
      <c r="AB385">
        <v>0</v>
      </c>
      <c r="AC385">
        <v>19</v>
      </c>
      <c r="AD385">
        <v>7</v>
      </c>
      <c r="AE385">
        <v>0</v>
      </c>
      <c r="AF385">
        <v>0</v>
      </c>
      <c r="AG385">
        <v>0</v>
      </c>
      <c r="AH385" t="s">
        <v>200</v>
      </c>
      <c r="AI385" s="1">
        <v>44666.782407407409</v>
      </c>
      <c r="AJ385">
        <v>192</v>
      </c>
      <c r="AK385">
        <v>1</v>
      </c>
      <c r="AL385">
        <v>0</v>
      </c>
      <c r="AM385">
        <v>1</v>
      </c>
      <c r="AN385">
        <v>0</v>
      </c>
      <c r="AO385">
        <v>1</v>
      </c>
      <c r="AP385">
        <v>6</v>
      </c>
      <c r="AQ385">
        <v>0</v>
      </c>
      <c r="AR385">
        <v>0</v>
      </c>
      <c r="AS385">
        <v>0</v>
      </c>
      <c r="AT385" t="s">
        <v>89</v>
      </c>
      <c r="AU385" t="s">
        <v>89</v>
      </c>
      <c r="AV385" t="s">
        <v>89</v>
      </c>
      <c r="AW385" t="s">
        <v>89</v>
      </c>
      <c r="AX385" t="s">
        <v>89</v>
      </c>
      <c r="AY385" t="s">
        <v>89</v>
      </c>
      <c r="AZ385" t="s">
        <v>89</v>
      </c>
      <c r="BA385" t="s">
        <v>89</v>
      </c>
      <c r="BB385" t="s">
        <v>89</v>
      </c>
      <c r="BC385" t="s">
        <v>89</v>
      </c>
      <c r="BD385" t="s">
        <v>89</v>
      </c>
      <c r="BE385" t="s">
        <v>89</v>
      </c>
    </row>
    <row r="386" spans="1:57" x14ac:dyDescent="0.35">
      <c r="A386" t="s">
        <v>1014</v>
      </c>
      <c r="B386" t="s">
        <v>81</v>
      </c>
      <c r="C386" t="s">
        <v>1015</v>
      </c>
      <c r="D386" t="s">
        <v>83</v>
      </c>
      <c r="E386" s="2" t="str">
        <f>HYPERLINK("capsilon://?command=openfolder&amp;siteaddress=envoy.emaiq-na2.net&amp;folderid=FXD4BC65E4-CB45-69E7-EEF8-71492C9EEA17","FX2204730")</f>
        <v>FX2204730</v>
      </c>
      <c r="F386" t="s">
        <v>19</v>
      </c>
      <c r="G386" t="s">
        <v>19</v>
      </c>
      <c r="H386" t="s">
        <v>84</v>
      </c>
      <c r="I386" t="s">
        <v>1016</v>
      </c>
      <c r="J386">
        <v>288</v>
      </c>
      <c r="K386" t="s">
        <v>86</v>
      </c>
      <c r="L386" t="s">
        <v>87</v>
      </c>
      <c r="M386" t="s">
        <v>88</v>
      </c>
      <c r="N386">
        <v>1</v>
      </c>
      <c r="O386" s="1">
        <v>44666.620752314811</v>
      </c>
      <c r="P386" s="1">
        <v>44666.731296296297</v>
      </c>
      <c r="Q386">
        <v>8883</v>
      </c>
      <c r="R386">
        <v>668</v>
      </c>
      <c r="S386" t="b">
        <v>0</v>
      </c>
      <c r="T386" t="s">
        <v>89</v>
      </c>
      <c r="U386" t="b">
        <v>0</v>
      </c>
      <c r="V386" t="s">
        <v>195</v>
      </c>
      <c r="W386" s="1">
        <v>44666.731296296297</v>
      </c>
      <c r="X386">
        <v>117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288</v>
      </c>
      <c r="AE386">
        <v>226</v>
      </c>
      <c r="AF386">
        <v>0</v>
      </c>
      <c r="AG386">
        <v>6</v>
      </c>
      <c r="AH386" t="s">
        <v>89</v>
      </c>
      <c r="AI386" t="s">
        <v>89</v>
      </c>
      <c r="AJ386" t="s">
        <v>89</v>
      </c>
      <c r="AK386" t="s">
        <v>89</v>
      </c>
      <c r="AL386" t="s">
        <v>89</v>
      </c>
      <c r="AM386" t="s">
        <v>89</v>
      </c>
      <c r="AN386" t="s">
        <v>89</v>
      </c>
      <c r="AO386" t="s">
        <v>89</v>
      </c>
      <c r="AP386" t="s">
        <v>89</v>
      </c>
      <c r="AQ386" t="s">
        <v>89</v>
      </c>
      <c r="AR386" t="s">
        <v>89</v>
      </c>
      <c r="AS386" t="s">
        <v>89</v>
      </c>
      <c r="AT386" t="s">
        <v>89</v>
      </c>
      <c r="AU386" t="s">
        <v>89</v>
      </c>
      <c r="AV386" t="s">
        <v>89</v>
      </c>
      <c r="AW386" t="s">
        <v>89</v>
      </c>
      <c r="AX386" t="s">
        <v>89</v>
      </c>
      <c r="AY386" t="s">
        <v>89</v>
      </c>
      <c r="AZ386" t="s">
        <v>89</v>
      </c>
      <c r="BA386" t="s">
        <v>89</v>
      </c>
      <c r="BB386" t="s">
        <v>89</v>
      </c>
      <c r="BC386" t="s">
        <v>89</v>
      </c>
      <c r="BD386" t="s">
        <v>89</v>
      </c>
      <c r="BE386" t="s">
        <v>89</v>
      </c>
    </row>
    <row r="387" spans="1:57" x14ac:dyDescent="0.35">
      <c r="A387" t="s">
        <v>1017</v>
      </c>
      <c r="B387" t="s">
        <v>81</v>
      </c>
      <c r="C387" t="s">
        <v>1018</v>
      </c>
      <c r="D387" t="s">
        <v>83</v>
      </c>
      <c r="E387" s="2" t="str">
        <f>HYPERLINK("capsilon://?command=openfolder&amp;siteaddress=envoy.emaiq-na2.net&amp;folderid=FX928F860A-C3B3-AA62-E361-742FF9A2FCB4","FX2204703")</f>
        <v>FX2204703</v>
      </c>
      <c r="F387" t="s">
        <v>19</v>
      </c>
      <c r="G387" t="s">
        <v>19</v>
      </c>
      <c r="H387" t="s">
        <v>84</v>
      </c>
      <c r="I387" t="s">
        <v>1019</v>
      </c>
      <c r="J387">
        <v>92</v>
      </c>
      <c r="K387" t="s">
        <v>86</v>
      </c>
      <c r="L387" t="s">
        <v>87</v>
      </c>
      <c r="M387" t="s">
        <v>88</v>
      </c>
      <c r="N387">
        <v>2</v>
      </c>
      <c r="O387" s="1">
        <v>44666.622743055559</v>
      </c>
      <c r="P387" s="1">
        <v>44666.78670138889</v>
      </c>
      <c r="Q387">
        <v>13014</v>
      </c>
      <c r="R387">
        <v>1152</v>
      </c>
      <c r="S387" t="b">
        <v>0</v>
      </c>
      <c r="T387" t="s">
        <v>89</v>
      </c>
      <c r="U387" t="b">
        <v>0</v>
      </c>
      <c r="V387" t="s">
        <v>353</v>
      </c>
      <c r="W387" s="1">
        <v>44666.753148148149</v>
      </c>
      <c r="X387">
        <v>661</v>
      </c>
      <c r="Y387">
        <v>111</v>
      </c>
      <c r="Z387">
        <v>0</v>
      </c>
      <c r="AA387">
        <v>111</v>
      </c>
      <c r="AB387">
        <v>0</v>
      </c>
      <c r="AC387">
        <v>78</v>
      </c>
      <c r="AD387">
        <v>-19</v>
      </c>
      <c r="AE387">
        <v>0</v>
      </c>
      <c r="AF387">
        <v>0</v>
      </c>
      <c r="AG387">
        <v>0</v>
      </c>
      <c r="AH387" t="s">
        <v>200</v>
      </c>
      <c r="AI387" s="1">
        <v>44666.78670138889</v>
      </c>
      <c r="AJ387">
        <v>370</v>
      </c>
      <c r="AK387">
        <v>3</v>
      </c>
      <c r="AL387">
        <v>0</v>
      </c>
      <c r="AM387">
        <v>3</v>
      </c>
      <c r="AN387">
        <v>0</v>
      </c>
      <c r="AO387">
        <v>3</v>
      </c>
      <c r="AP387">
        <v>-22</v>
      </c>
      <c r="AQ387">
        <v>0</v>
      </c>
      <c r="AR387">
        <v>0</v>
      </c>
      <c r="AS387">
        <v>0</v>
      </c>
      <c r="AT387" t="s">
        <v>89</v>
      </c>
      <c r="AU387" t="s">
        <v>89</v>
      </c>
      <c r="AV387" t="s">
        <v>89</v>
      </c>
      <c r="AW387" t="s">
        <v>89</v>
      </c>
      <c r="AX387" t="s">
        <v>89</v>
      </c>
      <c r="AY387" t="s">
        <v>89</v>
      </c>
      <c r="AZ387" t="s">
        <v>89</v>
      </c>
      <c r="BA387" t="s">
        <v>89</v>
      </c>
      <c r="BB387" t="s">
        <v>89</v>
      </c>
      <c r="BC387" t="s">
        <v>89</v>
      </c>
      <c r="BD387" t="s">
        <v>89</v>
      </c>
      <c r="BE387" t="s">
        <v>89</v>
      </c>
    </row>
    <row r="388" spans="1:57" x14ac:dyDescent="0.35">
      <c r="A388" t="s">
        <v>1020</v>
      </c>
      <c r="B388" t="s">
        <v>81</v>
      </c>
      <c r="C388" t="s">
        <v>1021</v>
      </c>
      <c r="D388" t="s">
        <v>83</v>
      </c>
      <c r="E388" s="2" t="str">
        <f>HYPERLINK("capsilon://?command=openfolder&amp;siteaddress=envoy.emaiq-na2.net&amp;folderid=FX522C332A-5492-AB17-77B6-DD11B87D1C8A","FX2204374")</f>
        <v>FX2204374</v>
      </c>
      <c r="F388" t="s">
        <v>19</v>
      </c>
      <c r="G388" t="s">
        <v>19</v>
      </c>
      <c r="H388" t="s">
        <v>84</v>
      </c>
      <c r="I388" t="s">
        <v>1022</v>
      </c>
      <c r="J388">
        <v>103</v>
      </c>
      <c r="K388" t="s">
        <v>86</v>
      </c>
      <c r="L388" t="s">
        <v>87</v>
      </c>
      <c r="M388" t="s">
        <v>88</v>
      </c>
      <c r="N388">
        <v>2</v>
      </c>
      <c r="O388" s="1">
        <v>44666.63559027778</v>
      </c>
      <c r="P388" s="1">
        <v>44666.790185185186</v>
      </c>
      <c r="Q388">
        <v>11294</v>
      </c>
      <c r="R388">
        <v>2063</v>
      </c>
      <c r="S388" t="b">
        <v>0</v>
      </c>
      <c r="T388" t="s">
        <v>89</v>
      </c>
      <c r="U388" t="b">
        <v>0</v>
      </c>
      <c r="V388" t="s">
        <v>195</v>
      </c>
      <c r="W388" s="1">
        <v>44666.753125000003</v>
      </c>
      <c r="X388">
        <v>1763</v>
      </c>
      <c r="Y388">
        <v>91</v>
      </c>
      <c r="Z388">
        <v>0</v>
      </c>
      <c r="AA388">
        <v>91</v>
      </c>
      <c r="AB388">
        <v>0</v>
      </c>
      <c r="AC388">
        <v>54</v>
      </c>
      <c r="AD388">
        <v>12</v>
      </c>
      <c r="AE388">
        <v>0</v>
      </c>
      <c r="AF388">
        <v>0</v>
      </c>
      <c r="AG388">
        <v>0</v>
      </c>
      <c r="AH388" t="s">
        <v>200</v>
      </c>
      <c r="AI388" s="1">
        <v>44666.790185185186</v>
      </c>
      <c r="AJ388">
        <v>300</v>
      </c>
      <c r="AK388">
        <v>1</v>
      </c>
      <c r="AL388">
        <v>0</v>
      </c>
      <c r="AM388">
        <v>1</v>
      </c>
      <c r="AN388">
        <v>0</v>
      </c>
      <c r="AO388">
        <v>1</v>
      </c>
      <c r="AP388">
        <v>11</v>
      </c>
      <c r="AQ388">
        <v>0</v>
      </c>
      <c r="AR388">
        <v>0</v>
      </c>
      <c r="AS388">
        <v>0</v>
      </c>
      <c r="AT388" t="s">
        <v>89</v>
      </c>
      <c r="AU388" t="s">
        <v>89</v>
      </c>
      <c r="AV388" t="s">
        <v>89</v>
      </c>
      <c r="AW388" t="s">
        <v>89</v>
      </c>
      <c r="AX388" t="s">
        <v>89</v>
      </c>
      <c r="AY388" t="s">
        <v>89</v>
      </c>
      <c r="AZ388" t="s">
        <v>89</v>
      </c>
      <c r="BA388" t="s">
        <v>89</v>
      </c>
      <c r="BB388" t="s">
        <v>89</v>
      </c>
      <c r="BC388" t="s">
        <v>89</v>
      </c>
      <c r="BD388" t="s">
        <v>89</v>
      </c>
      <c r="BE388" t="s">
        <v>89</v>
      </c>
    </row>
    <row r="389" spans="1:57" x14ac:dyDescent="0.35">
      <c r="A389" t="s">
        <v>1023</v>
      </c>
      <c r="B389" t="s">
        <v>81</v>
      </c>
      <c r="C389" t="s">
        <v>122</v>
      </c>
      <c r="D389" t="s">
        <v>83</v>
      </c>
      <c r="E389" s="2" t="str">
        <f>HYPERLINK("capsilon://?command=openfolder&amp;siteaddress=envoy.emaiq-na2.net&amp;folderid=FX52E91147-6940-4F21-E3B8-4FFA82757A39","FX2203322")</f>
        <v>FX2203322</v>
      </c>
      <c r="F389" t="s">
        <v>19</v>
      </c>
      <c r="G389" t="s">
        <v>19</v>
      </c>
      <c r="H389" t="s">
        <v>84</v>
      </c>
      <c r="I389" t="s">
        <v>1024</v>
      </c>
      <c r="J389">
        <v>48</v>
      </c>
      <c r="K389" t="s">
        <v>86</v>
      </c>
      <c r="L389" t="s">
        <v>87</v>
      </c>
      <c r="M389" t="s">
        <v>88</v>
      </c>
      <c r="N389">
        <v>2</v>
      </c>
      <c r="O389" s="1">
        <v>44666.669224537036</v>
      </c>
      <c r="P389" s="1">
        <v>44666.791921296295</v>
      </c>
      <c r="Q389">
        <v>9977</v>
      </c>
      <c r="R389">
        <v>624</v>
      </c>
      <c r="S389" t="b">
        <v>0</v>
      </c>
      <c r="T389" t="s">
        <v>89</v>
      </c>
      <c r="U389" t="b">
        <v>0</v>
      </c>
      <c r="V389" t="s">
        <v>195</v>
      </c>
      <c r="W389" s="1">
        <v>44666.758634259262</v>
      </c>
      <c r="X389">
        <v>475</v>
      </c>
      <c r="Y389">
        <v>43</v>
      </c>
      <c r="Z389">
        <v>0</v>
      </c>
      <c r="AA389">
        <v>43</v>
      </c>
      <c r="AB389">
        <v>0</v>
      </c>
      <c r="AC389">
        <v>14</v>
      </c>
      <c r="AD389">
        <v>5</v>
      </c>
      <c r="AE389">
        <v>0</v>
      </c>
      <c r="AF389">
        <v>0</v>
      </c>
      <c r="AG389">
        <v>0</v>
      </c>
      <c r="AH389" t="s">
        <v>200</v>
      </c>
      <c r="AI389" s="1">
        <v>44666.791921296295</v>
      </c>
      <c r="AJ389">
        <v>149</v>
      </c>
      <c r="AK389">
        <v>1</v>
      </c>
      <c r="AL389">
        <v>0</v>
      </c>
      <c r="AM389">
        <v>1</v>
      </c>
      <c r="AN389">
        <v>0</v>
      </c>
      <c r="AO389">
        <v>1</v>
      </c>
      <c r="AP389">
        <v>4</v>
      </c>
      <c r="AQ389">
        <v>0</v>
      </c>
      <c r="AR389">
        <v>0</v>
      </c>
      <c r="AS389">
        <v>0</v>
      </c>
      <c r="AT389" t="s">
        <v>89</v>
      </c>
      <c r="AU389" t="s">
        <v>89</v>
      </c>
      <c r="AV389" t="s">
        <v>89</v>
      </c>
      <c r="AW389" t="s">
        <v>89</v>
      </c>
      <c r="AX389" t="s">
        <v>89</v>
      </c>
      <c r="AY389" t="s">
        <v>89</v>
      </c>
      <c r="AZ389" t="s">
        <v>89</v>
      </c>
      <c r="BA389" t="s">
        <v>89</v>
      </c>
      <c r="BB389" t="s">
        <v>89</v>
      </c>
      <c r="BC389" t="s">
        <v>89</v>
      </c>
      <c r="BD389" t="s">
        <v>89</v>
      </c>
      <c r="BE389" t="s">
        <v>89</v>
      </c>
    </row>
    <row r="390" spans="1:57" x14ac:dyDescent="0.35">
      <c r="A390" t="s">
        <v>1025</v>
      </c>
      <c r="B390" t="s">
        <v>81</v>
      </c>
      <c r="C390" t="s">
        <v>1010</v>
      </c>
      <c r="D390" t="s">
        <v>83</v>
      </c>
      <c r="E390" s="2" t="str">
        <f>HYPERLINK("capsilon://?command=openfolder&amp;siteaddress=envoy.emaiq-na2.net&amp;folderid=FX671BB681-EB12-2948-2291-E600C246A0E2","FX2204631")</f>
        <v>FX2204631</v>
      </c>
      <c r="F390" t="s">
        <v>19</v>
      </c>
      <c r="G390" t="s">
        <v>19</v>
      </c>
      <c r="H390" t="s">
        <v>84</v>
      </c>
      <c r="I390" t="s">
        <v>1011</v>
      </c>
      <c r="J390">
        <v>160</v>
      </c>
      <c r="K390" t="s">
        <v>86</v>
      </c>
      <c r="L390" t="s">
        <v>87</v>
      </c>
      <c r="M390" t="s">
        <v>88</v>
      </c>
      <c r="N390">
        <v>2</v>
      </c>
      <c r="O390" s="1">
        <v>44666.684155092589</v>
      </c>
      <c r="P390" s="1">
        <v>44666.733194444445</v>
      </c>
      <c r="Q390">
        <v>1560</v>
      </c>
      <c r="R390">
        <v>2677</v>
      </c>
      <c r="S390" t="b">
        <v>0</v>
      </c>
      <c r="T390" t="s">
        <v>89</v>
      </c>
      <c r="U390" t="b">
        <v>1</v>
      </c>
      <c r="V390" t="s">
        <v>195</v>
      </c>
      <c r="W390" s="1">
        <v>44666.712372685186</v>
      </c>
      <c r="X390">
        <v>1997</v>
      </c>
      <c r="Y390">
        <v>142</v>
      </c>
      <c r="Z390">
        <v>0</v>
      </c>
      <c r="AA390">
        <v>142</v>
      </c>
      <c r="AB390">
        <v>0</v>
      </c>
      <c r="AC390">
        <v>99</v>
      </c>
      <c r="AD390">
        <v>18</v>
      </c>
      <c r="AE390">
        <v>0</v>
      </c>
      <c r="AF390">
        <v>0</v>
      </c>
      <c r="AG390">
        <v>0</v>
      </c>
      <c r="AH390" t="s">
        <v>101</v>
      </c>
      <c r="AI390" s="1">
        <v>44666.733194444445</v>
      </c>
      <c r="AJ390">
        <v>680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18</v>
      </c>
      <c r="AQ390">
        <v>0</v>
      </c>
      <c r="AR390">
        <v>0</v>
      </c>
      <c r="AS390">
        <v>0</v>
      </c>
      <c r="AT390" t="s">
        <v>89</v>
      </c>
      <c r="AU390" t="s">
        <v>89</v>
      </c>
      <c r="AV390" t="s">
        <v>89</v>
      </c>
      <c r="AW390" t="s">
        <v>89</v>
      </c>
      <c r="AX390" t="s">
        <v>89</v>
      </c>
      <c r="AY390" t="s">
        <v>89</v>
      </c>
      <c r="AZ390" t="s">
        <v>89</v>
      </c>
      <c r="BA390" t="s">
        <v>89</v>
      </c>
      <c r="BB390" t="s">
        <v>89</v>
      </c>
      <c r="BC390" t="s">
        <v>89</v>
      </c>
      <c r="BD390" t="s">
        <v>89</v>
      </c>
      <c r="BE390" t="s">
        <v>89</v>
      </c>
    </row>
    <row r="391" spans="1:57" x14ac:dyDescent="0.35">
      <c r="A391" t="s">
        <v>1026</v>
      </c>
      <c r="B391" t="s">
        <v>81</v>
      </c>
      <c r="C391" t="s">
        <v>1027</v>
      </c>
      <c r="D391" t="s">
        <v>83</v>
      </c>
      <c r="E391" s="2" t="str">
        <f>HYPERLINK("capsilon://?command=openfolder&amp;siteaddress=envoy.emaiq-na2.net&amp;folderid=FX098125F3-2E52-87C8-8E06-1240DB5168E0","FX2204133")</f>
        <v>FX2204133</v>
      </c>
      <c r="F391" t="s">
        <v>19</v>
      </c>
      <c r="G391" t="s">
        <v>19</v>
      </c>
      <c r="H391" t="s">
        <v>84</v>
      </c>
      <c r="I391" t="s">
        <v>1028</v>
      </c>
      <c r="J391">
        <v>351</v>
      </c>
      <c r="K391" t="s">
        <v>86</v>
      </c>
      <c r="L391" t="s">
        <v>87</v>
      </c>
      <c r="M391" t="s">
        <v>88</v>
      </c>
      <c r="N391">
        <v>1</v>
      </c>
      <c r="O391" s="1">
        <v>44666.690115740741</v>
      </c>
      <c r="P391" s="1">
        <v>44666.76321759259</v>
      </c>
      <c r="Q391">
        <v>5865</v>
      </c>
      <c r="R391">
        <v>451</v>
      </c>
      <c r="S391" t="b">
        <v>0</v>
      </c>
      <c r="T391" t="s">
        <v>89</v>
      </c>
      <c r="U391" t="b">
        <v>0</v>
      </c>
      <c r="V391" t="s">
        <v>195</v>
      </c>
      <c r="W391" s="1">
        <v>44666.76321759259</v>
      </c>
      <c r="X391">
        <v>172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351</v>
      </c>
      <c r="AE391">
        <v>310</v>
      </c>
      <c r="AF391">
        <v>0</v>
      </c>
      <c r="AG391">
        <v>8</v>
      </c>
      <c r="AH391" t="s">
        <v>89</v>
      </c>
      <c r="AI391" t="s">
        <v>89</v>
      </c>
      <c r="AJ391" t="s">
        <v>89</v>
      </c>
      <c r="AK391" t="s">
        <v>89</v>
      </c>
      <c r="AL391" t="s">
        <v>89</v>
      </c>
      <c r="AM391" t="s">
        <v>89</v>
      </c>
      <c r="AN391" t="s">
        <v>89</v>
      </c>
      <c r="AO391" t="s">
        <v>89</v>
      </c>
      <c r="AP391" t="s">
        <v>89</v>
      </c>
      <c r="AQ391" t="s">
        <v>89</v>
      </c>
      <c r="AR391" t="s">
        <v>89</v>
      </c>
      <c r="AS391" t="s">
        <v>89</v>
      </c>
      <c r="AT391" t="s">
        <v>89</v>
      </c>
      <c r="AU391" t="s">
        <v>89</v>
      </c>
      <c r="AV391" t="s">
        <v>89</v>
      </c>
      <c r="AW391" t="s">
        <v>89</v>
      </c>
      <c r="AX391" t="s">
        <v>89</v>
      </c>
      <c r="AY391" t="s">
        <v>89</v>
      </c>
      <c r="AZ391" t="s">
        <v>89</v>
      </c>
      <c r="BA391" t="s">
        <v>89</v>
      </c>
      <c r="BB391" t="s">
        <v>89</v>
      </c>
      <c r="BC391" t="s">
        <v>89</v>
      </c>
      <c r="BD391" t="s">
        <v>89</v>
      </c>
      <c r="BE391" t="s">
        <v>89</v>
      </c>
    </row>
    <row r="392" spans="1:57" x14ac:dyDescent="0.35">
      <c r="A392" t="s">
        <v>1029</v>
      </c>
      <c r="B392" t="s">
        <v>81</v>
      </c>
      <c r="C392" t="s">
        <v>1015</v>
      </c>
      <c r="D392" t="s">
        <v>83</v>
      </c>
      <c r="E392" s="2" t="str">
        <f>HYPERLINK("capsilon://?command=openfolder&amp;siteaddress=envoy.emaiq-na2.net&amp;folderid=FXD4BC65E4-CB45-69E7-EEF8-71492C9EEA17","FX2204730")</f>
        <v>FX2204730</v>
      </c>
      <c r="F392" t="s">
        <v>19</v>
      </c>
      <c r="G392" t="s">
        <v>19</v>
      </c>
      <c r="H392" t="s">
        <v>84</v>
      </c>
      <c r="I392" t="s">
        <v>1016</v>
      </c>
      <c r="J392">
        <v>326</v>
      </c>
      <c r="K392" t="s">
        <v>86</v>
      </c>
      <c r="L392" t="s">
        <v>87</v>
      </c>
      <c r="M392" t="s">
        <v>88</v>
      </c>
      <c r="N392">
        <v>2</v>
      </c>
      <c r="O392" s="1">
        <v>44666.732812499999</v>
      </c>
      <c r="P392" s="1">
        <v>44669.074143518519</v>
      </c>
      <c r="Q392">
        <v>198506</v>
      </c>
      <c r="R392">
        <v>3785</v>
      </c>
      <c r="S392" t="b">
        <v>0</v>
      </c>
      <c r="T392" t="s">
        <v>89</v>
      </c>
      <c r="U392" t="b">
        <v>1</v>
      </c>
      <c r="V392" t="s">
        <v>353</v>
      </c>
      <c r="W392" s="1">
        <v>44666.749398148146</v>
      </c>
      <c r="X392">
        <v>1130</v>
      </c>
      <c r="Y392">
        <v>194</v>
      </c>
      <c r="Z392">
        <v>0</v>
      </c>
      <c r="AA392">
        <v>194</v>
      </c>
      <c r="AB392">
        <v>52</v>
      </c>
      <c r="AC392">
        <v>109</v>
      </c>
      <c r="AD392">
        <v>132</v>
      </c>
      <c r="AE392">
        <v>0</v>
      </c>
      <c r="AF392">
        <v>0</v>
      </c>
      <c r="AG392">
        <v>0</v>
      </c>
      <c r="AH392" t="s">
        <v>106</v>
      </c>
      <c r="AI392" s="1">
        <v>44669.074143518519</v>
      </c>
      <c r="AJ392">
        <v>1675</v>
      </c>
      <c r="AK392">
        <v>4</v>
      </c>
      <c r="AL392">
        <v>0</v>
      </c>
      <c r="AM392">
        <v>4</v>
      </c>
      <c r="AN392">
        <v>52</v>
      </c>
      <c r="AO392">
        <v>3</v>
      </c>
      <c r="AP392">
        <v>128</v>
      </c>
      <c r="AQ392">
        <v>0</v>
      </c>
      <c r="AR392">
        <v>0</v>
      </c>
      <c r="AS392">
        <v>0</v>
      </c>
      <c r="AT392" t="s">
        <v>89</v>
      </c>
      <c r="AU392" t="s">
        <v>89</v>
      </c>
      <c r="AV392" t="s">
        <v>89</v>
      </c>
      <c r="AW392" t="s">
        <v>89</v>
      </c>
      <c r="AX392" t="s">
        <v>89</v>
      </c>
      <c r="AY392" t="s">
        <v>89</v>
      </c>
      <c r="AZ392" t="s">
        <v>89</v>
      </c>
      <c r="BA392" t="s">
        <v>89</v>
      </c>
      <c r="BB392" t="s">
        <v>89</v>
      </c>
      <c r="BC392" t="s">
        <v>89</v>
      </c>
      <c r="BD392" t="s">
        <v>89</v>
      </c>
      <c r="BE392" t="s">
        <v>89</v>
      </c>
    </row>
    <row r="393" spans="1:57" x14ac:dyDescent="0.35">
      <c r="A393" t="s">
        <v>1030</v>
      </c>
      <c r="B393" t="s">
        <v>81</v>
      </c>
      <c r="C393" t="s">
        <v>763</v>
      </c>
      <c r="D393" t="s">
        <v>83</v>
      </c>
      <c r="E393" s="2" t="str">
        <f>HYPERLINK("capsilon://?command=openfolder&amp;siteaddress=envoy.emaiq-na2.net&amp;folderid=FXAB58E82D-2546-6ABC-A820-2BE790DBA7C5","FX2203993")</f>
        <v>FX2203993</v>
      </c>
      <c r="F393" t="s">
        <v>19</v>
      </c>
      <c r="G393" t="s">
        <v>19</v>
      </c>
      <c r="H393" t="s">
        <v>84</v>
      </c>
      <c r="I393" t="s">
        <v>1031</v>
      </c>
      <c r="J393">
        <v>132</v>
      </c>
      <c r="K393" t="s">
        <v>86</v>
      </c>
      <c r="L393" t="s">
        <v>87</v>
      </c>
      <c r="M393" t="s">
        <v>88</v>
      </c>
      <c r="N393">
        <v>2</v>
      </c>
      <c r="O393" s="1">
        <v>44666.746041666665</v>
      </c>
      <c r="P393" s="1">
        <v>44666.792372685188</v>
      </c>
      <c r="Q393">
        <v>3947</v>
      </c>
      <c r="R393">
        <v>56</v>
      </c>
      <c r="S393" t="b">
        <v>0</v>
      </c>
      <c r="T393" t="s">
        <v>89</v>
      </c>
      <c r="U393" t="b">
        <v>0</v>
      </c>
      <c r="V393" t="s">
        <v>353</v>
      </c>
      <c r="W393" s="1">
        <v>44666.755069444444</v>
      </c>
      <c r="X393">
        <v>18</v>
      </c>
      <c r="Y393">
        <v>0</v>
      </c>
      <c r="Z393">
        <v>0</v>
      </c>
      <c r="AA393">
        <v>0</v>
      </c>
      <c r="AB393">
        <v>104</v>
      </c>
      <c r="AC393">
        <v>0</v>
      </c>
      <c r="AD393">
        <v>132</v>
      </c>
      <c r="AE393">
        <v>0</v>
      </c>
      <c r="AF393">
        <v>0</v>
      </c>
      <c r="AG393">
        <v>0</v>
      </c>
      <c r="AH393" t="s">
        <v>200</v>
      </c>
      <c r="AI393" s="1">
        <v>44666.792372685188</v>
      </c>
      <c r="AJ393">
        <v>38</v>
      </c>
      <c r="AK393">
        <v>0</v>
      </c>
      <c r="AL393">
        <v>0</v>
      </c>
      <c r="AM393">
        <v>0</v>
      </c>
      <c r="AN393">
        <v>104</v>
      </c>
      <c r="AO393">
        <v>0</v>
      </c>
      <c r="AP393">
        <v>132</v>
      </c>
      <c r="AQ393">
        <v>0</v>
      </c>
      <c r="AR393">
        <v>0</v>
      </c>
      <c r="AS393">
        <v>0</v>
      </c>
      <c r="AT393" t="s">
        <v>89</v>
      </c>
      <c r="AU393" t="s">
        <v>89</v>
      </c>
      <c r="AV393" t="s">
        <v>89</v>
      </c>
      <c r="AW393" t="s">
        <v>89</v>
      </c>
      <c r="AX393" t="s">
        <v>89</v>
      </c>
      <c r="AY393" t="s">
        <v>89</v>
      </c>
      <c r="AZ393" t="s">
        <v>89</v>
      </c>
      <c r="BA393" t="s">
        <v>89</v>
      </c>
      <c r="BB393" t="s">
        <v>89</v>
      </c>
      <c r="BC393" t="s">
        <v>89</v>
      </c>
      <c r="BD393" t="s">
        <v>89</v>
      </c>
      <c r="BE393" t="s">
        <v>89</v>
      </c>
    </row>
    <row r="394" spans="1:57" x14ac:dyDescent="0.35">
      <c r="A394" t="s">
        <v>1032</v>
      </c>
      <c r="B394" t="s">
        <v>81</v>
      </c>
      <c r="C394" t="s">
        <v>818</v>
      </c>
      <c r="D394" t="s">
        <v>83</v>
      </c>
      <c r="E394" s="2" t="str">
        <f>HYPERLINK("capsilon://?command=openfolder&amp;siteaddress=envoy.emaiq-na2.net&amp;folderid=FXF98350C5-A10E-36DC-AB2F-4E865F1C7D61","FX2203558")</f>
        <v>FX2203558</v>
      </c>
      <c r="F394" t="s">
        <v>19</v>
      </c>
      <c r="G394" t="s">
        <v>19</v>
      </c>
      <c r="H394" t="s">
        <v>84</v>
      </c>
      <c r="I394" t="s">
        <v>1033</v>
      </c>
      <c r="J394">
        <v>38</v>
      </c>
      <c r="K394" t="s">
        <v>86</v>
      </c>
      <c r="L394" t="s">
        <v>87</v>
      </c>
      <c r="M394" t="s">
        <v>88</v>
      </c>
      <c r="N394">
        <v>1</v>
      </c>
      <c r="O394" s="1">
        <v>44655.42046296296</v>
      </c>
      <c r="P394" s="1">
        <v>44655.428344907406</v>
      </c>
      <c r="Q394">
        <v>485</v>
      </c>
      <c r="R394">
        <v>196</v>
      </c>
      <c r="S394" t="b">
        <v>0</v>
      </c>
      <c r="T394" t="s">
        <v>89</v>
      </c>
      <c r="U394" t="b">
        <v>0</v>
      </c>
      <c r="V394" t="s">
        <v>124</v>
      </c>
      <c r="W394" s="1">
        <v>44655.428344907406</v>
      </c>
      <c r="X394">
        <v>176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38</v>
      </c>
      <c r="AE394">
        <v>37</v>
      </c>
      <c r="AF394">
        <v>0</v>
      </c>
      <c r="AG394">
        <v>2</v>
      </c>
      <c r="AH394" t="s">
        <v>89</v>
      </c>
      <c r="AI394" t="s">
        <v>89</v>
      </c>
      <c r="AJ394" t="s">
        <v>89</v>
      </c>
      <c r="AK394" t="s">
        <v>89</v>
      </c>
      <c r="AL394" t="s">
        <v>89</v>
      </c>
      <c r="AM394" t="s">
        <v>89</v>
      </c>
      <c r="AN394" t="s">
        <v>89</v>
      </c>
      <c r="AO394" t="s">
        <v>89</v>
      </c>
      <c r="AP394" t="s">
        <v>89</v>
      </c>
      <c r="AQ394" t="s">
        <v>89</v>
      </c>
      <c r="AR394" t="s">
        <v>89</v>
      </c>
      <c r="AS394" t="s">
        <v>89</v>
      </c>
      <c r="AT394" t="s">
        <v>89</v>
      </c>
      <c r="AU394" t="s">
        <v>89</v>
      </c>
      <c r="AV394" t="s">
        <v>89</v>
      </c>
      <c r="AW394" t="s">
        <v>89</v>
      </c>
      <c r="AX394" t="s">
        <v>89</v>
      </c>
      <c r="AY394" t="s">
        <v>89</v>
      </c>
      <c r="AZ394" t="s">
        <v>89</v>
      </c>
      <c r="BA394" t="s">
        <v>89</v>
      </c>
      <c r="BB394" t="s">
        <v>89</v>
      </c>
      <c r="BC394" t="s">
        <v>89</v>
      </c>
      <c r="BD394" t="s">
        <v>89</v>
      </c>
      <c r="BE394" t="s">
        <v>89</v>
      </c>
    </row>
    <row r="395" spans="1:57" x14ac:dyDescent="0.35">
      <c r="A395" t="s">
        <v>1034</v>
      </c>
      <c r="B395" t="s">
        <v>81</v>
      </c>
      <c r="C395" t="s">
        <v>399</v>
      </c>
      <c r="D395" t="s">
        <v>83</v>
      </c>
      <c r="E395" s="2" t="str">
        <f>HYPERLINK("capsilon://?command=openfolder&amp;siteaddress=envoy.emaiq-na2.net&amp;folderid=FXE3B91CE7-9210-86F1-4DA6-38E4EC33A923","FX22031383")</f>
        <v>FX22031383</v>
      </c>
      <c r="F395" t="s">
        <v>19</v>
      </c>
      <c r="G395" t="s">
        <v>19</v>
      </c>
      <c r="H395" t="s">
        <v>84</v>
      </c>
      <c r="I395" t="s">
        <v>1035</v>
      </c>
      <c r="J395">
        <v>67</v>
      </c>
      <c r="K395" t="s">
        <v>86</v>
      </c>
      <c r="L395" t="s">
        <v>87</v>
      </c>
      <c r="M395" t="s">
        <v>88</v>
      </c>
      <c r="N395">
        <v>2</v>
      </c>
      <c r="O395" s="1">
        <v>44666.751296296294</v>
      </c>
      <c r="P395" s="1">
        <v>44666.794062499997</v>
      </c>
      <c r="Q395">
        <v>3442</v>
      </c>
      <c r="R395">
        <v>253</v>
      </c>
      <c r="S395" t="b">
        <v>0</v>
      </c>
      <c r="T395" t="s">
        <v>89</v>
      </c>
      <c r="U395" t="b">
        <v>0</v>
      </c>
      <c r="V395" t="s">
        <v>353</v>
      </c>
      <c r="W395" s="1">
        <v>44666.756331018521</v>
      </c>
      <c r="X395">
        <v>108</v>
      </c>
      <c r="Y395">
        <v>56</v>
      </c>
      <c r="Z395">
        <v>0</v>
      </c>
      <c r="AA395">
        <v>56</v>
      </c>
      <c r="AB395">
        <v>0</v>
      </c>
      <c r="AC395">
        <v>19</v>
      </c>
      <c r="AD395">
        <v>11</v>
      </c>
      <c r="AE395">
        <v>0</v>
      </c>
      <c r="AF395">
        <v>0</v>
      </c>
      <c r="AG395">
        <v>0</v>
      </c>
      <c r="AH395" t="s">
        <v>200</v>
      </c>
      <c r="AI395" s="1">
        <v>44666.794062499997</v>
      </c>
      <c r="AJ395">
        <v>145</v>
      </c>
      <c r="AK395">
        <v>1</v>
      </c>
      <c r="AL395">
        <v>0</v>
      </c>
      <c r="AM395">
        <v>1</v>
      </c>
      <c r="AN395">
        <v>0</v>
      </c>
      <c r="AO395">
        <v>1</v>
      </c>
      <c r="AP395">
        <v>10</v>
      </c>
      <c r="AQ395">
        <v>0</v>
      </c>
      <c r="AR395">
        <v>0</v>
      </c>
      <c r="AS395">
        <v>0</v>
      </c>
      <c r="AT395" t="s">
        <v>89</v>
      </c>
      <c r="AU395" t="s">
        <v>89</v>
      </c>
      <c r="AV395" t="s">
        <v>89</v>
      </c>
      <c r="AW395" t="s">
        <v>89</v>
      </c>
      <c r="AX395" t="s">
        <v>89</v>
      </c>
      <c r="AY395" t="s">
        <v>89</v>
      </c>
      <c r="AZ395" t="s">
        <v>89</v>
      </c>
      <c r="BA395" t="s">
        <v>89</v>
      </c>
      <c r="BB395" t="s">
        <v>89</v>
      </c>
      <c r="BC395" t="s">
        <v>89</v>
      </c>
      <c r="BD395" t="s">
        <v>89</v>
      </c>
      <c r="BE395" t="s">
        <v>89</v>
      </c>
    </row>
    <row r="396" spans="1:57" x14ac:dyDescent="0.35">
      <c r="A396" t="s">
        <v>1036</v>
      </c>
      <c r="B396" t="s">
        <v>81</v>
      </c>
      <c r="C396" t="s">
        <v>1027</v>
      </c>
      <c r="D396" t="s">
        <v>83</v>
      </c>
      <c r="E396" s="2" t="str">
        <f>HYPERLINK("capsilon://?command=openfolder&amp;siteaddress=envoy.emaiq-na2.net&amp;folderid=FX098125F3-2E52-87C8-8E06-1240DB5168E0","FX2204133")</f>
        <v>FX2204133</v>
      </c>
      <c r="F396" t="s">
        <v>19</v>
      </c>
      <c r="G396" t="s">
        <v>19</v>
      </c>
      <c r="H396" t="s">
        <v>84</v>
      </c>
      <c r="I396" t="s">
        <v>1028</v>
      </c>
      <c r="J396">
        <v>445</v>
      </c>
      <c r="K396" t="s">
        <v>86</v>
      </c>
      <c r="L396" t="s">
        <v>87</v>
      </c>
      <c r="M396" t="s">
        <v>88</v>
      </c>
      <c r="N396">
        <v>2</v>
      </c>
      <c r="O396" s="1">
        <v>44666.764444444445</v>
      </c>
      <c r="P396" s="1">
        <v>44669.088900462964</v>
      </c>
      <c r="Q396">
        <v>193611</v>
      </c>
      <c r="R396">
        <v>7222</v>
      </c>
      <c r="S396" t="b">
        <v>0</v>
      </c>
      <c r="T396" t="s">
        <v>89</v>
      </c>
      <c r="U396" t="b">
        <v>1</v>
      </c>
      <c r="V396" t="s">
        <v>117</v>
      </c>
      <c r="W396" s="1">
        <v>44667.121412037035</v>
      </c>
      <c r="X396">
        <v>2900</v>
      </c>
      <c r="Y396">
        <v>441</v>
      </c>
      <c r="Z396">
        <v>0</v>
      </c>
      <c r="AA396">
        <v>441</v>
      </c>
      <c r="AB396">
        <v>0</v>
      </c>
      <c r="AC396">
        <v>219</v>
      </c>
      <c r="AD396">
        <v>4</v>
      </c>
      <c r="AE396">
        <v>0</v>
      </c>
      <c r="AF396">
        <v>0</v>
      </c>
      <c r="AG396">
        <v>0</v>
      </c>
      <c r="AH396" t="s">
        <v>118</v>
      </c>
      <c r="AI396" s="1">
        <v>44669.088900462964</v>
      </c>
      <c r="AJ396">
        <v>899</v>
      </c>
      <c r="AK396">
        <v>10</v>
      </c>
      <c r="AL396">
        <v>0</v>
      </c>
      <c r="AM396">
        <v>10</v>
      </c>
      <c r="AN396">
        <v>37</v>
      </c>
      <c r="AO396">
        <v>10</v>
      </c>
      <c r="AP396">
        <v>-6</v>
      </c>
      <c r="AQ396">
        <v>0</v>
      </c>
      <c r="AR396">
        <v>0</v>
      </c>
      <c r="AS396">
        <v>0</v>
      </c>
      <c r="AT396" t="s">
        <v>89</v>
      </c>
      <c r="AU396" t="s">
        <v>89</v>
      </c>
      <c r="AV396" t="s">
        <v>89</v>
      </c>
      <c r="AW396" t="s">
        <v>89</v>
      </c>
      <c r="AX396" t="s">
        <v>89</v>
      </c>
      <c r="AY396" t="s">
        <v>89</v>
      </c>
      <c r="AZ396" t="s">
        <v>89</v>
      </c>
      <c r="BA396" t="s">
        <v>89</v>
      </c>
      <c r="BB396" t="s">
        <v>89</v>
      </c>
      <c r="BC396" t="s">
        <v>89</v>
      </c>
      <c r="BD396" t="s">
        <v>89</v>
      </c>
      <c r="BE396" t="s">
        <v>89</v>
      </c>
    </row>
    <row r="397" spans="1:57" x14ac:dyDescent="0.35">
      <c r="A397" t="s">
        <v>1037</v>
      </c>
      <c r="B397" t="s">
        <v>81</v>
      </c>
      <c r="C397" t="s">
        <v>1038</v>
      </c>
      <c r="D397" t="s">
        <v>83</v>
      </c>
      <c r="E397" s="2" t="str">
        <f>HYPERLINK("capsilon://?command=openfolder&amp;siteaddress=envoy.emaiq-na2.net&amp;folderid=FX3C059ED1-1187-C806-F948-01BD7769E3AA","FX2204548")</f>
        <v>FX2204548</v>
      </c>
      <c r="F397" t="s">
        <v>19</v>
      </c>
      <c r="G397" t="s">
        <v>19</v>
      </c>
      <c r="H397" t="s">
        <v>84</v>
      </c>
      <c r="I397" t="s">
        <v>1039</v>
      </c>
      <c r="J397">
        <v>252</v>
      </c>
      <c r="K397" t="s">
        <v>86</v>
      </c>
      <c r="L397" t="s">
        <v>87</v>
      </c>
      <c r="M397" t="s">
        <v>88</v>
      </c>
      <c r="N397">
        <v>1</v>
      </c>
      <c r="O397" s="1">
        <v>44666.853738425925</v>
      </c>
      <c r="P397" s="1">
        <v>44668.925949074073</v>
      </c>
      <c r="Q397">
        <v>177835</v>
      </c>
      <c r="R397">
        <v>1204</v>
      </c>
      <c r="S397" t="b">
        <v>0</v>
      </c>
      <c r="T397" t="s">
        <v>89</v>
      </c>
      <c r="U397" t="b">
        <v>0</v>
      </c>
      <c r="V397" t="s">
        <v>90</v>
      </c>
      <c r="W397" s="1">
        <v>44668.925949074073</v>
      </c>
      <c r="X397">
        <v>738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252</v>
      </c>
      <c r="AE397">
        <v>216</v>
      </c>
      <c r="AF397">
        <v>0</v>
      </c>
      <c r="AG397">
        <v>8</v>
      </c>
      <c r="AH397" t="s">
        <v>89</v>
      </c>
      <c r="AI397" t="s">
        <v>89</v>
      </c>
      <c r="AJ397" t="s">
        <v>89</v>
      </c>
      <c r="AK397" t="s">
        <v>89</v>
      </c>
      <c r="AL397" t="s">
        <v>89</v>
      </c>
      <c r="AM397" t="s">
        <v>89</v>
      </c>
      <c r="AN397" t="s">
        <v>89</v>
      </c>
      <c r="AO397" t="s">
        <v>89</v>
      </c>
      <c r="AP397" t="s">
        <v>89</v>
      </c>
      <c r="AQ397" t="s">
        <v>89</v>
      </c>
      <c r="AR397" t="s">
        <v>89</v>
      </c>
      <c r="AS397" t="s">
        <v>89</v>
      </c>
      <c r="AT397" t="s">
        <v>89</v>
      </c>
      <c r="AU397" t="s">
        <v>89</v>
      </c>
      <c r="AV397" t="s">
        <v>89</v>
      </c>
      <c r="AW397" t="s">
        <v>89</v>
      </c>
      <c r="AX397" t="s">
        <v>89</v>
      </c>
      <c r="AY397" t="s">
        <v>89</v>
      </c>
      <c r="AZ397" t="s">
        <v>89</v>
      </c>
      <c r="BA397" t="s">
        <v>89</v>
      </c>
      <c r="BB397" t="s">
        <v>89</v>
      </c>
      <c r="BC397" t="s">
        <v>89</v>
      </c>
      <c r="BD397" t="s">
        <v>89</v>
      </c>
      <c r="BE397" t="s">
        <v>89</v>
      </c>
    </row>
    <row r="398" spans="1:57" x14ac:dyDescent="0.35">
      <c r="A398" t="s">
        <v>1040</v>
      </c>
      <c r="B398" t="s">
        <v>81</v>
      </c>
      <c r="C398" t="s">
        <v>1041</v>
      </c>
      <c r="D398" t="s">
        <v>83</v>
      </c>
      <c r="E398" s="2" t="str">
        <f>HYPERLINK("capsilon://?command=openfolder&amp;siteaddress=envoy.emaiq-na2.net&amp;folderid=FXA00AE1C2-3614-8EF9-F24F-79CAFE31E1EF","FX2202236")</f>
        <v>FX2202236</v>
      </c>
      <c r="F398" t="s">
        <v>19</v>
      </c>
      <c r="G398" t="s">
        <v>19</v>
      </c>
      <c r="H398" t="s">
        <v>84</v>
      </c>
      <c r="I398" t="s">
        <v>1042</v>
      </c>
      <c r="J398">
        <v>43</v>
      </c>
      <c r="K398" t="s">
        <v>86</v>
      </c>
      <c r="L398" t="s">
        <v>87</v>
      </c>
      <c r="M398" t="s">
        <v>88</v>
      </c>
      <c r="N398">
        <v>2</v>
      </c>
      <c r="O398" s="1">
        <v>44667.272604166668</v>
      </c>
      <c r="P398" s="1">
        <v>44669.094398148147</v>
      </c>
      <c r="Q398">
        <v>156749</v>
      </c>
      <c r="R398">
        <v>654</v>
      </c>
      <c r="S398" t="b">
        <v>0</v>
      </c>
      <c r="T398" t="s">
        <v>89</v>
      </c>
      <c r="U398" t="b">
        <v>0</v>
      </c>
      <c r="V398" t="s">
        <v>130</v>
      </c>
      <c r="W398" s="1">
        <v>44668.965902777774</v>
      </c>
      <c r="X398">
        <v>546</v>
      </c>
      <c r="Y398">
        <v>0</v>
      </c>
      <c r="Z398">
        <v>0</v>
      </c>
      <c r="AA398">
        <v>0</v>
      </c>
      <c r="AB398">
        <v>37</v>
      </c>
      <c r="AC398">
        <v>0</v>
      </c>
      <c r="AD398">
        <v>43</v>
      </c>
      <c r="AE398">
        <v>0</v>
      </c>
      <c r="AF398">
        <v>0</v>
      </c>
      <c r="AG398">
        <v>0</v>
      </c>
      <c r="AH398" t="s">
        <v>118</v>
      </c>
      <c r="AI398" s="1">
        <v>44669.094398148147</v>
      </c>
      <c r="AJ398">
        <v>37</v>
      </c>
      <c r="AK398">
        <v>0</v>
      </c>
      <c r="AL398">
        <v>0</v>
      </c>
      <c r="AM398">
        <v>0</v>
      </c>
      <c r="AN398">
        <v>37</v>
      </c>
      <c r="AO398">
        <v>0</v>
      </c>
      <c r="AP398">
        <v>43</v>
      </c>
      <c r="AQ398">
        <v>0</v>
      </c>
      <c r="AR398">
        <v>0</v>
      </c>
      <c r="AS398">
        <v>0</v>
      </c>
      <c r="AT398" t="s">
        <v>89</v>
      </c>
      <c r="AU398" t="s">
        <v>89</v>
      </c>
      <c r="AV398" t="s">
        <v>89</v>
      </c>
      <c r="AW398" t="s">
        <v>89</v>
      </c>
      <c r="AX398" t="s">
        <v>89</v>
      </c>
      <c r="AY398" t="s">
        <v>89</v>
      </c>
      <c r="AZ398" t="s">
        <v>89</v>
      </c>
      <c r="BA398" t="s">
        <v>89</v>
      </c>
      <c r="BB398" t="s">
        <v>89</v>
      </c>
      <c r="BC398" t="s">
        <v>89</v>
      </c>
      <c r="BD398" t="s">
        <v>89</v>
      </c>
      <c r="BE398" t="s">
        <v>89</v>
      </c>
    </row>
    <row r="399" spans="1:57" x14ac:dyDescent="0.35">
      <c r="A399" t="s">
        <v>1043</v>
      </c>
      <c r="B399" t="s">
        <v>81</v>
      </c>
      <c r="C399" t="s">
        <v>1044</v>
      </c>
      <c r="D399" t="s">
        <v>83</v>
      </c>
      <c r="E399" s="2" t="str">
        <f>HYPERLINK("capsilon://?command=openfolder&amp;siteaddress=envoy.emaiq-na2.net&amp;folderid=FX2E931971-34FA-784A-EEFF-008CAC6FD448","FX2201141")</f>
        <v>FX2201141</v>
      </c>
      <c r="F399" t="s">
        <v>19</v>
      </c>
      <c r="G399" t="s">
        <v>19</v>
      </c>
      <c r="H399" t="s">
        <v>84</v>
      </c>
      <c r="I399" t="s">
        <v>1045</v>
      </c>
      <c r="J399">
        <v>43</v>
      </c>
      <c r="K399" t="s">
        <v>86</v>
      </c>
      <c r="L399" t="s">
        <v>87</v>
      </c>
      <c r="M399" t="s">
        <v>88</v>
      </c>
      <c r="N399">
        <v>2</v>
      </c>
      <c r="O399" s="1">
        <v>44667.352083333331</v>
      </c>
      <c r="P399" s="1">
        <v>44669.095856481479</v>
      </c>
      <c r="Q399">
        <v>150319</v>
      </c>
      <c r="R399">
        <v>343</v>
      </c>
      <c r="S399" t="b">
        <v>0</v>
      </c>
      <c r="T399" t="s">
        <v>89</v>
      </c>
      <c r="U399" t="b">
        <v>0</v>
      </c>
      <c r="V399" t="s">
        <v>90</v>
      </c>
      <c r="W399" s="1">
        <v>44668.962557870371</v>
      </c>
      <c r="X399">
        <v>217</v>
      </c>
      <c r="Y399">
        <v>37</v>
      </c>
      <c r="Z399">
        <v>0</v>
      </c>
      <c r="AA399">
        <v>37</v>
      </c>
      <c r="AB399">
        <v>0</v>
      </c>
      <c r="AC399">
        <v>10</v>
      </c>
      <c r="AD399">
        <v>6</v>
      </c>
      <c r="AE399">
        <v>0</v>
      </c>
      <c r="AF399">
        <v>0</v>
      </c>
      <c r="AG399">
        <v>0</v>
      </c>
      <c r="AH399" t="s">
        <v>118</v>
      </c>
      <c r="AI399" s="1">
        <v>44669.095856481479</v>
      </c>
      <c r="AJ399">
        <v>126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6</v>
      </c>
      <c r="AQ399">
        <v>0</v>
      </c>
      <c r="AR399">
        <v>0</v>
      </c>
      <c r="AS399">
        <v>0</v>
      </c>
      <c r="AT399" t="s">
        <v>89</v>
      </c>
      <c r="AU399" t="s">
        <v>89</v>
      </c>
      <c r="AV399" t="s">
        <v>89</v>
      </c>
      <c r="AW399" t="s">
        <v>89</v>
      </c>
      <c r="AX399" t="s">
        <v>89</v>
      </c>
      <c r="AY399" t="s">
        <v>89</v>
      </c>
      <c r="AZ399" t="s">
        <v>89</v>
      </c>
      <c r="BA399" t="s">
        <v>89</v>
      </c>
      <c r="BB399" t="s">
        <v>89</v>
      </c>
      <c r="BC399" t="s">
        <v>89</v>
      </c>
      <c r="BD399" t="s">
        <v>89</v>
      </c>
      <c r="BE399" t="s">
        <v>89</v>
      </c>
    </row>
    <row r="400" spans="1:57" x14ac:dyDescent="0.35">
      <c r="A400" t="s">
        <v>1046</v>
      </c>
      <c r="B400" t="s">
        <v>81</v>
      </c>
      <c r="C400" t="s">
        <v>1047</v>
      </c>
      <c r="D400" t="s">
        <v>83</v>
      </c>
      <c r="E400" s="2" t="str">
        <f>HYPERLINK("capsilon://?command=openfolder&amp;siteaddress=envoy.emaiq-na2.net&amp;folderid=FX50CF1EDF-9A1D-3665-4AD7-BD618FDD466A","FX2204353")</f>
        <v>FX2204353</v>
      </c>
      <c r="F400" t="s">
        <v>19</v>
      </c>
      <c r="G400" t="s">
        <v>19</v>
      </c>
      <c r="H400" t="s">
        <v>84</v>
      </c>
      <c r="I400" t="s">
        <v>1048</v>
      </c>
      <c r="J400">
        <v>282</v>
      </c>
      <c r="K400" t="s">
        <v>86</v>
      </c>
      <c r="L400" t="s">
        <v>87</v>
      </c>
      <c r="M400" t="s">
        <v>88</v>
      </c>
      <c r="N400">
        <v>1</v>
      </c>
      <c r="O400" s="1">
        <v>44667.581828703704</v>
      </c>
      <c r="P400" s="1">
        <v>44668.985856481479</v>
      </c>
      <c r="Q400">
        <v>119839</v>
      </c>
      <c r="R400">
        <v>1469</v>
      </c>
      <c r="S400" t="b">
        <v>0</v>
      </c>
      <c r="T400" t="s">
        <v>89</v>
      </c>
      <c r="U400" t="b">
        <v>0</v>
      </c>
      <c r="V400" t="s">
        <v>366</v>
      </c>
      <c r="W400" s="1">
        <v>44668.985856481479</v>
      </c>
      <c r="X400">
        <v>563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282</v>
      </c>
      <c r="AE400">
        <v>225</v>
      </c>
      <c r="AF400">
        <v>0</v>
      </c>
      <c r="AG400">
        <v>11</v>
      </c>
      <c r="AH400" t="s">
        <v>89</v>
      </c>
      <c r="AI400" t="s">
        <v>89</v>
      </c>
      <c r="AJ400" t="s">
        <v>89</v>
      </c>
      <c r="AK400" t="s">
        <v>89</v>
      </c>
      <c r="AL400" t="s">
        <v>89</v>
      </c>
      <c r="AM400" t="s">
        <v>89</v>
      </c>
      <c r="AN400" t="s">
        <v>89</v>
      </c>
      <c r="AO400" t="s">
        <v>89</v>
      </c>
      <c r="AP400" t="s">
        <v>89</v>
      </c>
      <c r="AQ400" t="s">
        <v>89</v>
      </c>
      <c r="AR400" t="s">
        <v>89</v>
      </c>
      <c r="AS400" t="s">
        <v>89</v>
      </c>
      <c r="AT400" t="s">
        <v>89</v>
      </c>
      <c r="AU400" t="s">
        <v>89</v>
      </c>
      <c r="AV400" t="s">
        <v>89</v>
      </c>
      <c r="AW400" t="s">
        <v>89</v>
      </c>
      <c r="AX400" t="s">
        <v>89</v>
      </c>
      <c r="AY400" t="s">
        <v>89</v>
      </c>
      <c r="AZ400" t="s">
        <v>89</v>
      </c>
      <c r="BA400" t="s">
        <v>89</v>
      </c>
      <c r="BB400" t="s">
        <v>89</v>
      </c>
      <c r="BC400" t="s">
        <v>89</v>
      </c>
      <c r="BD400" t="s">
        <v>89</v>
      </c>
      <c r="BE400" t="s">
        <v>89</v>
      </c>
    </row>
    <row r="401" spans="1:57" x14ac:dyDescent="0.35">
      <c r="A401" t="s">
        <v>1049</v>
      </c>
      <c r="B401" t="s">
        <v>81</v>
      </c>
      <c r="C401" t="s">
        <v>1038</v>
      </c>
      <c r="D401" t="s">
        <v>83</v>
      </c>
      <c r="E401" s="2" t="str">
        <f>HYPERLINK("capsilon://?command=openfolder&amp;siteaddress=envoy.emaiq-na2.net&amp;folderid=FX3C059ED1-1187-C806-F948-01BD7769E3AA","FX2204548")</f>
        <v>FX2204548</v>
      </c>
      <c r="F401" t="s">
        <v>19</v>
      </c>
      <c r="G401" t="s">
        <v>19</v>
      </c>
      <c r="H401" t="s">
        <v>84</v>
      </c>
      <c r="I401" t="s">
        <v>1039</v>
      </c>
      <c r="J401">
        <v>308</v>
      </c>
      <c r="K401" t="s">
        <v>86</v>
      </c>
      <c r="L401" t="s">
        <v>87</v>
      </c>
      <c r="M401" t="s">
        <v>88</v>
      </c>
      <c r="N401">
        <v>2</v>
      </c>
      <c r="O401" s="1">
        <v>44668.927141203705</v>
      </c>
      <c r="P401" s="1">
        <v>44669.10119212963</v>
      </c>
      <c r="Q401">
        <v>10725</v>
      </c>
      <c r="R401">
        <v>4313</v>
      </c>
      <c r="S401" t="b">
        <v>0</v>
      </c>
      <c r="T401" t="s">
        <v>89</v>
      </c>
      <c r="U401" t="b">
        <v>1</v>
      </c>
      <c r="V401" t="s">
        <v>90</v>
      </c>
      <c r="W401" s="1">
        <v>44668.957569444443</v>
      </c>
      <c r="X401">
        <v>2623</v>
      </c>
      <c r="Y401">
        <v>254</v>
      </c>
      <c r="Z401">
        <v>0</v>
      </c>
      <c r="AA401">
        <v>254</v>
      </c>
      <c r="AB401">
        <v>0</v>
      </c>
      <c r="AC401">
        <v>106</v>
      </c>
      <c r="AD401">
        <v>54</v>
      </c>
      <c r="AE401">
        <v>0</v>
      </c>
      <c r="AF401">
        <v>0</v>
      </c>
      <c r="AG401">
        <v>0</v>
      </c>
      <c r="AH401" t="s">
        <v>106</v>
      </c>
      <c r="AI401" s="1">
        <v>44669.10119212963</v>
      </c>
      <c r="AJ401">
        <v>1681</v>
      </c>
      <c r="AK401">
        <v>4</v>
      </c>
      <c r="AL401">
        <v>0</v>
      </c>
      <c r="AM401">
        <v>4</v>
      </c>
      <c r="AN401">
        <v>0</v>
      </c>
      <c r="AO401">
        <v>3</v>
      </c>
      <c r="AP401">
        <v>50</v>
      </c>
      <c r="AQ401">
        <v>0</v>
      </c>
      <c r="AR401">
        <v>0</v>
      </c>
      <c r="AS401">
        <v>0</v>
      </c>
      <c r="AT401" t="s">
        <v>89</v>
      </c>
      <c r="AU401" t="s">
        <v>89</v>
      </c>
      <c r="AV401" t="s">
        <v>89</v>
      </c>
      <c r="AW401" t="s">
        <v>89</v>
      </c>
      <c r="AX401" t="s">
        <v>89</v>
      </c>
      <c r="AY401" t="s">
        <v>89</v>
      </c>
      <c r="AZ401" t="s">
        <v>89</v>
      </c>
      <c r="BA401" t="s">
        <v>89</v>
      </c>
      <c r="BB401" t="s">
        <v>89</v>
      </c>
      <c r="BC401" t="s">
        <v>89</v>
      </c>
      <c r="BD401" t="s">
        <v>89</v>
      </c>
      <c r="BE401" t="s">
        <v>89</v>
      </c>
    </row>
    <row r="402" spans="1:57" x14ac:dyDescent="0.35">
      <c r="A402" t="s">
        <v>1050</v>
      </c>
      <c r="B402" t="s">
        <v>81</v>
      </c>
      <c r="C402" t="s">
        <v>1051</v>
      </c>
      <c r="D402" t="s">
        <v>83</v>
      </c>
      <c r="E402" s="2" t="str">
        <f>HYPERLINK("capsilon://?command=openfolder&amp;siteaddress=envoy.emaiq-na2.net&amp;folderid=FXF752696E-B99B-F6F2-D039-D4981F4FD359","FX22031277")</f>
        <v>FX22031277</v>
      </c>
      <c r="F402" t="s">
        <v>19</v>
      </c>
      <c r="G402" t="s">
        <v>19</v>
      </c>
      <c r="H402" t="s">
        <v>84</v>
      </c>
      <c r="I402" t="s">
        <v>1052</v>
      </c>
      <c r="J402">
        <v>238</v>
      </c>
      <c r="K402" t="s">
        <v>86</v>
      </c>
      <c r="L402" t="s">
        <v>87</v>
      </c>
      <c r="M402" t="s">
        <v>88</v>
      </c>
      <c r="N402">
        <v>1</v>
      </c>
      <c r="O402" s="1">
        <v>44652.356932870367</v>
      </c>
      <c r="P402" s="1">
        <v>44652.381388888891</v>
      </c>
      <c r="Q402">
        <v>1139</v>
      </c>
      <c r="R402">
        <v>974</v>
      </c>
      <c r="S402" t="b">
        <v>0</v>
      </c>
      <c r="T402" t="s">
        <v>89</v>
      </c>
      <c r="U402" t="b">
        <v>0</v>
      </c>
      <c r="V402" t="s">
        <v>105</v>
      </c>
      <c r="W402" s="1">
        <v>44652.381388888891</v>
      </c>
      <c r="X402">
        <v>492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238</v>
      </c>
      <c r="AE402">
        <v>181</v>
      </c>
      <c r="AF402">
        <v>0</v>
      </c>
      <c r="AG402">
        <v>10</v>
      </c>
      <c r="AH402" t="s">
        <v>89</v>
      </c>
      <c r="AI402" t="s">
        <v>89</v>
      </c>
      <c r="AJ402" t="s">
        <v>89</v>
      </c>
      <c r="AK402" t="s">
        <v>89</v>
      </c>
      <c r="AL402" t="s">
        <v>89</v>
      </c>
      <c r="AM402" t="s">
        <v>89</v>
      </c>
      <c r="AN402" t="s">
        <v>89</v>
      </c>
      <c r="AO402" t="s">
        <v>89</v>
      </c>
      <c r="AP402" t="s">
        <v>89</v>
      </c>
      <c r="AQ402" t="s">
        <v>89</v>
      </c>
      <c r="AR402" t="s">
        <v>89</v>
      </c>
      <c r="AS402" t="s">
        <v>89</v>
      </c>
      <c r="AT402" t="s">
        <v>89</v>
      </c>
      <c r="AU402" t="s">
        <v>89</v>
      </c>
      <c r="AV402" t="s">
        <v>89</v>
      </c>
      <c r="AW402" t="s">
        <v>89</v>
      </c>
      <c r="AX402" t="s">
        <v>89</v>
      </c>
      <c r="AY402" t="s">
        <v>89</v>
      </c>
      <c r="AZ402" t="s">
        <v>89</v>
      </c>
      <c r="BA402" t="s">
        <v>89</v>
      </c>
      <c r="BB402" t="s">
        <v>89</v>
      </c>
      <c r="BC402" t="s">
        <v>89</v>
      </c>
      <c r="BD402" t="s">
        <v>89</v>
      </c>
      <c r="BE402" t="s">
        <v>89</v>
      </c>
    </row>
    <row r="403" spans="1:57" x14ac:dyDescent="0.35">
      <c r="A403" t="s">
        <v>1053</v>
      </c>
      <c r="B403" t="s">
        <v>81</v>
      </c>
      <c r="C403" t="s">
        <v>818</v>
      </c>
      <c r="D403" t="s">
        <v>83</v>
      </c>
      <c r="E403" s="2" t="str">
        <f>HYPERLINK("capsilon://?command=openfolder&amp;siteaddress=envoy.emaiq-na2.net&amp;folderid=FXF98350C5-A10E-36DC-AB2F-4E865F1C7D61","FX2203558")</f>
        <v>FX2203558</v>
      </c>
      <c r="F403" t="s">
        <v>19</v>
      </c>
      <c r="G403" t="s">
        <v>19</v>
      </c>
      <c r="H403" t="s">
        <v>84</v>
      </c>
      <c r="I403" t="s">
        <v>1033</v>
      </c>
      <c r="J403">
        <v>76</v>
      </c>
      <c r="K403" t="s">
        <v>86</v>
      </c>
      <c r="L403" t="s">
        <v>87</v>
      </c>
      <c r="M403" t="s">
        <v>88</v>
      </c>
      <c r="N403">
        <v>2</v>
      </c>
      <c r="O403" s="1">
        <v>44655.428715277776</v>
      </c>
      <c r="P403" s="1">
        <v>44655.445717592593</v>
      </c>
      <c r="Q403">
        <v>510</v>
      </c>
      <c r="R403">
        <v>959</v>
      </c>
      <c r="S403" t="b">
        <v>0</v>
      </c>
      <c r="T403" t="s">
        <v>89</v>
      </c>
      <c r="U403" t="b">
        <v>1</v>
      </c>
      <c r="V403" t="s">
        <v>124</v>
      </c>
      <c r="W403" s="1">
        <v>44655.434282407405</v>
      </c>
      <c r="X403">
        <v>444</v>
      </c>
      <c r="Y403">
        <v>74</v>
      </c>
      <c r="Z403">
        <v>0</v>
      </c>
      <c r="AA403">
        <v>74</v>
      </c>
      <c r="AB403">
        <v>0</v>
      </c>
      <c r="AC403">
        <v>42</v>
      </c>
      <c r="AD403">
        <v>2</v>
      </c>
      <c r="AE403">
        <v>0</v>
      </c>
      <c r="AF403">
        <v>0</v>
      </c>
      <c r="AG403">
        <v>0</v>
      </c>
      <c r="AH403" t="s">
        <v>138</v>
      </c>
      <c r="AI403" s="1">
        <v>44655.445717592593</v>
      </c>
      <c r="AJ403">
        <v>515</v>
      </c>
      <c r="AK403">
        <v>4</v>
      </c>
      <c r="AL403">
        <v>0</v>
      </c>
      <c r="AM403">
        <v>4</v>
      </c>
      <c r="AN403">
        <v>0</v>
      </c>
      <c r="AO403">
        <v>1</v>
      </c>
      <c r="AP403">
        <v>-2</v>
      </c>
      <c r="AQ403">
        <v>0</v>
      </c>
      <c r="AR403">
        <v>0</v>
      </c>
      <c r="AS403">
        <v>0</v>
      </c>
      <c r="AT403" t="s">
        <v>89</v>
      </c>
      <c r="AU403" t="s">
        <v>89</v>
      </c>
      <c r="AV403" t="s">
        <v>89</v>
      </c>
      <c r="AW403" t="s">
        <v>89</v>
      </c>
      <c r="AX403" t="s">
        <v>89</v>
      </c>
      <c r="AY403" t="s">
        <v>89</v>
      </c>
      <c r="AZ403" t="s">
        <v>89</v>
      </c>
      <c r="BA403" t="s">
        <v>89</v>
      </c>
      <c r="BB403" t="s">
        <v>89</v>
      </c>
      <c r="BC403" t="s">
        <v>89</v>
      </c>
      <c r="BD403" t="s">
        <v>89</v>
      </c>
      <c r="BE403" t="s">
        <v>89</v>
      </c>
    </row>
    <row r="404" spans="1:57" x14ac:dyDescent="0.35">
      <c r="A404" t="s">
        <v>1054</v>
      </c>
      <c r="B404" t="s">
        <v>81</v>
      </c>
      <c r="C404" t="s">
        <v>1047</v>
      </c>
      <c r="D404" t="s">
        <v>83</v>
      </c>
      <c r="E404" s="2" t="str">
        <f>HYPERLINK("capsilon://?command=openfolder&amp;siteaddress=envoy.emaiq-na2.net&amp;folderid=FX50CF1EDF-9A1D-3665-4AD7-BD618FDD466A","FX2204353")</f>
        <v>FX2204353</v>
      </c>
      <c r="F404" t="s">
        <v>19</v>
      </c>
      <c r="G404" t="s">
        <v>19</v>
      </c>
      <c r="H404" t="s">
        <v>84</v>
      </c>
      <c r="I404" t="s">
        <v>1048</v>
      </c>
      <c r="J404">
        <v>338</v>
      </c>
      <c r="K404" t="s">
        <v>86</v>
      </c>
      <c r="L404" t="s">
        <v>87</v>
      </c>
      <c r="M404" t="s">
        <v>88</v>
      </c>
      <c r="N404">
        <v>2</v>
      </c>
      <c r="O404" s="1">
        <v>44668.98678240741</v>
      </c>
      <c r="P404" s="1">
        <v>44669.093958333331</v>
      </c>
      <c r="Q404">
        <v>7608</v>
      </c>
      <c r="R404">
        <v>1652</v>
      </c>
      <c r="S404" t="b">
        <v>0</v>
      </c>
      <c r="T404" t="s">
        <v>89</v>
      </c>
      <c r="U404" t="b">
        <v>1</v>
      </c>
      <c r="V404" t="s">
        <v>180</v>
      </c>
      <c r="W404" s="1">
        <v>44669.014027777775</v>
      </c>
      <c r="X404">
        <v>1216</v>
      </c>
      <c r="Y404">
        <v>72</v>
      </c>
      <c r="Z404">
        <v>0</v>
      </c>
      <c r="AA404">
        <v>72</v>
      </c>
      <c r="AB404">
        <v>378</v>
      </c>
      <c r="AC404">
        <v>5</v>
      </c>
      <c r="AD404">
        <v>266</v>
      </c>
      <c r="AE404">
        <v>0</v>
      </c>
      <c r="AF404">
        <v>0</v>
      </c>
      <c r="AG404">
        <v>0</v>
      </c>
      <c r="AH404" t="s">
        <v>118</v>
      </c>
      <c r="AI404" s="1">
        <v>44669.093958333331</v>
      </c>
      <c r="AJ404">
        <v>436</v>
      </c>
      <c r="AK404">
        <v>2</v>
      </c>
      <c r="AL404">
        <v>0</v>
      </c>
      <c r="AM404">
        <v>2</v>
      </c>
      <c r="AN404">
        <v>189</v>
      </c>
      <c r="AO404">
        <v>2</v>
      </c>
      <c r="AP404">
        <v>264</v>
      </c>
      <c r="AQ404">
        <v>0</v>
      </c>
      <c r="AR404">
        <v>0</v>
      </c>
      <c r="AS404">
        <v>0</v>
      </c>
      <c r="AT404" t="s">
        <v>89</v>
      </c>
      <c r="AU404" t="s">
        <v>89</v>
      </c>
      <c r="AV404" t="s">
        <v>89</v>
      </c>
      <c r="AW404" t="s">
        <v>89</v>
      </c>
      <c r="AX404" t="s">
        <v>89</v>
      </c>
      <c r="AY404" t="s">
        <v>89</v>
      </c>
      <c r="AZ404" t="s">
        <v>89</v>
      </c>
      <c r="BA404" t="s">
        <v>89</v>
      </c>
      <c r="BB404" t="s">
        <v>89</v>
      </c>
      <c r="BC404" t="s">
        <v>89</v>
      </c>
      <c r="BD404" t="s">
        <v>89</v>
      </c>
      <c r="BE404" t="s">
        <v>89</v>
      </c>
    </row>
    <row r="405" spans="1:57" x14ac:dyDescent="0.35">
      <c r="A405" t="s">
        <v>1055</v>
      </c>
      <c r="B405" t="s">
        <v>81</v>
      </c>
      <c r="C405" t="s">
        <v>122</v>
      </c>
      <c r="D405" t="s">
        <v>83</v>
      </c>
      <c r="E405" s="2" t="str">
        <f>HYPERLINK("capsilon://?command=openfolder&amp;siteaddress=envoy.emaiq-na2.net&amp;folderid=FX52E91147-6940-4F21-E3B8-4FFA82757A39","FX2203322")</f>
        <v>FX2203322</v>
      </c>
      <c r="F405" t="s">
        <v>19</v>
      </c>
      <c r="G405" t="s">
        <v>19</v>
      </c>
      <c r="H405" t="s">
        <v>84</v>
      </c>
      <c r="I405" t="s">
        <v>1056</v>
      </c>
      <c r="J405">
        <v>76</v>
      </c>
      <c r="K405" t="s">
        <v>86</v>
      </c>
      <c r="L405" t="s">
        <v>87</v>
      </c>
      <c r="M405" t="s">
        <v>88</v>
      </c>
      <c r="N405">
        <v>2</v>
      </c>
      <c r="O405" s="1">
        <v>44669.304108796299</v>
      </c>
      <c r="P405" s="1">
        <v>44669.318032407406</v>
      </c>
      <c r="Q405">
        <v>308</v>
      </c>
      <c r="R405">
        <v>895</v>
      </c>
      <c r="S405" t="b">
        <v>0</v>
      </c>
      <c r="T405" t="s">
        <v>89</v>
      </c>
      <c r="U405" t="b">
        <v>0</v>
      </c>
      <c r="V405" t="s">
        <v>105</v>
      </c>
      <c r="W405" s="1">
        <v>44669.31459490741</v>
      </c>
      <c r="X405">
        <v>588</v>
      </c>
      <c r="Y405">
        <v>66</v>
      </c>
      <c r="Z405">
        <v>0</v>
      </c>
      <c r="AA405">
        <v>66</v>
      </c>
      <c r="AB405">
        <v>0</v>
      </c>
      <c r="AC405">
        <v>11</v>
      </c>
      <c r="AD405">
        <v>10</v>
      </c>
      <c r="AE405">
        <v>0</v>
      </c>
      <c r="AF405">
        <v>0</v>
      </c>
      <c r="AG405">
        <v>0</v>
      </c>
      <c r="AH405" t="s">
        <v>138</v>
      </c>
      <c r="AI405" s="1">
        <v>44669.318032407406</v>
      </c>
      <c r="AJ405">
        <v>287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10</v>
      </c>
      <c r="AQ405">
        <v>0</v>
      </c>
      <c r="AR405">
        <v>0</v>
      </c>
      <c r="AS405">
        <v>0</v>
      </c>
      <c r="AT405" t="s">
        <v>89</v>
      </c>
      <c r="AU405" t="s">
        <v>89</v>
      </c>
      <c r="AV405" t="s">
        <v>89</v>
      </c>
      <c r="AW405" t="s">
        <v>89</v>
      </c>
      <c r="AX405" t="s">
        <v>89</v>
      </c>
      <c r="AY405" t="s">
        <v>89</v>
      </c>
      <c r="AZ405" t="s">
        <v>89</v>
      </c>
      <c r="BA405" t="s">
        <v>89</v>
      </c>
      <c r="BB405" t="s">
        <v>89</v>
      </c>
      <c r="BC405" t="s">
        <v>89</v>
      </c>
      <c r="BD405" t="s">
        <v>89</v>
      </c>
      <c r="BE405" t="s">
        <v>89</v>
      </c>
    </row>
    <row r="406" spans="1:57" x14ac:dyDescent="0.35">
      <c r="A406" t="s">
        <v>1057</v>
      </c>
      <c r="B406" t="s">
        <v>81</v>
      </c>
      <c r="C406" t="s">
        <v>1058</v>
      </c>
      <c r="D406" t="s">
        <v>83</v>
      </c>
      <c r="E406" s="2" t="str">
        <f>HYPERLINK("capsilon://?command=openfolder&amp;siteaddress=envoy.emaiq-na2.net&amp;folderid=FX6172D7E7-75F3-EC0F-6380-2FEA51B66450","FX2202559")</f>
        <v>FX2202559</v>
      </c>
      <c r="F406" t="s">
        <v>19</v>
      </c>
      <c r="G406" t="s">
        <v>19</v>
      </c>
      <c r="H406" t="s">
        <v>84</v>
      </c>
      <c r="I406" t="s">
        <v>1059</v>
      </c>
      <c r="J406">
        <v>32</v>
      </c>
      <c r="K406" t="s">
        <v>86</v>
      </c>
      <c r="L406" t="s">
        <v>87</v>
      </c>
      <c r="M406" t="s">
        <v>88</v>
      </c>
      <c r="N406">
        <v>2</v>
      </c>
      <c r="O406" s="1">
        <v>44669.341527777775</v>
      </c>
      <c r="P406" s="1">
        <v>44669.356527777774</v>
      </c>
      <c r="Q406">
        <v>771</v>
      </c>
      <c r="R406">
        <v>525</v>
      </c>
      <c r="S406" t="b">
        <v>0</v>
      </c>
      <c r="T406" t="s">
        <v>89</v>
      </c>
      <c r="U406" t="b">
        <v>0</v>
      </c>
      <c r="V406" t="s">
        <v>105</v>
      </c>
      <c r="W406" s="1">
        <v>44669.354710648149</v>
      </c>
      <c r="X406">
        <v>362</v>
      </c>
      <c r="Y406">
        <v>39</v>
      </c>
      <c r="Z406">
        <v>0</v>
      </c>
      <c r="AA406">
        <v>39</v>
      </c>
      <c r="AB406">
        <v>0</v>
      </c>
      <c r="AC406">
        <v>22</v>
      </c>
      <c r="AD406">
        <v>-7</v>
      </c>
      <c r="AE406">
        <v>0</v>
      </c>
      <c r="AF406">
        <v>0</v>
      </c>
      <c r="AG406">
        <v>0</v>
      </c>
      <c r="AH406" t="s">
        <v>138</v>
      </c>
      <c r="AI406" s="1">
        <v>44669.356527777774</v>
      </c>
      <c r="AJ406">
        <v>153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-7</v>
      </c>
      <c r="AQ406">
        <v>0</v>
      </c>
      <c r="AR406">
        <v>0</v>
      </c>
      <c r="AS406">
        <v>0</v>
      </c>
      <c r="AT406" t="s">
        <v>89</v>
      </c>
      <c r="AU406" t="s">
        <v>89</v>
      </c>
      <c r="AV406" t="s">
        <v>89</v>
      </c>
      <c r="AW406" t="s">
        <v>89</v>
      </c>
      <c r="AX406" t="s">
        <v>89</v>
      </c>
      <c r="AY406" t="s">
        <v>89</v>
      </c>
      <c r="AZ406" t="s">
        <v>89</v>
      </c>
      <c r="BA406" t="s">
        <v>89</v>
      </c>
      <c r="BB406" t="s">
        <v>89</v>
      </c>
      <c r="BC406" t="s">
        <v>89</v>
      </c>
      <c r="BD406" t="s">
        <v>89</v>
      </c>
      <c r="BE406" t="s">
        <v>89</v>
      </c>
    </row>
    <row r="407" spans="1:57" x14ac:dyDescent="0.35">
      <c r="A407" t="s">
        <v>1060</v>
      </c>
      <c r="B407" t="s">
        <v>81</v>
      </c>
      <c r="C407" t="s">
        <v>945</v>
      </c>
      <c r="D407" t="s">
        <v>83</v>
      </c>
      <c r="E407" s="2" t="str">
        <f>HYPERLINK("capsilon://?command=openfolder&amp;siteaddress=envoy.emaiq-na2.net&amp;folderid=FX599BDEDA-A1C2-84DA-EC8B-3BD0D5175A33","FX2203452")</f>
        <v>FX2203452</v>
      </c>
      <c r="F407" t="s">
        <v>19</v>
      </c>
      <c r="G407" t="s">
        <v>19</v>
      </c>
      <c r="H407" t="s">
        <v>84</v>
      </c>
      <c r="I407" t="s">
        <v>1061</v>
      </c>
      <c r="J407">
        <v>66</v>
      </c>
      <c r="K407" t="s">
        <v>86</v>
      </c>
      <c r="L407" t="s">
        <v>87</v>
      </c>
      <c r="M407" t="s">
        <v>88</v>
      </c>
      <c r="N407">
        <v>1</v>
      </c>
      <c r="O407" s="1">
        <v>44669.349699074075</v>
      </c>
      <c r="P407" s="1">
        <v>44669.35670138889</v>
      </c>
      <c r="Q407">
        <v>392</v>
      </c>
      <c r="R407">
        <v>213</v>
      </c>
      <c r="S407" t="b">
        <v>0</v>
      </c>
      <c r="T407" t="s">
        <v>89</v>
      </c>
      <c r="U407" t="b">
        <v>0</v>
      </c>
      <c r="V407" t="s">
        <v>105</v>
      </c>
      <c r="W407" s="1">
        <v>44669.35670138889</v>
      </c>
      <c r="X407">
        <v>171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66</v>
      </c>
      <c r="AE407">
        <v>52</v>
      </c>
      <c r="AF407">
        <v>0</v>
      </c>
      <c r="AG407">
        <v>1</v>
      </c>
      <c r="AH407" t="s">
        <v>89</v>
      </c>
      <c r="AI407" t="s">
        <v>89</v>
      </c>
      <c r="AJ407" t="s">
        <v>89</v>
      </c>
      <c r="AK407" t="s">
        <v>89</v>
      </c>
      <c r="AL407" t="s">
        <v>89</v>
      </c>
      <c r="AM407" t="s">
        <v>89</v>
      </c>
      <c r="AN407" t="s">
        <v>89</v>
      </c>
      <c r="AO407" t="s">
        <v>89</v>
      </c>
      <c r="AP407" t="s">
        <v>89</v>
      </c>
      <c r="AQ407" t="s">
        <v>89</v>
      </c>
      <c r="AR407" t="s">
        <v>89</v>
      </c>
      <c r="AS407" t="s">
        <v>89</v>
      </c>
      <c r="AT407" t="s">
        <v>89</v>
      </c>
      <c r="AU407" t="s">
        <v>89</v>
      </c>
      <c r="AV407" t="s">
        <v>89</v>
      </c>
      <c r="AW407" t="s">
        <v>89</v>
      </c>
      <c r="AX407" t="s">
        <v>89</v>
      </c>
      <c r="AY407" t="s">
        <v>89</v>
      </c>
      <c r="AZ407" t="s">
        <v>89</v>
      </c>
      <c r="BA407" t="s">
        <v>89</v>
      </c>
      <c r="BB407" t="s">
        <v>89</v>
      </c>
      <c r="BC407" t="s">
        <v>89</v>
      </c>
      <c r="BD407" t="s">
        <v>89</v>
      </c>
      <c r="BE407" t="s">
        <v>89</v>
      </c>
    </row>
    <row r="408" spans="1:57" x14ac:dyDescent="0.35">
      <c r="A408" t="s">
        <v>1062</v>
      </c>
      <c r="B408" t="s">
        <v>81</v>
      </c>
      <c r="C408" t="s">
        <v>945</v>
      </c>
      <c r="D408" t="s">
        <v>83</v>
      </c>
      <c r="E408" s="2" t="str">
        <f>HYPERLINK("capsilon://?command=openfolder&amp;siteaddress=envoy.emaiq-na2.net&amp;folderid=FX599BDEDA-A1C2-84DA-EC8B-3BD0D5175A33","FX2203452")</f>
        <v>FX2203452</v>
      </c>
      <c r="F408" t="s">
        <v>19</v>
      </c>
      <c r="G408" t="s">
        <v>19</v>
      </c>
      <c r="H408" t="s">
        <v>84</v>
      </c>
      <c r="I408" t="s">
        <v>1061</v>
      </c>
      <c r="J408">
        <v>43</v>
      </c>
      <c r="K408" t="s">
        <v>86</v>
      </c>
      <c r="L408" t="s">
        <v>87</v>
      </c>
      <c r="M408" t="s">
        <v>88</v>
      </c>
      <c r="N408">
        <v>2</v>
      </c>
      <c r="O408" s="1">
        <v>44669.356944444444</v>
      </c>
      <c r="P408" s="1">
        <v>44669.380624999998</v>
      </c>
      <c r="Q408">
        <v>465</v>
      </c>
      <c r="R408">
        <v>1581</v>
      </c>
      <c r="S408" t="b">
        <v>0</v>
      </c>
      <c r="T408" t="s">
        <v>89</v>
      </c>
      <c r="U408" t="b">
        <v>1</v>
      </c>
      <c r="V408" t="s">
        <v>105</v>
      </c>
      <c r="W408" s="1">
        <v>44669.368032407408</v>
      </c>
      <c r="X408">
        <v>688</v>
      </c>
      <c r="Y408">
        <v>37</v>
      </c>
      <c r="Z408">
        <v>0</v>
      </c>
      <c r="AA408">
        <v>37</v>
      </c>
      <c r="AB408">
        <v>0</v>
      </c>
      <c r="AC408">
        <v>18</v>
      </c>
      <c r="AD408">
        <v>6</v>
      </c>
      <c r="AE408">
        <v>0</v>
      </c>
      <c r="AF408">
        <v>0</v>
      </c>
      <c r="AG408">
        <v>0</v>
      </c>
      <c r="AH408" t="s">
        <v>138</v>
      </c>
      <c r="AI408" s="1">
        <v>44669.380624999998</v>
      </c>
      <c r="AJ408">
        <v>382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89</v>
      </c>
      <c r="AU408" t="s">
        <v>89</v>
      </c>
      <c r="AV408" t="s">
        <v>89</v>
      </c>
      <c r="AW408" t="s">
        <v>89</v>
      </c>
      <c r="AX408" t="s">
        <v>89</v>
      </c>
      <c r="AY408" t="s">
        <v>89</v>
      </c>
      <c r="AZ408" t="s">
        <v>89</v>
      </c>
      <c r="BA408" t="s">
        <v>89</v>
      </c>
      <c r="BB408" t="s">
        <v>89</v>
      </c>
      <c r="BC408" t="s">
        <v>89</v>
      </c>
      <c r="BD408" t="s">
        <v>89</v>
      </c>
      <c r="BE408" t="s">
        <v>89</v>
      </c>
    </row>
    <row r="409" spans="1:57" x14ac:dyDescent="0.35">
      <c r="A409" t="s">
        <v>1063</v>
      </c>
      <c r="B409" t="s">
        <v>81</v>
      </c>
      <c r="C409" t="s">
        <v>1064</v>
      </c>
      <c r="D409" t="s">
        <v>83</v>
      </c>
      <c r="E409" s="2" t="str">
        <f>HYPERLINK("capsilon://?command=openfolder&amp;siteaddress=envoy.emaiq-na2.net&amp;folderid=FX73AD1ED7-C26F-39DD-50FA-EB263D9D4669","FX22031036")</f>
        <v>FX22031036</v>
      </c>
      <c r="F409" t="s">
        <v>19</v>
      </c>
      <c r="G409" t="s">
        <v>19</v>
      </c>
      <c r="H409" t="s">
        <v>84</v>
      </c>
      <c r="I409" t="s">
        <v>1065</v>
      </c>
      <c r="J409">
        <v>30</v>
      </c>
      <c r="K409" t="s">
        <v>86</v>
      </c>
      <c r="L409" t="s">
        <v>87</v>
      </c>
      <c r="M409" t="s">
        <v>88</v>
      </c>
      <c r="N409">
        <v>2</v>
      </c>
      <c r="O409" s="1">
        <v>44669.380104166667</v>
      </c>
      <c r="P409" s="1">
        <v>44669.403356481482</v>
      </c>
      <c r="Q409">
        <v>1824</v>
      </c>
      <c r="R409">
        <v>185</v>
      </c>
      <c r="S409" t="b">
        <v>0</v>
      </c>
      <c r="T409" t="s">
        <v>89</v>
      </c>
      <c r="U409" t="b">
        <v>0</v>
      </c>
      <c r="V409" t="s">
        <v>105</v>
      </c>
      <c r="W409" s="1">
        <v>44669.390173611115</v>
      </c>
      <c r="X409">
        <v>58</v>
      </c>
      <c r="Y409">
        <v>9</v>
      </c>
      <c r="Z409">
        <v>0</v>
      </c>
      <c r="AA409">
        <v>9</v>
      </c>
      <c r="AB409">
        <v>0</v>
      </c>
      <c r="AC409">
        <v>0</v>
      </c>
      <c r="AD409">
        <v>21</v>
      </c>
      <c r="AE409">
        <v>0</v>
      </c>
      <c r="AF409">
        <v>0</v>
      </c>
      <c r="AG409">
        <v>0</v>
      </c>
      <c r="AH409" t="s">
        <v>138</v>
      </c>
      <c r="AI409" s="1">
        <v>44669.403356481482</v>
      </c>
      <c r="AJ409">
        <v>68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21</v>
      </c>
      <c r="AQ409">
        <v>0</v>
      </c>
      <c r="AR409">
        <v>0</v>
      </c>
      <c r="AS409">
        <v>0</v>
      </c>
      <c r="AT409" t="s">
        <v>89</v>
      </c>
      <c r="AU409" t="s">
        <v>89</v>
      </c>
      <c r="AV409" t="s">
        <v>89</v>
      </c>
      <c r="AW409" t="s">
        <v>89</v>
      </c>
      <c r="AX409" t="s">
        <v>89</v>
      </c>
      <c r="AY409" t="s">
        <v>89</v>
      </c>
      <c r="AZ409" t="s">
        <v>89</v>
      </c>
      <c r="BA409" t="s">
        <v>89</v>
      </c>
      <c r="BB409" t="s">
        <v>89</v>
      </c>
      <c r="BC409" t="s">
        <v>89</v>
      </c>
      <c r="BD409" t="s">
        <v>89</v>
      </c>
      <c r="BE409" t="s">
        <v>89</v>
      </c>
    </row>
    <row r="410" spans="1:57" x14ac:dyDescent="0.35">
      <c r="A410" t="s">
        <v>1066</v>
      </c>
      <c r="B410" t="s">
        <v>81</v>
      </c>
      <c r="C410" t="s">
        <v>1067</v>
      </c>
      <c r="D410" t="s">
        <v>83</v>
      </c>
      <c r="E410" s="2" t="str">
        <f>HYPERLINK("capsilon://?command=openfolder&amp;siteaddress=envoy.emaiq-na2.net&amp;folderid=FXC167E4E2-1DF1-4BD5-D797-E6E50EB112F4","FX22031321")</f>
        <v>FX22031321</v>
      </c>
      <c r="F410" t="s">
        <v>19</v>
      </c>
      <c r="G410" t="s">
        <v>19</v>
      </c>
      <c r="H410" t="s">
        <v>84</v>
      </c>
      <c r="I410" t="s">
        <v>1068</v>
      </c>
      <c r="J410">
        <v>266</v>
      </c>
      <c r="K410" t="s">
        <v>86</v>
      </c>
      <c r="L410" t="s">
        <v>87</v>
      </c>
      <c r="M410" t="s">
        <v>88</v>
      </c>
      <c r="N410">
        <v>1</v>
      </c>
      <c r="O410" s="1">
        <v>44655.458611111113</v>
      </c>
      <c r="P410" s="1">
        <v>44655.497407407405</v>
      </c>
      <c r="Q410">
        <v>2633</v>
      </c>
      <c r="R410">
        <v>719</v>
      </c>
      <c r="S410" t="b">
        <v>0</v>
      </c>
      <c r="T410" t="s">
        <v>89</v>
      </c>
      <c r="U410" t="b">
        <v>0</v>
      </c>
      <c r="V410" t="s">
        <v>134</v>
      </c>
      <c r="W410" s="1">
        <v>44655.497407407405</v>
      </c>
      <c r="X410">
        <v>665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266</v>
      </c>
      <c r="AE410">
        <v>237</v>
      </c>
      <c r="AF410">
        <v>0</v>
      </c>
      <c r="AG410">
        <v>10</v>
      </c>
      <c r="AH410" t="s">
        <v>89</v>
      </c>
      <c r="AI410" t="s">
        <v>89</v>
      </c>
      <c r="AJ410" t="s">
        <v>89</v>
      </c>
      <c r="AK410" t="s">
        <v>89</v>
      </c>
      <c r="AL410" t="s">
        <v>89</v>
      </c>
      <c r="AM410" t="s">
        <v>89</v>
      </c>
      <c r="AN410" t="s">
        <v>89</v>
      </c>
      <c r="AO410" t="s">
        <v>89</v>
      </c>
      <c r="AP410" t="s">
        <v>89</v>
      </c>
      <c r="AQ410" t="s">
        <v>89</v>
      </c>
      <c r="AR410" t="s">
        <v>89</v>
      </c>
      <c r="AS410" t="s">
        <v>89</v>
      </c>
      <c r="AT410" t="s">
        <v>89</v>
      </c>
      <c r="AU410" t="s">
        <v>89</v>
      </c>
      <c r="AV410" t="s">
        <v>89</v>
      </c>
      <c r="AW410" t="s">
        <v>89</v>
      </c>
      <c r="AX410" t="s">
        <v>89</v>
      </c>
      <c r="AY410" t="s">
        <v>89</v>
      </c>
      <c r="AZ410" t="s">
        <v>89</v>
      </c>
      <c r="BA410" t="s">
        <v>89</v>
      </c>
      <c r="BB410" t="s">
        <v>89</v>
      </c>
      <c r="BC410" t="s">
        <v>89</v>
      </c>
      <c r="BD410" t="s">
        <v>89</v>
      </c>
      <c r="BE410" t="s">
        <v>89</v>
      </c>
    </row>
    <row r="411" spans="1:57" x14ac:dyDescent="0.35">
      <c r="A411" t="s">
        <v>1069</v>
      </c>
      <c r="B411" t="s">
        <v>81</v>
      </c>
      <c r="C411" t="s">
        <v>1070</v>
      </c>
      <c r="D411" t="s">
        <v>83</v>
      </c>
      <c r="E411" s="2" t="str">
        <f>HYPERLINK("capsilon://?command=openfolder&amp;siteaddress=envoy.emaiq-na2.net&amp;folderid=FX84622F2A-56F3-BAB7-C867-72061A6ADF58","FX22031378")</f>
        <v>FX22031378</v>
      </c>
      <c r="F411" t="s">
        <v>19</v>
      </c>
      <c r="G411" t="s">
        <v>19</v>
      </c>
      <c r="H411" t="s">
        <v>84</v>
      </c>
      <c r="I411" t="s">
        <v>1071</v>
      </c>
      <c r="J411">
        <v>130</v>
      </c>
      <c r="K411" t="s">
        <v>86</v>
      </c>
      <c r="L411" t="s">
        <v>87</v>
      </c>
      <c r="M411" t="s">
        <v>88</v>
      </c>
      <c r="N411">
        <v>2</v>
      </c>
      <c r="O411" s="1">
        <v>44669.400763888887</v>
      </c>
      <c r="P411" s="1">
        <v>44669.426018518519</v>
      </c>
      <c r="Q411">
        <v>70</v>
      </c>
      <c r="R411">
        <v>2112</v>
      </c>
      <c r="S411" t="b">
        <v>0</v>
      </c>
      <c r="T411" t="s">
        <v>89</v>
      </c>
      <c r="U411" t="b">
        <v>0</v>
      </c>
      <c r="V411" t="s">
        <v>105</v>
      </c>
      <c r="W411" s="1">
        <v>44669.414340277777</v>
      </c>
      <c r="X411">
        <v>1119</v>
      </c>
      <c r="Y411">
        <v>138</v>
      </c>
      <c r="Z411">
        <v>0</v>
      </c>
      <c r="AA411">
        <v>138</v>
      </c>
      <c r="AB411">
        <v>0</v>
      </c>
      <c r="AC411">
        <v>87</v>
      </c>
      <c r="AD411">
        <v>-8</v>
      </c>
      <c r="AE411">
        <v>0</v>
      </c>
      <c r="AF411">
        <v>0</v>
      </c>
      <c r="AG411">
        <v>0</v>
      </c>
      <c r="AH411" t="s">
        <v>138</v>
      </c>
      <c r="AI411" s="1">
        <v>44669.426018518519</v>
      </c>
      <c r="AJ411">
        <v>993</v>
      </c>
      <c r="AK411">
        <v>4</v>
      </c>
      <c r="AL411">
        <v>0</v>
      </c>
      <c r="AM411">
        <v>4</v>
      </c>
      <c r="AN411">
        <v>0</v>
      </c>
      <c r="AO411">
        <v>3</v>
      </c>
      <c r="AP411">
        <v>-12</v>
      </c>
      <c r="AQ411">
        <v>0</v>
      </c>
      <c r="AR411">
        <v>0</v>
      </c>
      <c r="AS411">
        <v>0</v>
      </c>
      <c r="AT411" t="s">
        <v>89</v>
      </c>
      <c r="AU411" t="s">
        <v>89</v>
      </c>
      <c r="AV411" t="s">
        <v>89</v>
      </c>
      <c r="AW411" t="s">
        <v>89</v>
      </c>
      <c r="AX411" t="s">
        <v>89</v>
      </c>
      <c r="AY411" t="s">
        <v>89</v>
      </c>
      <c r="AZ411" t="s">
        <v>89</v>
      </c>
      <c r="BA411" t="s">
        <v>89</v>
      </c>
      <c r="BB411" t="s">
        <v>89</v>
      </c>
      <c r="BC411" t="s">
        <v>89</v>
      </c>
      <c r="BD411" t="s">
        <v>89</v>
      </c>
      <c r="BE411" t="s">
        <v>89</v>
      </c>
    </row>
    <row r="412" spans="1:57" x14ac:dyDescent="0.35">
      <c r="A412" t="s">
        <v>1072</v>
      </c>
      <c r="B412" t="s">
        <v>81</v>
      </c>
      <c r="C412" t="s">
        <v>1073</v>
      </c>
      <c r="D412" t="s">
        <v>83</v>
      </c>
      <c r="E412" s="2" t="str">
        <f>HYPERLINK("capsilon://?command=openfolder&amp;siteaddress=envoy.emaiq-na2.net&amp;folderid=FXE26FD1A9-B139-6F62-E5A1-606F5B9EDA2D","FX22031284")</f>
        <v>FX22031284</v>
      </c>
      <c r="F412" t="s">
        <v>19</v>
      </c>
      <c r="G412" t="s">
        <v>19</v>
      </c>
      <c r="H412" t="s">
        <v>84</v>
      </c>
      <c r="I412" t="s">
        <v>1074</v>
      </c>
      <c r="J412">
        <v>92</v>
      </c>
      <c r="K412" t="s">
        <v>86</v>
      </c>
      <c r="L412" t="s">
        <v>87</v>
      </c>
      <c r="M412" t="s">
        <v>88</v>
      </c>
      <c r="N412">
        <v>2</v>
      </c>
      <c r="O412" s="1">
        <v>44655.461527777778</v>
      </c>
      <c r="P412" s="1">
        <v>44655.613402777781</v>
      </c>
      <c r="Q412">
        <v>11517</v>
      </c>
      <c r="R412">
        <v>1605</v>
      </c>
      <c r="S412" t="b">
        <v>0</v>
      </c>
      <c r="T412" t="s">
        <v>89</v>
      </c>
      <c r="U412" t="b">
        <v>0</v>
      </c>
      <c r="V412" t="s">
        <v>1075</v>
      </c>
      <c r="W412" s="1">
        <v>44655.507361111115</v>
      </c>
      <c r="X412">
        <v>920</v>
      </c>
      <c r="Y412">
        <v>103</v>
      </c>
      <c r="Z412">
        <v>0</v>
      </c>
      <c r="AA412">
        <v>103</v>
      </c>
      <c r="AB412">
        <v>0</v>
      </c>
      <c r="AC412">
        <v>51</v>
      </c>
      <c r="AD412">
        <v>-11</v>
      </c>
      <c r="AE412">
        <v>0</v>
      </c>
      <c r="AF412">
        <v>0</v>
      </c>
      <c r="AG412">
        <v>0</v>
      </c>
      <c r="AH412" t="s">
        <v>101</v>
      </c>
      <c r="AI412" s="1">
        <v>44655.613402777781</v>
      </c>
      <c r="AJ412">
        <v>685</v>
      </c>
      <c r="AK412">
        <v>2</v>
      </c>
      <c r="AL412">
        <v>0</v>
      </c>
      <c r="AM412">
        <v>2</v>
      </c>
      <c r="AN412">
        <v>0</v>
      </c>
      <c r="AO412">
        <v>2</v>
      </c>
      <c r="AP412">
        <v>-13</v>
      </c>
      <c r="AQ412">
        <v>0</v>
      </c>
      <c r="AR412">
        <v>0</v>
      </c>
      <c r="AS412">
        <v>0</v>
      </c>
      <c r="AT412" t="s">
        <v>89</v>
      </c>
      <c r="AU412" t="s">
        <v>89</v>
      </c>
      <c r="AV412" t="s">
        <v>89</v>
      </c>
      <c r="AW412" t="s">
        <v>89</v>
      </c>
      <c r="AX412" t="s">
        <v>89</v>
      </c>
      <c r="AY412" t="s">
        <v>89</v>
      </c>
      <c r="AZ412" t="s">
        <v>89</v>
      </c>
      <c r="BA412" t="s">
        <v>89</v>
      </c>
      <c r="BB412" t="s">
        <v>89</v>
      </c>
      <c r="BC412" t="s">
        <v>89</v>
      </c>
      <c r="BD412" t="s">
        <v>89</v>
      </c>
      <c r="BE412" t="s">
        <v>89</v>
      </c>
    </row>
    <row r="413" spans="1:57" x14ac:dyDescent="0.35">
      <c r="A413" t="s">
        <v>1076</v>
      </c>
      <c r="B413" t="s">
        <v>81</v>
      </c>
      <c r="C413" t="s">
        <v>871</v>
      </c>
      <c r="D413" t="s">
        <v>83</v>
      </c>
      <c r="E413" s="2" t="str">
        <f>HYPERLINK("capsilon://?command=openfolder&amp;siteaddress=envoy.emaiq-na2.net&amp;folderid=FX5D9C5A02-6935-57A9-370C-6C9489CC743D","FX2204344")</f>
        <v>FX2204344</v>
      </c>
      <c r="F413" t="s">
        <v>19</v>
      </c>
      <c r="G413" t="s">
        <v>19</v>
      </c>
      <c r="H413" t="s">
        <v>84</v>
      </c>
      <c r="I413" t="s">
        <v>1077</v>
      </c>
      <c r="J413">
        <v>43</v>
      </c>
      <c r="K413" t="s">
        <v>86</v>
      </c>
      <c r="L413" t="s">
        <v>87</v>
      </c>
      <c r="M413" t="s">
        <v>88</v>
      </c>
      <c r="N413">
        <v>2</v>
      </c>
      <c r="O413" s="1">
        <v>44669.404479166667</v>
      </c>
      <c r="P413" s="1">
        <v>44669.420324074075</v>
      </c>
      <c r="Q413">
        <v>834</v>
      </c>
      <c r="R413">
        <v>535</v>
      </c>
      <c r="S413" t="b">
        <v>0</v>
      </c>
      <c r="T413" t="s">
        <v>89</v>
      </c>
      <c r="U413" t="b">
        <v>0</v>
      </c>
      <c r="V413" t="s">
        <v>105</v>
      </c>
      <c r="W413" s="1">
        <v>44669.418043981481</v>
      </c>
      <c r="X413">
        <v>319</v>
      </c>
      <c r="Y413">
        <v>37</v>
      </c>
      <c r="Z413">
        <v>0</v>
      </c>
      <c r="AA413">
        <v>37</v>
      </c>
      <c r="AB413">
        <v>0</v>
      </c>
      <c r="AC413">
        <v>24</v>
      </c>
      <c r="AD413">
        <v>6</v>
      </c>
      <c r="AE413">
        <v>0</v>
      </c>
      <c r="AF413">
        <v>0</v>
      </c>
      <c r="AG413">
        <v>0</v>
      </c>
      <c r="AH413" t="s">
        <v>101</v>
      </c>
      <c r="AI413" s="1">
        <v>44669.420324074075</v>
      </c>
      <c r="AJ413">
        <v>181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6</v>
      </c>
      <c r="AQ413">
        <v>0</v>
      </c>
      <c r="AR413">
        <v>0</v>
      </c>
      <c r="AS413">
        <v>0</v>
      </c>
      <c r="AT413" t="s">
        <v>89</v>
      </c>
      <c r="AU413" t="s">
        <v>89</v>
      </c>
      <c r="AV413" t="s">
        <v>89</v>
      </c>
      <c r="AW413" t="s">
        <v>89</v>
      </c>
      <c r="AX413" t="s">
        <v>89</v>
      </c>
      <c r="AY413" t="s">
        <v>89</v>
      </c>
      <c r="AZ413" t="s">
        <v>89</v>
      </c>
      <c r="BA413" t="s">
        <v>89</v>
      </c>
      <c r="BB413" t="s">
        <v>89</v>
      </c>
      <c r="BC413" t="s">
        <v>89</v>
      </c>
      <c r="BD413" t="s">
        <v>89</v>
      </c>
      <c r="BE413" t="s">
        <v>89</v>
      </c>
    </row>
    <row r="414" spans="1:57" x14ac:dyDescent="0.35">
      <c r="A414" t="s">
        <v>1078</v>
      </c>
      <c r="B414" t="s">
        <v>81</v>
      </c>
      <c r="C414" t="s">
        <v>1010</v>
      </c>
      <c r="D414" t="s">
        <v>83</v>
      </c>
      <c r="E414" s="2" t="str">
        <f>HYPERLINK("capsilon://?command=openfolder&amp;siteaddress=envoy.emaiq-na2.net&amp;folderid=FX671BB681-EB12-2948-2291-E600C246A0E2","FX2204631")</f>
        <v>FX2204631</v>
      </c>
      <c r="F414" t="s">
        <v>19</v>
      </c>
      <c r="G414" t="s">
        <v>19</v>
      </c>
      <c r="H414" t="s">
        <v>84</v>
      </c>
      <c r="I414" t="s">
        <v>1079</v>
      </c>
      <c r="J414">
        <v>66</v>
      </c>
      <c r="K414" t="s">
        <v>86</v>
      </c>
      <c r="L414" t="s">
        <v>87</v>
      </c>
      <c r="M414" t="s">
        <v>88</v>
      </c>
      <c r="N414">
        <v>2</v>
      </c>
      <c r="O414" s="1">
        <v>44669.411226851851</v>
      </c>
      <c r="P414" s="1">
        <v>44669.427210648151</v>
      </c>
      <c r="Q414">
        <v>1073</v>
      </c>
      <c r="R414">
        <v>308</v>
      </c>
      <c r="S414" t="b">
        <v>0</v>
      </c>
      <c r="T414" t="s">
        <v>89</v>
      </c>
      <c r="U414" t="b">
        <v>0</v>
      </c>
      <c r="V414" t="s">
        <v>105</v>
      </c>
      <c r="W414" s="1">
        <v>44669.420439814814</v>
      </c>
      <c r="X414">
        <v>206</v>
      </c>
      <c r="Y414">
        <v>0</v>
      </c>
      <c r="Z414">
        <v>0</v>
      </c>
      <c r="AA414">
        <v>0</v>
      </c>
      <c r="AB414">
        <v>52</v>
      </c>
      <c r="AC414">
        <v>0</v>
      </c>
      <c r="AD414">
        <v>66</v>
      </c>
      <c r="AE414">
        <v>0</v>
      </c>
      <c r="AF414">
        <v>0</v>
      </c>
      <c r="AG414">
        <v>0</v>
      </c>
      <c r="AH414" t="s">
        <v>138</v>
      </c>
      <c r="AI414" s="1">
        <v>44669.427210648151</v>
      </c>
      <c r="AJ414">
        <v>102</v>
      </c>
      <c r="AK414">
        <v>0</v>
      </c>
      <c r="AL414">
        <v>0</v>
      </c>
      <c r="AM414">
        <v>0</v>
      </c>
      <c r="AN414">
        <v>52</v>
      </c>
      <c r="AO414">
        <v>0</v>
      </c>
      <c r="AP414">
        <v>66</v>
      </c>
      <c r="AQ414">
        <v>0</v>
      </c>
      <c r="AR414">
        <v>0</v>
      </c>
      <c r="AS414">
        <v>0</v>
      </c>
      <c r="AT414" t="s">
        <v>89</v>
      </c>
      <c r="AU414" t="s">
        <v>89</v>
      </c>
      <c r="AV414" t="s">
        <v>89</v>
      </c>
      <c r="AW414" t="s">
        <v>89</v>
      </c>
      <c r="AX414" t="s">
        <v>89</v>
      </c>
      <c r="AY414" t="s">
        <v>89</v>
      </c>
      <c r="AZ414" t="s">
        <v>89</v>
      </c>
      <c r="BA414" t="s">
        <v>89</v>
      </c>
      <c r="BB414" t="s">
        <v>89</v>
      </c>
      <c r="BC414" t="s">
        <v>89</v>
      </c>
      <c r="BD414" t="s">
        <v>89</v>
      </c>
      <c r="BE414" t="s">
        <v>89</v>
      </c>
    </row>
    <row r="415" spans="1:57" x14ac:dyDescent="0.35">
      <c r="A415" t="s">
        <v>1080</v>
      </c>
      <c r="B415" t="s">
        <v>81</v>
      </c>
      <c r="C415" t="s">
        <v>1010</v>
      </c>
      <c r="D415" t="s">
        <v>83</v>
      </c>
      <c r="E415" s="2" t="str">
        <f>HYPERLINK("capsilon://?command=openfolder&amp;siteaddress=envoy.emaiq-na2.net&amp;folderid=FX671BB681-EB12-2948-2291-E600C246A0E2","FX2204631")</f>
        <v>FX2204631</v>
      </c>
      <c r="F415" t="s">
        <v>19</v>
      </c>
      <c r="G415" t="s">
        <v>19</v>
      </c>
      <c r="H415" t="s">
        <v>84</v>
      </c>
      <c r="I415" t="s">
        <v>1081</v>
      </c>
      <c r="J415">
        <v>66</v>
      </c>
      <c r="K415" t="s">
        <v>86</v>
      </c>
      <c r="L415" t="s">
        <v>87</v>
      </c>
      <c r="M415" t="s">
        <v>88</v>
      </c>
      <c r="N415">
        <v>1</v>
      </c>
      <c r="O415" s="1">
        <v>44669.413217592592</v>
      </c>
      <c r="P415" s="1">
        <v>44669.427534722221</v>
      </c>
      <c r="Q415">
        <v>1199</v>
      </c>
      <c r="R415">
        <v>38</v>
      </c>
      <c r="S415" t="b">
        <v>0</v>
      </c>
      <c r="T415" t="s">
        <v>89</v>
      </c>
      <c r="U415" t="b">
        <v>0</v>
      </c>
      <c r="V415" t="s">
        <v>138</v>
      </c>
      <c r="W415" s="1">
        <v>44669.427534722221</v>
      </c>
      <c r="X415">
        <v>27</v>
      </c>
      <c r="Y415">
        <v>0</v>
      </c>
      <c r="Z415">
        <v>0</v>
      </c>
      <c r="AA415">
        <v>0</v>
      </c>
      <c r="AB415">
        <v>52</v>
      </c>
      <c r="AC415">
        <v>0</v>
      </c>
      <c r="AD415">
        <v>66</v>
      </c>
      <c r="AE415">
        <v>0</v>
      </c>
      <c r="AF415">
        <v>0</v>
      </c>
      <c r="AG415">
        <v>0</v>
      </c>
      <c r="AH415" t="s">
        <v>89</v>
      </c>
      <c r="AI415" t="s">
        <v>89</v>
      </c>
      <c r="AJ415" t="s">
        <v>89</v>
      </c>
      <c r="AK415" t="s">
        <v>89</v>
      </c>
      <c r="AL415" t="s">
        <v>89</v>
      </c>
      <c r="AM415" t="s">
        <v>89</v>
      </c>
      <c r="AN415" t="s">
        <v>89</v>
      </c>
      <c r="AO415" t="s">
        <v>89</v>
      </c>
      <c r="AP415" t="s">
        <v>89</v>
      </c>
      <c r="AQ415" t="s">
        <v>89</v>
      </c>
      <c r="AR415" t="s">
        <v>89</v>
      </c>
      <c r="AS415" t="s">
        <v>89</v>
      </c>
      <c r="AT415" t="s">
        <v>89</v>
      </c>
      <c r="AU415" t="s">
        <v>89</v>
      </c>
      <c r="AV415" t="s">
        <v>89</v>
      </c>
      <c r="AW415" t="s">
        <v>89</v>
      </c>
      <c r="AX415" t="s">
        <v>89</v>
      </c>
      <c r="AY415" t="s">
        <v>89</v>
      </c>
      <c r="AZ415" t="s">
        <v>89</v>
      </c>
      <c r="BA415" t="s">
        <v>89</v>
      </c>
      <c r="BB415" t="s">
        <v>89</v>
      </c>
      <c r="BC415" t="s">
        <v>89</v>
      </c>
      <c r="BD415" t="s">
        <v>89</v>
      </c>
      <c r="BE415" t="s">
        <v>89</v>
      </c>
    </row>
    <row r="416" spans="1:57" x14ac:dyDescent="0.35">
      <c r="A416" t="s">
        <v>1082</v>
      </c>
      <c r="B416" t="s">
        <v>81</v>
      </c>
      <c r="C416" t="s">
        <v>1083</v>
      </c>
      <c r="D416" t="s">
        <v>83</v>
      </c>
      <c r="E416" s="2" t="str">
        <f>HYPERLINK("capsilon://?command=openfolder&amp;siteaddress=envoy.emaiq-na2.net&amp;folderid=FX3434B337-6EA7-A683-33A9-ED69B333648A","FX2204403")</f>
        <v>FX2204403</v>
      </c>
      <c r="F416" t="s">
        <v>19</v>
      </c>
      <c r="G416" t="s">
        <v>19</v>
      </c>
      <c r="H416" t="s">
        <v>84</v>
      </c>
      <c r="I416" t="s">
        <v>1084</v>
      </c>
      <c r="J416">
        <v>78</v>
      </c>
      <c r="K416" t="s">
        <v>86</v>
      </c>
      <c r="L416" t="s">
        <v>87</v>
      </c>
      <c r="M416" t="s">
        <v>88</v>
      </c>
      <c r="N416">
        <v>2</v>
      </c>
      <c r="O416" s="1">
        <v>44669.419652777775</v>
      </c>
      <c r="P416" s="1">
        <v>44669.438263888886</v>
      </c>
      <c r="Q416">
        <v>87</v>
      </c>
      <c r="R416">
        <v>1521</v>
      </c>
      <c r="S416" t="b">
        <v>0</v>
      </c>
      <c r="T416" t="s">
        <v>89</v>
      </c>
      <c r="U416" t="b">
        <v>0</v>
      </c>
      <c r="V416" t="s">
        <v>105</v>
      </c>
      <c r="W416" s="1">
        <v>44669.429745370369</v>
      </c>
      <c r="X416">
        <v>804</v>
      </c>
      <c r="Y416">
        <v>71</v>
      </c>
      <c r="Z416">
        <v>0</v>
      </c>
      <c r="AA416">
        <v>71</v>
      </c>
      <c r="AB416">
        <v>0</v>
      </c>
      <c r="AC416">
        <v>38</v>
      </c>
      <c r="AD416">
        <v>7</v>
      </c>
      <c r="AE416">
        <v>0</v>
      </c>
      <c r="AF416">
        <v>0</v>
      </c>
      <c r="AG416">
        <v>0</v>
      </c>
      <c r="AH416" t="s">
        <v>138</v>
      </c>
      <c r="AI416" s="1">
        <v>44669.438263888886</v>
      </c>
      <c r="AJ416">
        <v>717</v>
      </c>
      <c r="AK416">
        <v>4</v>
      </c>
      <c r="AL416">
        <v>0</v>
      </c>
      <c r="AM416">
        <v>4</v>
      </c>
      <c r="AN416">
        <v>0</v>
      </c>
      <c r="AO416">
        <v>3</v>
      </c>
      <c r="AP416">
        <v>3</v>
      </c>
      <c r="AQ416">
        <v>0</v>
      </c>
      <c r="AR416">
        <v>0</v>
      </c>
      <c r="AS416">
        <v>0</v>
      </c>
      <c r="AT416" t="s">
        <v>89</v>
      </c>
      <c r="AU416" t="s">
        <v>89</v>
      </c>
      <c r="AV416" t="s">
        <v>89</v>
      </c>
      <c r="AW416" t="s">
        <v>89</v>
      </c>
      <c r="AX416" t="s">
        <v>89</v>
      </c>
      <c r="AY416" t="s">
        <v>89</v>
      </c>
      <c r="AZ416" t="s">
        <v>89</v>
      </c>
      <c r="BA416" t="s">
        <v>89</v>
      </c>
      <c r="BB416" t="s">
        <v>89</v>
      </c>
      <c r="BC416" t="s">
        <v>89</v>
      </c>
      <c r="BD416" t="s">
        <v>89</v>
      </c>
      <c r="BE416" t="s">
        <v>89</v>
      </c>
    </row>
    <row r="417" spans="1:57" x14ac:dyDescent="0.35">
      <c r="A417" t="s">
        <v>1085</v>
      </c>
      <c r="B417" t="s">
        <v>81</v>
      </c>
      <c r="C417" t="s">
        <v>143</v>
      </c>
      <c r="D417" t="s">
        <v>83</v>
      </c>
      <c r="E417" s="2" t="str">
        <f>HYPERLINK("capsilon://?command=openfolder&amp;siteaddress=envoy.emaiq-na2.net&amp;folderid=FX3B0B9397-AAE9-3D9D-C6E3-09C7B99C0082","FX22031169")</f>
        <v>FX22031169</v>
      </c>
      <c r="F417" t="s">
        <v>19</v>
      </c>
      <c r="G417" t="s">
        <v>19</v>
      </c>
      <c r="H417" t="s">
        <v>84</v>
      </c>
      <c r="I417" t="s">
        <v>1086</v>
      </c>
      <c r="J417">
        <v>66</v>
      </c>
      <c r="K417" t="s">
        <v>86</v>
      </c>
      <c r="L417" t="s">
        <v>87</v>
      </c>
      <c r="M417" t="s">
        <v>88</v>
      </c>
      <c r="N417">
        <v>2</v>
      </c>
      <c r="O417" s="1">
        <v>44669.424027777779</v>
      </c>
      <c r="P417" s="1">
        <v>44669.441979166666</v>
      </c>
      <c r="Q417">
        <v>526</v>
      </c>
      <c r="R417">
        <v>1025</v>
      </c>
      <c r="S417" t="b">
        <v>0</v>
      </c>
      <c r="T417" t="s">
        <v>89</v>
      </c>
      <c r="U417" t="b">
        <v>0</v>
      </c>
      <c r="V417" t="s">
        <v>105</v>
      </c>
      <c r="W417" s="1">
        <v>44669.437662037039</v>
      </c>
      <c r="X417">
        <v>683</v>
      </c>
      <c r="Y417">
        <v>52</v>
      </c>
      <c r="Z417">
        <v>0</v>
      </c>
      <c r="AA417">
        <v>52</v>
      </c>
      <c r="AB417">
        <v>0</v>
      </c>
      <c r="AC417">
        <v>25</v>
      </c>
      <c r="AD417">
        <v>14</v>
      </c>
      <c r="AE417">
        <v>0</v>
      </c>
      <c r="AF417">
        <v>0</v>
      </c>
      <c r="AG417">
        <v>0</v>
      </c>
      <c r="AH417" t="s">
        <v>138</v>
      </c>
      <c r="AI417" s="1">
        <v>44669.441979166666</v>
      </c>
      <c r="AJ417">
        <v>320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14</v>
      </c>
      <c r="AQ417">
        <v>0</v>
      </c>
      <c r="AR417">
        <v>0</v>
      </c>
      <c r="AS417">
        <v>0</v>
      </c>
      <c r="AT417" t="s">
        <v>89</v>
      </c>
      <c r="AU417" t="s">
        <v>89</v>
      </c>
      <c r="AV417" t="s">
        <v>89</v>
      </c>
      <c r="AW417" t="s">
        <v>89</v>
      </c>
      <c r="AX417" t="s">
        <v>89</v>
      </c>
      <c r="AY417" t="s">
        <v>89</v>
      </c>
      <c r="AZ417" t="s">
        <v>89</v>
      </c>
      <c r="BA417" t="s">
        <v>89</v>
      </c>
      <c r="BB417" t="s">
        <v>89</v>
      </c>
      <c r="BC417" t="s">
        <v>89</v>
      </c>
      <c r="BD417" t="s">
        <v>89</v>
      </c>
      <c r="BE417" t="s">
        <v>89</v>
      </c>
    </row>
    <row r="418" spans="1:57" x14ac:dyDescent="0.35">
      <c r="A418" t="s">
        <v>1087</v>
      </c>
      <c r="B418" t="s">
        <v>81</v>
      </c>
      <c r="C418" t="s">
        <v>1088</v>
      </c>
      <c r="D418" t="s">
        <v>83</v>
      </c>
      <c r="E418" s="2" t="str">
        <f>HYPERLINK("capsilon://?command=openfolder&amp;siteaddress=envoy.emaiq-na2.net&amp;folderid=FX0397B64E-681B-CB96-F754-23C99EF33FB1","FX2204146")</f>
        <v>FX2204146</v>
      </c>
      <c r="F418" t="s">
        <v>19</v>
      </c>
      <c r="G418" t="s">
        <v>19</v>
      </c>
      <c r="H418" t="s">
        <v>84</v>
      </c>
      <c r="I418" t="s">
        <v>1089</v>
      </c>
      <c r="J418">
        <v>66</v>
      </c>
      <c r="K418" t="s">
        <v>86</v>
      </c>
      <c r="L418" t="s">
        <v>87</v>
      </c>
      <c r="M418" t="s">
        <v>88</v>
      </c>
      <c r="N418">
        <v>2</v>
      </c>
      <c r="O418" s="1">
        <v>44669.433935185189</v>
      </c>
      <c r="P418" s="1">
        <v>44669.448553240742</v>
      </c>
      <c r="Q418">
        <v>324</v>
      </c>
      <c r="R418">
        <v>939</v>
      </c>
      <c r="S418" t="b">
        <v>0</v>
      </c>
      <c r="T418" t="s">
        <v>89</v>
      </c>
      <c r="U418" t="b">
        <v>0</v>
      </c>
      <c r="V418" t="s">
        <v>105</v>
      </c>
      <c r="W418" s="1">
        <v>44669.44431712963</v>
      </c>
      <c r="X418">
        <v>575</v>
      </c>
      <c r="Y418">
        <v>52</v>
      </c>
      <c r="Z418">
        <v>0</v>
      </c>
      <c r="AA418">
        <v>52</v>
      </c>
      <c r="AB418">
        <v>0</v>
      </c>
      <c r="AC418">
        <v>41</v>
      </c>
      <c r="AD418">
        <v>14</v>
      </c>
      <c r="AE418">
        <v>0</v>
      </c>
      <c r="AF418">
        <v>0</v>
      </c>
      <c r="AG418">
        <v>0</v>
      </c>
      <c r="AH418" t="s">
        <v>138</v>
      </c>
      <c r="AI418" s="1">
        <v>44669.448553240742</v>
      </c>
      <c r="AJ418">
        <v>364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14</v>
      </c>
      <c r="AQ418">
        <v>0</v>
      </c>
      <c r="AR418">
        <v>0</v>
      </c>
      <c r="AS418">
        <v>0</v>
      </c>
      <c r="AT418" t="s">
        <v>89</v>
      </c>
      <c r="AU418" t="s">
        <v>89</v>
      </c>
      <c r="AV418" t="s">
        <v>89</v>
      </c>
      <c r="AW418" t="s">
        <v>89</v>
      </c>
      <c r="AX418" t="s">
        <v>89</v>
      </c>
      <c r="AY418" t="s">
        <v>89</v>
      </c>
      <c r="AZ418" t="s">
        <v>89</v>
      </c>
      <c r="BA418" t="s">
        <v>89</v>
      </c>
      <c r="BB418" t="s">
        <v>89</v>
      </c>
      <c r="BC418" t="s">
        <v>89</v>
      </c>
      <c r="BD418" t="s">
        <v>89</v>
      </c>
      <c r="BE418" t="s">
        <v>89</v>
      </c>
    </row>
    <row r="419" spans="1:57" x14ac:dyDescent="0.35">
      <c r="A419" t="s">
        <v>1090</v>
      </c>
      <c r="B419" t="s">
        <v>81</v>
      </c>
      <c r="C419" t="s">
        <v>1091</v>
      </c>
      <c r="D419" t="s">
        <v>83</v>
      </c>
      <c r="E419" s="2" t="str">
        <f>HYPERLINK("capsilon://?command=openfolder&amp;siteaddress=envoy.emaiq-na2.net&amp;folderid=FX63139420-B021-E67C-624B-4400191EA62F","FX2204601")</f>
        <v>FX2204601</v>
      </c>
      <c r="F419" t="s">
        <v>19</v>
      </c>
      <c r="G419" t="s">
        <v>19</v>
      </c>
      <c r="H419" t="s">
        <v>84</v>
      </c>
      <c r="I419" t="s">
        <v>1092</v>
      </c>
      <c r="J419">
        <v>235</v>
      </c>
      <c r="K419" t="s">
        <v>86</v>
      </c>
      <c r="L419" t="s">
        <v>87</v>
      </c>
      <c r="M419" t="s">
        <v>88</v>
      </c>
      <c r="N419">
        <v>1</v>
      </c>
      <c r="O419" s="1">
        <v>44669.443981481483</v>
      </c>
      <c r="P419" s="1">
        <v>44669.45003472222</v>
      </c>
      <c r="Q419">
        <v>29</v>
      </c>
      <c r="R419">
        <v>494</v>
      </c>
      <c r="S419" t="b">
        <v>0</v>
      </c>
      <c r="T419" t="s">
        <v>89</v>
      </c>
      <c r="U419" t="b">
        <v>0</v>
      </c>
      <c r="V419" t="s">
        <v>105</v>
      </c>
      <c r="W419" s="1">
        <v>44669.45003472222</v>
      </c>
      <c r="X419">
        <v>494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235</v>
      </c>
      <c r="AE419">
        <v>197</v>
      </c>
      <c r="AF419">
        <v>0</v>
      </c>
      <c r="AG419">
        <v>7</v>
      </c>
      <c r="AH419" t="s">
        <v>89</v>
      </c>
      <c r="AI419" t="s">
        <v>89</v>
      </c>
      <c r="AJ419" t="s">
        <v>89</v>
      </c>
      <c r="AK419" t="s">
        <v>89</v>
      </c>
      <c r="AL419" t="s">
        <v>89</v>
      </c>
      <c r="AM419" t="s">
        <v>89</v>
      </c>
      <c r="AN419" t="s">
        <v>89</v>
      </c>
      <c r="AO419" t="s">
        <v>89</v>
      </c>
      <c r="AP419" t="s">
        <v>89</v>
      </c>
      <c r="AQ419" t="s">
        <v>89</v>
      </c>
      <c r="AR419" t="s">
        <v>89</v>
      </c>
      <c r="AS419" t="s">
        <v>89</v>
      </c>
      <c r="AT419" t="s">
        <v>89</v>
      </c>
      <c r="AU419" t="s">
        <v>89</v>
      </c>
      <c r="AV419" t="s">
        <v>89</v>
      </c>
      <c r="AW419" t="s">
        <v>89</v>
      </c>
      <c r="AX419" t="s">
        <v>89</v>
      </c>
      <c r="AY419" t="s">
        <v>89</v>
      </c>
      <c r="AZ419" t="s">
        <v>89</v>
      </c>
      <c r="BA419" t="s">
        <v>89</v>
      </c>
      <c r="BB419" t="s">
        <v>89</v>
      </c>
      <c r="BC419" t="s">
        <v>89</v>
      </c>
      <c r="BD419" t="s">
        <v>89</v>
      </c>
      <c r="BE419" t="s">
        <v>89</v>
      </c>
    </row>
    <row r="420" spans="1:57" x14ac:dyDescent="0.35">
      <c r="A420" t="s">
        <v>1093</v>
      </c>
      <c r="B420" t="s">
        <v>81</v>
      </c>
      <c r="C420" t="s">
        <v>853</v>
      </c>
      <c r="D420" t="s">
        <v>83</v>
      </c>
      <c r="E420" s="2" t="str">
        <f>HYPERLINK("capsilon://?command=openfolder&amp;siteaddress=envoy.emaiq-na2.net&amp;folderid=FXA60C300C-F73C-DA3B-E9B9-A880C5C4C363","FX2112393")</f>
        <v>FX2112393</v>
      </c>
      <c r="F420" t="s">
        <v>19</v>
      </c>
      <c r="G420" t="s">
        <v>19</v>
      </c>
      <c r="H420" t="s">
        <v>84</v>
      </c>
      <c r="I420" t="s">
        <v>1094</v>
      </c>
      <c r="J420">
        <v>28</v>
      </c>
      <c r="K420" t="s">
        <v>86</v>
      </c>
      <c r="L420" t="s">
        <v>87</v>
      </c>
      <c r="M420" t="s">
        <v>88</v>
      </c>
      <c r="N420">
        <v>2</v>
      </c>
      <c r="O420" s="1">
        <v>44669.446261574078</v>
      </c>
      <c r="P420" s="1">
        <v>44669.454282407409</v>
      </c>
      <c r="Q420">
        <v>340</v>
      </c>
      <c r="R420">
        <v>353</v>
      </c>
      <c r="S420" t="b">
        <v>0</v>
      </c>
      <c r="T420" t="s">
        <v>89</v>
      </c>
      <c r="U420" t="b">
        <v>0</v>
      </c>
      <c r="V420" t="s">
        <v>105</v>
      </c>
      <c r="W420" s="1">
        <v>44669.452800925923</v>
      </c>
      <c r="X420">
        <v>238</v>
      </c>
      <c r="Y420">
        <v>21</v>
      </c>
      <c r="Z420">
        <v>0</v>
      </c>
      <c r="AA420">
        <v>21</v>
      </c>
      <c r="AB420">
        <v>0</v>
      </c>
      <c r="AC420">
        <v>5</v>
      </c>
      <c r="AD420">
        <v>7</v>
      </c>
      <c r="AE420">
        <v>0</v>
      </c>
      <c r="AF420">
        <v>0</v>
      </c>
      <c r="AG420">
        <v>0</v>
      </c>
      <c r="AH420" t="s">
        <v>138</v>
      </c>
      <c r="AI420" s="1">
        <v>44669.454282407409</v>
      </c>
      <c r="AJ420">
        <v>103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7</v>
      </c>
      <c r="AQ420">
        <v>0</v>
      </c>
      <c r="AR420">
        <v>0</v>
      </c>
      <c r="AS420">
        <v>0</v>
      </c>
      <c r="AT420" t="s">
        <v>89</v>
      </c>
      <c r="AU420" t="s">
        <v>89</v>
      </c>
      <c r="AV420" t="s">
        <v>89</v>
      </c>
      <c r="AW420" t="s">
        <v>89</v>
      </c>
      <c r="AX420" t="s">
        <v>89</v>
      </c>
      <c r="AY420" t="s">
        <v>89</v>
      </c>
      <c r="AZ420" t="s">
        <v>89</v>
      </c>
      <c r="BA420" t="s">
        <v>89</v>
      </c>
      <c r="BB420" t="s">
        <v>89</v>
      </c>
      <c r="BC420" t="s">
        <v>89</v>
      </c>
      <c r="BD420" t="s">
        <v>89</v>
      </c>
      <c r="BE420" t="s">
        <v>89</v>
      </c>
    </row>
    <row r="421" spans="1:57" x14ac:dyDescent="0.35">
      <c r="A421" t="s">
        <v>1095</v>
      </c>
      <c r="B421" t="s">
        <v>81</v>
      </c>
      <c r="C421" t="s">
        <v>1091</v>
      </c>
      <c r="D421" t="s">
        <v>83</v>
      </c>
      <c r="E421" s="2" t="str">
        <f>HYPERLINK("capsilon://?command=openfolder&amp;siteaddress=envoy.emaiq-na2.net&amp;folderid=FX63139420-B021-E67C-624B-4400191EA62F","FX2204601")</f>
        <v>FX2204601</v>
      </c>
      <c r="F421" t="s">
        <v>19</v>
      </c>
      <c r="G421" t="s">
        <v>19</v>
      </c>
      <c r="H421" t="s">
        <v>84</v>
      </c>
      <c r="I421" t="s">
        <v>1092</v>
      </c>
      <c r="J421">
        <v>298</v>
      </c>
      <c r="K421" t="s">
        <v>86</v>
      </c>
      <c r="L421" t="s">
        <v>87</v>
      </c>
      <c r="M421" t="s">
        <v>88</v>
      </c>
      <c r="N421">
        <v>2</v>
      </c>
      <c r="O421" s="1">
        <v>44669.451064814813</v>
      </c>
      <c r="P421" s="1">
        <v>44669.551388888889</v>
      </c>
      <c r="Q421">
        <v>6595</v>
      </c>
      <c r="R421">
        <v>2073</v>
      </c>
      <c r="S421" t="b">
        <v>0</v>
      </c>
      <c r="T421" t="s">
        <v>89</v>
      </c>
      <c r="U421" t="b">
        <v>1</v>
      </c>
      <c r="V421" t="s">
        <v>353</v>
      </c>
      <c r="W421" s="1">
        <v>44669.517939814818</v>
      </c>
      <c r="X421">
        <v>750</v>
      </c>
      <c r="Y421">
        <v>131</v>
      </c>
      <c r="Z421">
        <v>0</v>
      </c>
      <c r="AA421">
        <v>131</v>
      </c>
      <c r="AB421">
        <v>111</v>
      </c>
      <c r="AC421">
        <v>70</v>
      </c>
      <c r="AD421">
        <v>167</v>
      </c>
      <c r="AE421">
        <v>0</v>
      </c>
      <c r="AF421">
        <v>0</v>
      </c>
      <c r="AG421">
        <v>0</v>
      </c>
      <c r="AH421" t="s">
        <v>101</v>
      </c>
      <c r="AI421" s="1">
        <v>44669.551388888889</v>
      </c>
      <c r="AJ421">
        <v>701</v>
      </c>
      <c r="AK421">
        <v>3</v>
      </c>
      <c r="AL421">
        <v>0</v>
      </c>
      <c r="AM421">
        <v>3</v>
      </c>
      <c r="AN421">
        <v>111</v>
      </c>
      <c r="AO421">
        <v>3</v>
      </c>
      <c r="AP421">
        <v>164</v>
      </c>
      <c r="AQ421">
        <v>0</v>
      </c>
      <c r="AR421">
        <v>0</v>
      </c>
      <c r="AS421">
        <v>0</v>
      </c>
      <c r="AT421" t="s">
        <v>89</v>
      </c>
      <c r="AU421" t="s">
        <v>89</v>
      </c>
      <c r="AV421" t="s">
        <v>89</v>
      </c>
      <c r="AW421" t="s">
        <v>89</v>
      </c>
      <c r="AX421" t="s">
        <v>89</v>
      </c>
      <c r="AY421" t="s">
        <v>89</v>
      </c>
      <c r="AZ421" t="s">
        <v>89</v>
      </c>
      <c r="BA421" t="s">
        <v>89</v>
      </c>
      <c r="BB421" t="s">
        <v>89</v>
      </c>
      <c r="BC421" t="s">
        <v>89</v>
      </c>
      <c r="BD421" t="s">
        <v>89</v>
      </c>
      <c r="BE421" t="s">
        <v>89</v>
      </c>
    </row>
    <row r="422" spans="1:57" x14ac:dyDescent="0.35">
      <c r="A422" t="s">
        <v>1096</v>
      </c>
      <c r="B422" t="s">
        <v>81</v>
      </c>
      <c r="C422" t="s">
        <v>1097</v>
      </c>
      <c r="D422" t="s">
        <v>83</v>
      </c>
      <c r="E422" s="2" t="str">
        <f>HYPERLINK("capsilon://?command=openfolder&amp;siteaddress=envoy.emaiq-na2.net&amp;folderid=FXEE99F92A-D221-8B46-C619-C7CEDE9EA503","FX2203284")</f>
        <v>FX2203284</v>
      </c>
      <c r="F422" t="s">
        <v>19</v>
      </c>
      <c r="G422" t="s">
        <v>19</v>
      </c>
      <c r="H422" t="s">
        <v>84</v>
      </c>
      <c r="I422" t="s">
        <v>1098</v>
      </c>
      <c r="J422">
        <v>32</v>
      </c>
      <c r="K422" t="s">
        <v>86</v>
      </c>
      <c r="L422" t="s">
        <v>87</v>
      </c>
      <c r="M422" t="s">
        <v>88</v>
      </c>
      <c r="N422">
        <v>2</v>
      </c>
      <c r="O422" s="1">
        <v>44669.456157407411</v>
      </c>
      <c r="P422" s="1">
        <v>44669.555439814816</v>
      </c>
      <c r="Q422">
        <v>7607</v>
      </c>
      <c r="R422">
        <v>971</v>
      </c>
      <c r="S422" t="b">
        <v>0</v>
      </c>
      <c r="T422" t="s">
        <v>89</v>
      </c>
      <c r="U422" t="b">
        <v>0</v>
      </c>
      <c r="V422" t="s">
        <v>134</v>
      </c>
      <c r="W422" s="1">
        <v>44669.525196759256</v>
      </c>
      <c r="X422">
        <v>678</v>
      </c>
      <c r="Y422">
        <v>49</v>
      </c>
      <c r="Z422">
        <v>0</v>
      </c>
      <c r="AA422">
        <v>49</v>
      </c>
      <c r="AB422">
        <v>0</v>
      </c>
      <c r="AC422">
        <v>47</v>
      </c>
      <c r="AD422">
        <v>-17</v>
      </c>
      <c r="AE422">
        <v>0</v>
      </c>
      <c r="AF422">
        <v>0</v>
      </c>
      <c r="AG422">
        <v>0</v>
      </c>
      <c r="AH422" t="s">
        <v>101</v>
      </c>
      <c r="AI422" s="1">
        <v>44669.555439814816</v>
      </c>
      <c r="AJ422">
        <v>246</v>
      </c>
      <c r="AK422">
        <v>5</v>
      </c>
      <c r="AL422">
        <v>0</v>
      </c>
      <c r="AM422">
        <v>5</v>
      </c>
      <c r="AN422">
        <v>0</v>
      </c>
      <c r="AO422">
        <v>5</v>
      </c>
      <c r="AP422">
        <v>-22</v>
      </c>
      <c r="AQ422">
        <v>0</v>
      </c>
      <c r="AR422">
        <v>0</v>
      </c>
      <c r="AS422">
        <v>0</v>
      </c>
      <c r="AT422" t="s">
        <v>89</v>
      </c>
      <c r="AU422" t="s">
        <v>89</v>
      </c>
      <c r="AV422" t="s">
        <v>89</v>
      </c>
      <c r="AW422" t="s">
        <v>89</v>
      </c>
      <c r="AX422" t="s">
        <v>89</v>
      </c>
      <c r="AY422" t="s">
        <v>89</v>
      </c>
      <c r="AZ422" t="s">
        <v>89</v>
      </c>
      <c r="BA422" t="s">
        <v>89</v>
      </c>
      <c r="BB422" t="s">
        <v>89</v>
      </c>
      <c r="BC422" t="s">
        <v>89</v>
      </c>
      <c r="BD422" t="s">
        <v>89</v>
      </c>
      <c r="BE422" t="s">
        <v>89</v>
      </c>
    </row>
    <row r="423" spans="1:57" x14ac:dyDescent="0.35">
      <c r="A423" t="s">
        <v>1099</v>
      </c>
      <c r="B423" t="s">
        <v>81</v>
      </c>
      <c r="C423" t="s">
        <v>1097</v>
      </c>
      <c r="D423" t="s">
        <v>83</v>
      </c>
      <c r="E423" s="2" t="str">
        <f>HYPERLINK("capsilon://?command=openfolder&amp;siteaddress=envoy.emaiq-na2.net&amp;folderid=FXEE99F92A-D221-8B46-C619-C7CEDE9EA503","FX2203284")</f>
        <v>FX2203284</v>
      </c>
      <c r="F423" t="s">
        <v>19</v>
      </c>
      <c r="G423" t="s">
        <v>19</v>
      </c>
      <c r="H423" t="s">
        <v>84</v>
      </c>
      <c r="I423" t="s">
        <v>1100</v>
      </c>
      <c r="J423">
        <v>32</v>
      </c>
      <c r="K423" t="s">
        <v>765</v>
      </c>
      <c r="L423" t="s">
        <v>19</v>
      </c>
      <c r="M423" t="s">
        <v>88</v>
      </c>
      <c r="N423">
        <v>1</v>
      </c>
      <c r="O423" s="1">
        <v>44669.456666666665</v>
      </c>
      <c r="P423" s="1">
        <v>44669.565451388888</v>
      </c>
      <c r="Q423">
        <v>8243</v>
      </c>
      <c r="R423">
        <v>1156</v>
      </c>
      <c r="S423" t="b">
        <v>0</v>
      </c>
      <c r="T423" t="s">
        <v>89</v>
      </c>
      <c r="U423" t="b">
        <v>0</v>
      </c>
      <c r="V423" t="s">
        <v>199</v>
      </c>
      <c r="W423" s="1">
        <v>44669.531747685185</v>
      </c>
      <c r="X423">
        <v>1117</v>
      </c>
      <c r="Y423">
        <v>44</v>
      </c>
      <c r="Z423">
        <v>0</v>
      </c>
      <c r="AA423">
        <v>44</v>
      </c>
      <c r="AB423">
        <v>0</v>
      </c>
      <c r="AC423">
        <v>44</v>
      </c>
      <c r="AD423">
        <v>-12</v>
      </c>
      <c r="AE423">
        <v>0</v>
      </c>
      <c r="AF423">
        <v>0</v>
      </c>
      <c r="AG423">
        <v>0</v>
      </c>
      <c r="AH423" t="s">
        <v>89</v>
      </c>
      <c r="AI423" t="s">
        <v>89</v>
      </c>
      <c r="AJ423" t="s">
        <v>89</v>
      </c>
      <c r="AK423" t="s">
        <v>89</v>
      </c>
      <c r="AL423" t="s">
        <v>89</v>
      </c>
      <c r="AM423" t="s">
        <v>89</v>
      </c>
      <c r="AN423" t="s">
        <v>89</v>
      </c>
      <c r="AO423" t="s">
        <v>89</v>
      </c>
      <c r="AP423" t="s">
        <v>89</v>
      </c>
      <c r="AQ423" t="s">
        <v>89</v>
      </c>
      <c r="AR423" t="s">
        <v>89</v>
      </c>
      <c r="AS423" t="s">
        <v>89</v>
      </c>
      <c r="AT423" t="s">
        <v>89</v>
      </c>
      <c r="AU423" t="s">
        <v>89</v>
      </c>
      <c r="AV423" t="s">
        <v>89</v>
      </c>
      <c r="AW423" t="s">
        <v>89</v>
      </c>
      <c r="AX423" t="s">
        <v>89</v>
      </c>
      <c r="AY423" t="s">
        <v>89</v>
      </c>
      <c r="AZ423" t="s">
        <v>89</v>
      </c>
      <c r="BA423" t="s">
        <v>89</v>
      </c>
      <c r="BB423" t="s">
        <v>89</v>
      </c>
      <c r="BC423" t="s">
        <v>89</v>
      </c>
      <c r="BD423" t="s">
        <v>89</v>
      </c>
      <c r="BE423" t="s">
        <v>89</v>
      </c>
    </row>
    <row r="424" spans="1:57" x14ac:dyDescent="0.35">
      <c r="A424" t="s">
        <v>1101</v>
      </c>
      <c r="B424" t="s">
        <v>81</v>
      </c>
      <c r="C424" t="s">
        <v>1097</v>
      </c>
      <c r="D424" t="s">
        <v>83</v>
      </c>
      <c r="E424" s="2" t="str">
        <f>HYPERLINK("capsilon://?command=openfolder&amp;siteaddress=envoy.emaiq-na2.net&amp;folderid=FXEE99F92A-D221-8B46-C619-C7CEDE9EA503","FX2203284")</f>
        <v>FX2203284</v>
      </c>
      <c r="F424" t="s">
        <v>19</v>
      </c>
      <c r="G424" t="s">
        <v>19</v>
      </c>
      <c r="H424" t="s">
        <v>84</v>
      </c>
      <c r="I424" t="s">
        <v>1102</v>
      </c>
      <c r="J424">
        <v>32</v>
      </c>
      <c r="K424" t="s">
        <v>765</v>
      </c>
      <c r="L424" t="s">
        <v>19</v>
      </c>
      <c r="M424" t="s">
        <v>88</v>
      </c>
      <c r="N424">
        <v>1</v>
      </c>
      <c r="O424" s="1">
        <v>44669.457256944443</v>
      </c>
      <c r="P424" s="1">
        <v>44669.565451388888</v>
      </c>
      <c r="Q424">
        <v>8026</v>
      </c>
      <c r="R424">
        <v>1322</v>
      </c>
      <c r="S424" t="b">
        <v>0</v>
      </c>
      <c r="T424" t="s">
        <v>89</v>
      </c>
      <c r="U424" t="b">
        <v>0</v>
      </c>
      <c r="V424" t="s">
        <v>353</v>
      </c>
      <c r="W424" s="1">
        <v>44669.542210648149</v>
      </c>
      <c r="X424">
        <v>1008</v>
      </c>
      <c r="Y424">
        <v>44</v>
      </c>
      <c r="Z424">
        <v>0</v>
      </c>
      <c r="AA424">
        <v>44</v>
      </c>
      <c r="AB424">
        <v>0</v>
      </c>
      <c r="AC424">
        <v>41</v>
      </c>
      <c r="AD424">
        <v>-12</v>
      </c>
      <c r="AE424">
        <v>0</v>
      </c>
      <c r="AF424">
        <v>0</v>
      </c>
      <c r="AG424">
        <v>0</v>
      </c>
      <c r="AH424" t="s">
        <v>89</v>
      </c>
      <c r="AI424" t="s">
        <v>89</v>
      </c>
      <c r="AJ424" t="s">
        <v>89</v>
      </c>
      <c r="AK424" t="s">
        <v>89</v>
      </c>
      <c r="AL424" t="s">
        <v>89</v>
      </c>
      <c r="AM424" t="s">
        <v>89</v>
      </c>
      <c r="AN424" t="s">
        <v>89</v>
      </c>
      <c r="AO424" t="s">
        <v>89</v>
      </c>
      <c r="AP424" t="s">
        <v>89</v>
      </c>
      <c r="AQ424" t="s">
        <v>89</v>
      </c>
      <c r="AR424" t="s">
        <v>89</v>
      </c>
      <c r="AS424" t="s">
        <v>89</v>
      </c>
      <c r="AT424" t="s">
        <v>89</v>
      </c>
      <c r="AU424" t="s">
        <v>89</v>
      </c>
      <c r="AV424" t="s">
        <v>89</v>
      </c>
      <c r="AW424" t="s">
        <v>89</v>
      </c>
      <c r="AX424" t="s">
        <v>89</v>
      </c>
      <c r="AY424" t="s">
        <v>89</v>
      </c>
      <c r="AZ424" t="s">
        <v>89</v>
      </c>
      <c r="BA424" t="s">
        <v>89</v>
      </c>
      <c r="BB424" t="s">
        <v>89</v>
      </c>
      <c r="BC424" t="s">
        <v>89</v>
      </c>
      <c r="BD424" t="s">
        <v>89</v>
      </c>
      <c r="BE424" t="s">
        <v>89</v>
      </c>
    </row>
    <row r="425" spans="1:57" x14ac:dyDescent="0.35">
      <c r="A425" t="s">
        <v>1103</v>
      </c>
      <c r="B425" t="s">
        <v>81</v>
      </c>
      <c r="C425" t="s">
        <v>1104</v>
      </c>
      <c r="D425" t="s">
        <v>83</v>
      </c>
      <c r="E425" s="2" t="str">
        <f>HYPERLINK("capsilon://?command=openfolder&amp;siteaddress=envoy.emaiq-na2.net&amp;folderid=FX28F2A317-F041-AB9D-9310-720FF29B32D8","FX2203619")</f>
        <v>FX2203619</v>
      </c>
      <c r="F425" t="s">
        <v>19</v>
      </c>
      <c r="G425" t="s">
        <v>19</v>
      </c>
      <c r="H425" t="s">
        <v>84</v>
      </c>
      <c r="I425" t="s">
        <v>1105</v>
      </c>
      <c r="J425">
        <v>66</v>
      </c>
      <c r="K425" t="s">
        <v>765</v>
      </c>
      <c r="L425" t="s">
        <v>19</v>
      </c>
      <c r="M425" t="s">
        <v>88</v>
      </c>
      <c r="N425">
        <v>1</v>
      </c>
      <c r="O425" s="1">
        <v>44669.465312499997</v>
      </c>
      <c r="P425" s="1">
        <v>44669.565451388888</v>
      </c>
      <c r="Q425">
        <v>8385</v>
      </c>
      <c r="R425">
        <v>267</v>
      </c>
      <c r="S425" t="b">
        <v>0</v>
      </c>
      <c r="T425" t="s">
        <v>89</v>
      </c>
      <c r="U425" t="b">
        <v>0</v>
      </c>
      <c r="V425" t="s">
        <v>199</v>
      </c>
      <c r="W425" s="1">
        <v>44669.534756944442</v>
      </c>
      <c r="X425">
        <v>259</v>
      </c>
      <c r="Y425">
        <v>52</v>
      </c>
      <c r="Z425">
        <v>0</v>
      </c>
      <c r="AA425">
        <v>52</v>
      </c>
      <c r="AB425">
        <v>0</v>
      </c>
      <c r="AC425">
        <v>34</v>
      </c>
      <c r="AD425">
        <v>14</v>
      </c>
      <c r="AE425">
        <v>0</v>
      </c>
      <c r="AF425">
        <v>0</v>
      </c>
      <c r="AG425">
        <v>0</v>
      </c>
      <c r="AH425" t="s">
        <v>89</v>
      </c>
      <c r="AI425" t="s">
        <v>89</v>
      </c>
      <c r="AJ425" t="s">
        <v>89</v>
      </c>
      <c r="AK425" t="s">
        <v>89</v>
      </c>
      <c r="AL425" t="s">
        <v>89</v>
      </c>
      <c r="AM425" t="s">
        <v>89</v>
      </c>
      <c r="AN425" t="s">
        <v>89</v>
      </c>
      <c r="AO425" t="s">
        <v>89</v>
      </c>
      <c r="AP425" t="s">
        <v>89</v>
      </c>
      <c r="AQ425" t="s">
        <v>89</v>
      </c>
      <c r="AR425" t="s">
        <v>89</v>
      </c>
      <c r="AS425" t="s">
        <v>89</v>
      </c>
      <c r="AT425" t="s">
        <v>89</v>
      </c>
      <c r="AU425" t="s">
        <v>89</v>
      </c>
      <c r="AV425" t="s">
        <v>89</v>
      </c>
      <c r="AW425" t="s">
        <v>89</v>
      </c>
      <c r="AX425" t="s">
        <v>89</v>
      </c>
      <c r="AY425" t="s">
        <v>89</v>
      </c>
      <c r="AZ425" t="s">
        <v>89</v>
      </c>
      <c r="BA425" t="s">
        <v>89</v>
      </c>
      <c r="BB425" t="s">
        <v>89</v>
      </c>
      <c r="BC425" t="s">
        <v>89</v>
      </c>
      <c r="BD425" t="s">
        <v>89</v>
      </c>
      <c r="BE425" t="s">
        <v>89</v>
      </c>
    </row>
    <row r="426" spans="1:57" x14ac:dyDescent="0.35">
      <c r="A426" t="s">
        <v>1106</v>
      </c>
      <c r="B426" t="s">
        <v>81</v>
      </c>
      <c r="C426" t="s">
        <v>466</v>
      </c>
      <c r="D426" t="s">
        <v>83</v>
      </c>
      <c r="E426" s="2" t="str">
        <f>HYPERLINK("capsilon://?command=openfolder&amp;siteaddress=envoy.emaiq-na2.net&amp;folderid=FXD7C99097-50BA-1EA4-7F37-1AC117FB5F4A","FX2204176")</f>
        <v>FX2204176</v>
      </c>
      <c r="F426" t="s">
        <v>19</v>
      </c>
      <c r="G426" t="s">
        <v>19</v>
      </c>
      <c r="H426" t="s">
        <v>84</v>
      </c>
      <c r="I426" t="s">
        <v>1107</v>
      </c>
      <c r="J426">
        <v>66</v>
      </c>
      <c r="K426" t="s">
        <v>765</v>
      </c>
      <c r="L426" t="s">
        <v>19</v>
      </c>
      <c r="M426" t="s">
        <v>88</v>
      </c>
      <c r="N426">
        <v>1</v>
      </c>
      <c r="O426" s="1">
        <v>44669.465995370374</v>
      </c>
      <c r="P426" s="1">
        <v>44669.565451388888</v>
      </c>
      <c r="Q426">
        <v>7735</v>
      </c>
      <c r="R426">
        <v>858</v>
      </c>
      <c r="S426" t="b">
        <v>0</v>
      </c>
      <c r="T426" t="s">
        <v>89</v>
      </c>
      <c r="U426" t="b">
        <v>0</v>
      </c>
      <c r="V426" t="s">
        <v>199</v>
      </c>
      <c r="W426" s="1">
        <v>44669.544571759259</v>
      </c>
      <c r="X426">
        <v>848</v>
      </c>
      <c r="Y426">
        <v>52</v>
      </c>
      <c r="Z426">
        <v>0</v>
      </c>
      <c r="AA426">
        <v>52</v>
      </c>
      <c r="AB426">
        <v>0</v>
      </c>
      <c r="AC426">
        <v>34</v>
      </c>
      <c r="AD426">
        <v>14</v>
      </c>
      <c r="AE426">
        <v>0</v>
      </c>
      <c r="AF426">
        <v>0</v>
      </c>
      <c r="AG426">
        <v>0</v>
      </c>
      <c r="AH426" t="s">
        <v>89</v>
      </c>
      <c r="AI426" t="s">
        <v>89</v>
      </c>
      <c r="AJ426" t="s">
        <v>89</v>
      </c>
      <c r="AK426" t="s">
        <v>89</v>
      </c>
      <c r="AL426" t="s">
        <v>89</v>
      </c>
      <c r="AM426" t="s">
        <v>89</v>
      </c>
      <c r="AN426" t="s">
        <v>89</v>
      </c>
      <c r="AO426" t="s">
        <v>89</v>
      </c>
      <c r="AP426" t="s">
        <v>89</v>
      </c>
      <c r="AQ426" t="s">
        <v>89</v>
      </c>
      <c r="AR426" t="s">
        <v>89</v>
      </c>
      <c r="AS426" t="s">
        <v>89</v>
      </c>
      <c r="AT426" t="s">
        <v>89</v>
      </c>
      <c r="AU426" t="s">
        <v>89</v>
      </c>
      <c r="AV426" t="s">
        <v>89</v>
      </c>
      <c r="AW426" t="s">
        <v>89</v>
      </c>
      <c r="AX426" t="s">
        <v>89</v>
      </c>
      <c r="AY426" t="s">
        <v>89</v>
      </c>
      <c r="AZ426" t="s">
        <v>89</v>
      </c>
      <c r="BA426" t="s">
        <v>89</v>
      </c>
      <c r="BB426" t="s">
        <v>89</v>
      </c>
      <c r="BC426" t="s">
        <v>89</v>
      </c>
      <c r="BD426" t="s">
        <v>89</v>
      </c>
      <c r="BE426" t="s">
        <v>89</v>
      </c>
    </row>
    <row r="427" spans="1:57" x14ac:dyDescent="0.35">
      <c r="A427" t="s">
        <v>1108</v>
      </c>
      <c r="B427" t="s">
        <v>81</v>
      </c>
      <c r="C427" t="s">
        <v>1109</v>
      </c>
      <c r="D427" t="s">
        <v>83</v>
      </c>
      <c r="E427" s="2" t="str">
        <f>HYPERLINK("capsilon://?command=openfolder&amp;siteaddress=envoy.emaiq-na2.net&amp;folderid=FX8FB84BDF-B9AE-E65D-FFD9-970B88D4DA54","FX2202230")</f>
        <v>FX2202230</v>
      </c>
      <c r="F427" t="s">
        <v>19</v>
      </c>
      <c r="G427" t="s">
        <v>19</v>
      </c>
      <c r="H427" t="s">
        <v>84</v>
      </c>
      <c r="I427" t="s">
        <v>1110</v>
      </c>
      <c r="J427">
        <v>240</v>
      </c>
      <c r="K427" t="s">
        <v>765</v>
      </c>
      <c r="L427" t="s">
        <v>19</v>
      </c>
      <c r="M427" t="s">
        <v>88</v>
      </c>
      <c r="N427">
        <v>0</v>
      </c>
      <c r="O427" s="1">
        <v>44669.470243055555</v>
      </c>
      <c r="P427" s="1">
        <v>44669.565451388888</v>
      </c>
      <c r="Q427">
        <v>8063</v>
      </c>
      <c r="R427">
        <v>163</v>
      </c>
      <c r="S427" t="b">
        <v>0</v>
      </c>
      <c r="T427" t="s">
        <v>89</v>
      </c>
      <c r="U427" t="b">
        <v>0</v>
      </c>
      <c r="V427" t="s">
        <v>89</v>
      </c>
      <c r="W427" t="s">
        <v>89</v>
      </c>
      <c r="X427" t="s">
        <v>89</v>
      </c>
      <c r="Y427" t="s">
        <v>89</v>
      </c>
      <c r="Z427" t="s">
        <v>89</v>
      </c>
      <c r="AA427" t="s">
        <v>89</v>
      </c>
      <c r="AB427" t="s">
        <v>89</v>
      </c>
      <c r="AC427" t="s">
        <v>89</v>
      </c>
      <c r="AD427" t="s">
        <v>89</v>
      </c>
      <c r="AE427" t="s">
        <v>89</v>
      </c>
      <c r="AF427" t="s">
        <v>89</v>
      </c>
      <c r="AG427" t="s">
        <v>89</v>
      </c>
      <c r="AH427" t="s">
        <v>89</v>
      </c>
      <c r="AI427" t="s">
        <v>89</v>
      </c>
      <c r="AJ427" t="s">
        <v>89</v>
      </c>
      <c r="AK427" t="s">
        <v>89</v>
      </c>
      <c r="AL427" t="s">
        <v>89</v>
      </c>
      <c r="AM427" t="s">
        <v>89</v>
      </c>
      <c r="AN427" t="s">
        <v>89</v>
      </c>
      <c r="AO427" t="s">
        <v>89</v>
      </c>
      <c r="AP427" t="s">
        <v>89</v>
      </c>
      <c r="AQ427" t="s">
        <v>89</v>
      </c>
      <c r="AR427" t="s">
        <v>89</v>
      </c>
      <c r="AS427" t="s">
        <v>89</v>
      </c>
      <c r="AT427" t="s">
        <v>89</v>
      </c>
      <c r="AU427" t="s">
        <v>89</v>
      </c>
      <c r="AV427" t="s">
        <v>89</v>
      </c>
      <c r="AW427" t="s">
        <v>89</v>
      </c>
      <c r="AX427" t="s">
        <v>89</v>
      </c>
      <c r="AY427" t="s">
        <v>89</v>
      </c>
      <c r="AZ427" t="s">
        <v>89</v>
      </c>
      <c r="BA427" t="s">
        <v>89</v>
      </c>
      <c r="BB427" t="s">
        <v>89</v>
      </c>
      <c r="BC427" t="s">
        <v>89</v>
      </c>
      <c r="BD427" t="s">
        <v>89</v>
      </c>
      <c r="BE427" t="s">
        <v>89</v>
      </c>
    </row>
    <row r="428" spans="1:57" x14ac:dyDescent="0.35">
      <c r="A428" t="s">
        <v>1111</v>
      </c>
      <c r="B428" t="s">
        <v>81</v>
      </c>
      <c r="C428" t="s">
        <v>730</v>
      </c>
      <c r="D428" t="s">
        <v>83</v>
      </c>
      <c r="E428" s="2" t="str">
        <f>HYPERLINK("capsilon://?command=openfolder&amp;siteaddress=envoy.emaiq-na2.net&amp;folderid=FX33FC6D5A-552B-297C-C1DB-BF6C5423E947","FX2204162")</f>
        <v>FX2204162</v>
      </c>
      <c r="F428" t="s">
        <v>19</v>
      </c>
      <c r="G428" t="s">
        <v>19</v>
      </c>
      <c r="H428" t="s">
        <v>84</v>
      </c>
      <c r="I428" t="s">
        <v>1112</v>
      </c>
      <c r="J428">
        <v>66</v>
      </c>
      <c r="K428" t="s">
        <v>86</v>
      </c>
      <c r="L428" t="s">
        <v>87</v>
      </c>
      <c r="M428" t="s">
        <v>88</v>
      </c>
      <c r="N428">
        <v>1</v>
      </c>
      <c r="O428" s="1">
        <v>44669.4768287037</v>
      </c>
      <c r="P428" s="1">
        <v>44669.547766203701</v>
      </c>
      <c r="Q428">
        <v>5734</v>
      </c>
      <c r="R428">
        <v>395</v>
      </c>
      <c r="S428" t="b">
        <v>0</v>
      </c>
      <c r="T428" t="s">
        <v>89</v>
      </c>
      <c r="U428" t="b">
        <v>0</v>
      </c>
      <c r="V428" t="s">
        <v>353</v>
      </c>
      <c r="W428" s="1">
        <v>44669.547766203701</v>
      </c>
      <c r="X428">
        <v>395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66</v>
      </c>
      <c r="AE428">
        <v>52</v>
      </c>
      <c r="AF428">
        <v>0</v>
      </c>
      <c r="AG428">
        <v>1</v>
      </c>
      <c r="AH428" t="s">
        <v>89</v>
      </c>
      <c r="AI428" t="s">
        <v>89</v>
      </c>
      <c r="AJ428" t="s">
        <v>89</v>
      </c>
      <c r="AK428" t="s">
        <v>89</v>
      </c>
      <c r="AL428" t="s">
        <v>89</v>
      </c>
      <c r="AM428" t="s">
        <v>89</v>
      </c>
      <c r="AN428" t="s">
        <v>89</v>
      </c>
      <c r="AO428" t="s">
        <v>89</v>
      </c>
      <c r="AP428" t="s">
        <v>89</v>
      </c>
      <c r="AQ428" t="s">
        <v>89</v>
      </c>
      <c r="AR428" t="s">
        <v>89</v>
      </c>
      <c r="AS428" t="s">
        <v>89</v>
      </c>
      <c r="AT428" t="s">
        <v>89</v>
      </c>
      <c r="AU428" t="s">
        <v>89</v>
      </c>
      <c r="AV428" t="s">
        <v>89</v>
      </c>
      <c r="AW428" t="s">
        <v>89</v>
      </c>
      <c r="AX428" t="s">
        <v>89</v>
      </c>
      <c r="AY428" t="s">
        <v>89</v>
      </c>
      <c r="AZ428" t="s">
        <v>89</v>
      </c>
      <c r="BA428" t="s">
        <v>89</v>
      </c>
      <c r="BB428" t="s">
        <v>89</v>
      </c>
      <c r="BC428" t="s">
        <v>89</v>
      </c>
      <c r="BD428" t="s">
        <v>89</v>
      </c>
      <c r="BE428" t="s">
        <v>89</v>
      </c>
    </row>
    <row r="429" spans="1:57" x14ac:dyDescent="0.35">
      <c r="A429" t="s">
        <v>1113</v>
      </c>
      <c r="B429" t="s">
        <v>81</v>
      </c>
      <c r="C429" t="s">
        <v>802</v>
      </c>
      <c r="D429" t="s">
        <v>83</v>
      </c>
      <c r="E429" s="2" t="str">
        <f>HYPERLINK("capsilon://?command=openfolder&amp;siteaddress=envoy.emaiq-na2.net&amp;folderid=FXEE1F801B-3225-7052-833F-BC8CD58D684A","FX2204307")</f>
        <v>FX2204307</v>
      </c>
      <c r="F429" t="s">
        <v>19</v>
      </c>
      <c r="G429" t="s">
        <v>19</v>
      </c>
      <c r="H429" t="s">
        <v>84</v>
      </c>
      <c r="I429" t="s">
        <v>1114</v>
      </c>
      <c r="J429">
        <v>32</v>
      </c>
      <c r="K429" t="s">
        <v>765</v>
      </c>
      <c r="L429" t="s">
        <v>19</v>
      </c>
      <c r="M429" t="s">
        <v>88</v>
      </c>
      <c r="N429">
        <v>0</v>
      </c>
      <c r="O429" s="1">
        <v>44669.494467592594</v>
      </c>
      <c r="P429" s="1">
        <v>44669.565451388888</v>
      </c>
      <c r="Q429">
        <v>6102</v>
      </c>
      <c r="R429">
        <v>31</v>
      </c>
      <c r="S429" t="b">
        <v>0</v>
      </c>
      <c r="T429" t="s">
        <v>89</v>
      </c>
      <c r="U429" t="b">
        <v>0</v>
      </c>
      <c r="V429" t="s">
        <v>89</v>
      </c>
      <c r="W429" t="s">
        <v>89</v>
      </c>
      <c r="X429" t="s">
        <v>89</v>
      </c>
      <c r="Y429" t="s">
        <v>89</v>
      </c>
      <c r="Z429" t="s">
        <v>89</v>
      </c>
      <c r="AA429" t="s">
        <v>89</v>
      </c>
      <c r="AB429" t="s">
        <v>89</v>
      </c>
      <c r="AC429" t="s">
        <v>89</v>
      </c>
      <c r="AD429" t="s">
        <v>89</v>
      </c>
      <c r="AE429" t="s">
        <v>89</v>
      </c>
      <c r="AF429" t="s">
        <v>89</v>
      </c>
      <c r="AG429" t="s">
        <v>89</v>
      </c>
      <c r="AH429" t="s">
        <v>89</v>
      </c>
      <c r="AI429" t="s">
        <v>89</v>
      </c>
      <c r="AJ429" t="s">
        <v>89</v>
      </c>
      <c r="AK429" t="s">
        <v>89</v>
      </c>
      <c r="AL429" t="s">
        <v>89</v>
      </c>
      <c r="AM429" t="s">
        <v>89</v>
      </c>
      <c r="AN429" t="s">
        <v>89</v>
      </c>
      <c r="AO429" t="s">
        <v>89</v>
      </c>
      <c r="AP429" t="s">
        <v>89</v>
      </c>
      <c r="AQ429" t="s">
        <v>89</v>
      </c>
      <c r="AR429" t="s">
        <v>89</v>
      </c>
      <c r="AS429" t="s">
        <v>89</v>
      </c>
      <c r="AT429" t="s">
        <v>89</v>
      </c>
      <c r="AU429" t="s">
        <v>89</v>
      </c>
      <c r="AV429" t="s">
        <v>89</v>
      </c>
      <c r="AW429" t="s">
        <v>89</v>
      </c>
      <c r="AX429" t="s">
        <v>89</v>
      </c>
      <c r="AY429" t="s">
        <v>89</v>
      </c>
      <c r="AZ429" t="s">
        <v>89</v>
      </c>
      <c r="BA429" t="s">
        <v>89</v>
      </c>
      <c r="BB429" t="s">
        <v>89</v>
      </c>
      <c r="BC429" t="s">
        <v>89</v>
      </c>
      <c r="BD429" t="s">
        <v>89</v>
      </c>
      <c r="BE429" t="s">
        <v>89</v>
      </c>
    </row>
    <row r="430" spans="1:57" x14ac:dyDescent="0.35">
      <c r="A430" t="s">
        <v>1115</v>
      </c>
      <c r="B430" t="s">
        <v>81</v>
      </c>
      <c r="C430" t="s">
        <v>243</v>
      </c>
      <c r="D430" t="s">
        <v>83</v>
      </c>
      <c r="E430" s="2" t="str">
        <f>HYPERLINK("capsilon://?command=openfolder&amp;siteaddress=envoy.emaiq-na2.net&amp;folderid=FX8C0B32E5-BCF7-CF5E-2D5F-F99B53C6AA6E","FX2203530")</f>
        <v>FX2203530</v>
      </c>
      <c r="F430" t="s">
        <v>19</v>
      </c>
      <c r="G430" t="s">
        <v>19</v>
      </c>
      <c r="H430" t="s">
        <v>84</v>
      </c>
      <c r="I430" t="s">
        <v>1116</v>
      </c>
      <c r="J430">
        <v>30</v>
      </c>
      <c r="K430" t="s">
        <v>765</v>
      </c>
      <c r="L430" t="s">
        <v>19</v>
      </c>
      <c r="M430" t="s">
        <v>88</v>
      </c>
      <c r="N430">
        <v>1</v>
      </c>
      <c r="O430" s="1">
        <v>44669.494583333333</v>
      </c>
      <c r="P430" s="1">
        <v>44669.565451388888</v>
      </c>
      <c r="Q430">
        <v>6054</v>
      </c>
      <c r="R430">
        <v>69</v>
      </c>
      <c r="S430" t="b">
        <v>0</v>
      </c>
      <c r="T430" t="s">
        <v>89</v>
      </c>
      <c r="U430" t="b">
        <v>0</v>
      </c>
      <c r="V430" t="s">
        <v>353</v>
      </c>
      <c r="W430" s="1">
        <v>44669.551180555558</v>
      </c>
      <c r="X430">
        <v>69</v>
      </c>
      <c r="Y430">
        <v>9</v>
      </c>
      <c r="Z430">
        <v>0</v>
      </c>
      <c r="AA430">
        <v>9</v>
      </c>
      <c r="AB430">
        <v>0</v>
      </c>
      <c r="AC430">
        <v>1</v>
      </c>
      <c r="AD430">
        <v>21</v>
      </c>
      <c r="AE430">
        <v>0</v>
      </c>
      <c r="AF430">
        <v>0</v>
      </c>
      <c r="AG430">
        <v>0</v>
      </c>
      <c r="AH430" t="s">
        <v>89</v>
      </c>
      <c r="AI430" t="s">
        <v>89</v>
      </c>
      <c r="AJ430" t="s">
        <v>89</v>
      </c>
      <c r="AK430" t="s">
        <v>89</v>
      </c>
      <c r="AL430" t="s">
        <v>89</v>
      </c>
      <c r="AM430" t="s">
        <v>89</v>
      </c>
      <c r="AN430" t="s">
        <v>89</v>
      </c>
      <c r="AO430" t="s">
        <v>89</v>
      </c>
      <c r="AP430" t="s">
        <v>89</v>
      </c>
      <c r="AQ430" t="s">
        <v>89</v>
      </c>
      <c r="AR430" t="s">
        <v>89</v>
      </c>
      <c r="AS430" t="s">
        <v>89</v>
      </c>
      <c r="AT430" t="s">
        <v>89</v>
      </c>
      <c r="AU430" t="s">
        <v>89</v>
      </c>
      <c r="AV430" t="s">
        <v>89</v>
      </c>
      <c r="AW430" t="s">
        <v>89</v>
      </c>
      <c r="AX430" t="s">
        <v>89</v>
      </c>
      <c r="AY430" t="s">
        <v>89</v>
      </c>
      <c r="AZ430" t="s">
        <v>89</v>
      </c>
      <c r="BA430" t="s">
        <v>89</v>
      </c>
      <c r="BB430" t="s">
        <v>89</v>
      </c>
      <c r="BC430" t="s">
        <v>89</v>
      </c>
      <c r="BD430" t="s">
        <v>89</v>
      </c>
      <c r="BE430" t="s">
        <v>89</v>
      </c>
    </row>
    <row r="431" spans="1:57" x14ac:dyDescent="0.35">
      <c r="A431" t="s">
        <v>1117</v>
      </c>
      <c r="B431" t="s">
        <v>81</v>
      </c>
      <c r="C431" t="s">
        <v>617</v>
      </c>
      <c r="D431" t="s">
        <v>83</v>
      </c>
      <c r="E431" s="2" t="str">
        <f>HYPERLINK("capsilon://?command=openfolder&amp;siteaddress=envoy.emaiq-na2.net&amp;folderid=FX1E064170-6370-11C3-0DDB-E2A82EAF9D23","FX2204316")</f>
        <v>FX2204316</v>
      </c>
      <c r="F431" t="s">
        <v>19</v>
      </c>
      <c r="G431" t="s">
        <v>19</v>
      </c>
      <c r="H431" t="s">
        <v>84</v>
      </c>
      <c r="I431" t="s">
        <v>1118</v>
      </c>
      <c r="J431">
        <v>28</v>
      </c>
      <c r="K431" t="s">
        <v>765</v>
      </c>
      <c r="L431" t="s">
        <v>19</v>
      </c>
      <c r="M431" t="s">
        <v>88</v>
      </c>
      <c r="N431">
        <v>1</v>
      </c>
      <c r="O431" s="1">
        <v>44669.50922453704</v>
      </c>
      <c r="P431" s="1">
        <v>44669.565451388888</v>
      </c>
      <c r="Q431">
        <v>4692</v>
      </c>
      <c r="R431">
        <v>166</v>
      </c>
      <c r="S431" t="b">
        <v>0</v>
      </c>
      <c r="T431" t="s">
        <v>89</v>
      </c>
      <c r="U431" t="b">
        <v>0</v>
      </c>
      <c r="V431" t="s">
        <v>353</v>
      </c>
      <c r="W431" s="1">
        <v>44669.553113425929</v>
      </c>
      <c r="X431">
        <v>166</v>
      </c>
      <c r="Y431">
        <v>21</v>
      </c>
      <c r="Z431">
        <v>0</v>
      </c>
      <c r="AA431">
        <v>21</v>
      </c>
      <c r="AB431">
        <v>0</v>
      </c>
      <c r="AC431">
        <v>6</v>
      </c>
      <c r="AD431">
        <v>7</v>
      </c>
      <c r="AE431">
        <v>0</v>
      </c>
      <c r="AF431">
        <v>0</v>
      </c>
      <c r="AG431">
        <v>0</v>
      </c>
      <c r="AH431" t="s">
        <v>89</v>
      </c>
      <c r="AI431" t="s">
        <v>89</v>
      </c>
      <c r="AJ431" t="s">
        <v>89</v>
      </c>
      <c r="AK431" t="s">
        <v>89</v>
      </c>
      <c r="AL431" t="s">
        <v>89</v>
      </c>
      <c r="AM431" t="s">
        <v>89</v>
      </c>
      <c r="AN431" t="s">
        <v>89</v>
      </c>
      <c r="AO431" t="s">
        <v>89</v>
      </c>
      <c r="AP431" t="s">
        <v>89</v>
      </c>
      <c r="AQ431" t="s">
        <v>89</v>
      </c>
      <c r="AR431" t="s">
        <v>89</v>
      </c>
      <c r="AS431" t="s">
        <v>89</v>
      </c>
      <c r="AT431" t="s">
        <v>89</v>
      </c>
      <c r="AU431" t="s">
        <v>89</v>
      </c>
      <c r="AV431" t="s">
        <v>89</v>
      </c>
      <c r="AW431" t="s">
        <v>89</v>
      </c>
      <c r="AX431" t="s">
        <v>89</v>
      </c>
      <c r="AY431" t="s">
        <v>89</v>
      </c>
      <c r="AZ431" t="s">
        <v>89</v>
      </c>
      <c r="BA431" t="s">
        <v>89</v>
      </c>
      <c r="BB431" t="s">
        <v>89</v>
      </c>
      <c r="BC431" t="s">
        <v>89</v>
      </c>
      <c r="BD431" t="s">
        <v>89</v>
      </c>
      <c r="BE431" t="s">
        <v>89</v>
      </c>
    </row>
    <row r="432" spans="1:57" x14ac:dyDescent="0.35">
      <c r="A432" t="s">
        <v>1119</v>
      </c>
      <c r="B432" t="s">
        <v>81</v>
      </c>
      <c r="C432" t="s">
        <v>1120</v>
      </c>
      <c r="D432" t="s">
        <v>83</v>
      </c>
      <c r="E432" s="2" t="str">
        <f>HYPERLINK("capsilon://?command=openfolder&amp;siteaddress=envoy.emaiq-na2.net&amp;folderid=FXD4AEE83A-B719-2C29-EFF7-6D80A908A91C","FX2204371")</f>
        <v>FX2204371</v>
      </c>
      <c r="F432" t="s">
        <v>19</v>
      </c>
      <c r="G432" t="s">
        <v>19</v>
      </c>
      <c r="H432" t="s">
        <v>84</v>
      </c>
      <c r="I432" t="s">
        <v>1121</v>
      </c>
      <c r="J432">
        <v>125</v>
      </c>
      <c r="K432" t="s">
        <v>765</v>
      </c>
      <c r="L432" t="s">
        <v>19</v>
      </c>
      <c r="M432" t="s">
        <v>88</v>
      </c>
      <c r="N432">
        <v>0</v>
      </c>
      <c r="O432" s="1">
        <v>44669.509687500002</v>
      </c>
      <c r="P432" s="1">
        <v>44669.565451388888</v>
      </c>
      <c r="Q432">
        <v>4677</v>
      </c>
      <c r="R432">
        <v>141</v>
      </c>
      <c r="S432" t="b">
        <v>0</v>
      </c>
      <c r="T432" t="s">
        <v>89</v>
      </c>
      <c r="U432" t="b">
        <v>0</v>
      </c>
      <c r="V432" t="s">
        <v>89</v>
      </c>
      <c r="W432" t="s">
        <v>89</v>
      </c>
      <c r="X432" t="s">
        <v>89</v>
      </c>
      <c r="Y432" t="s">
        <v>89</v>
      </c>
      <c r="Z432" t="s">
        <v>89</v>
      </c>
      <c r="AA432" t="s">
        <v>89</v>
      </c>
      <c r="AB432" t="s">
        <v>89</v>
      </c>
      <c r="AC432" t="s">
        <v>89</v>
      </c>
      <c r="AD432" t="s">
        <v>89</v>
      </c>
      <c r="AE432" t="s">
        <v>89</v>
      </c>
      <c r="AF432" t="s">
        <v>89</v>
      </c>
      <c r="AG432" t="s">
        <v>89</v>
      </c>
      <c r="AH432" t="s">
        <v>89</v>
      </c>
      <c r="AI432" t="s">
        <v>89</v>
      </c>
      <c r="AJ432" t="s">
        <v>89</v>
      </c>
      <c r="AK432" t="s">
        <v>89</v>
      </c>
      <c r="AL432" t="s">
        <v>89</v>
      </c>
      <c r="AM432" t="s">
        <v>89</v>
      </c>
      <c r="AN432" t="s">
        <v>89</v>
      </c>
      <c r="AO432" t="s">
        <v>89</v>
      </c>
      <c r="AP432" t="s">
        <v>89</v>
      </c>
      <c r="AQ432" t="s">
        <v>89</v>
      </c>
      <c r="AR432" t="s">
        <v>89</v>
      </c>
      <c r="AS432" t="s">
        <v>89</v>
      </c>
      <c r="AT432" t="s">
        <v>89</v>
      </c>
      <c r="AU432" t="s">
        <v>89</v>
      </c>
      <c r="AV432" t="s">
        <v>89</v>
      </c>
      <c r="AW432" t="s">
        <v>89</v>
      </c>
      <c r="AX432" t="s">
        <v>89</v>
      </c>
      <c r="AY432" t="s">
        <v>89</v>
      </c>
      <c r="AZ432" t="s">
        <v>89</v>
      </c>
      <c r="BA432" t="s">
        <v>89</v>
      </c>
      <c r="BB432" t="s">
        <v>89</v>
      </c>
      <c r="BC432" t="s">
        <v>89</v>
      </c>
      <c r="BD432" t="s">
        <v>89</v>
      </c>
      <c r="BE432" t="s">
        <v>89</v>
      </c>
    </row>
    <row r="433" spans="1:57" x14ac:dyDescent="0.35">
      <c r="A433" t="s">
        <v>1122</v>
      </c>
      <c r="B433" t="s">
        <v>81</v>
      </c>
      <c r="C433" t="s">
        <v>508</v>
      </c>
      <c r="D433" t="s">
        <v>83</v>
      </c>
      <c r="E433" s="2" t="str">
        <f>HYPERLINK("capsilon://?command=openfolder&amp;siteaddress=envoy.emaiq-na2.net&amp;folderid=FX9E7EE11B-D221-BA9B-C2F3-03A06C58FC28","FX22031023")</f>
        <v>FX22031023</v>
      </c>
      <c r="F433" t="s">
        <v>19</v>
      </c>
      <c r="G433" t="s">
        <v>19</v>
      </c>
      <c r="H433" t="s">
        <v>84</v>
      </c>
      <c r="I433" t="s">
        <v>1123</v>
      </c>
      <c r="J433">
        <v>66</v>
      </c>
      <c r="K433" t="s">
        <v>765</v>
      </c>
      <c r="L433" t="s">
        <v>19</v>
      </c>
      <c r="M433" t="s">
        <v>88</v>
      </c>
      <c r="N433">
        <v>0</v>
      </c>
      <c r="O433" s="1">
        <v>44669.517511574071</v>
      </c>
      <c r="P433" s="1">
        <v>44669.565451388888</v>
      </c>
      <c r="Q433">
        <v>4142</v>
      </c>
      <c r="R433">
        <v>0</v>
      </c>
      <c r="S433" t="b">
        <v>0</v>
      </c>
      <c r="T433" t="s">
        <v>89</v>
      </c>
      <c r="U433" t="b">
        <v>0</v>
      </c>
      <c r="V433" t="s">
        <v>89</v>
      </c>
      <c r="W433" t="s">
        <v>89</v>
      </c>
      <c r="X433" t="s">
        <v>89</v>
      </c>
      <c r="Y433" t="s">
        <v>89</v>
      </c>
      <c r="Z433" t="s">
        <v>89</v>
      </c>
      <c r="AA433" t="s">
        <v>89</v>
      </c>
      <c r="AB433" t="s">
        <v>89</v>
      </c>
      <c r="AC433" t="s">
        <v>89</v>
      </c>
      <c r="AD433" t="s">
        <v>89</v>
      </c>
      <c r="AE433" t="s">
        <v>89</v>
      </c>
      <c r="AF433" t="s">
        <v>89</v>
      </c>
      <c r="AG433" t="s">
        <v>89</v>
      </c>
      <c r="AH433" t="s">
        <v>89</v>
      </c>
      <c r="AI433" t="s">
        <v>89</v>
      </c>
      <c r="AJ433" t="s">
        <v>89</v>
      </c>
      <c r="AK433" t="s">
        <v>89</v>
      </c>
      <c r="AL433" t="s">
        <v>89</v>
      </c>
      <c r="AM433" t="s">
        <v>89</v>
      </c>
      <c r="AN433" t="s">
        <v>89</v>
      </c>
      <c r="AO433" t="s">
        <v>89</v>
      </c>
      <c r="AP433" t="s">
        <v>89</v>
      </c>
      <c r="AQ433" t="s">
        <v>89</v>
      </c>
      <c r="AR433" t="s">
        <v>89</v>
      </c>
      <c r="AS433" t="s">
        <v>89</v>
      </c>
      <c r="AT433" t="s">
        <v>89</v>
      </c>
      <c r="AU433" t="s">
        <v>89</v>
      </c>
      <c r="AV433" t="s">
        <v>89</v>
      </c>
      <c r="AW433" t="s">
        <v>89</v>
      </c>
      <c r="AX433" t="s">
        <v>89</v>
      </c>
      <c r="AY433" t="s">
        <v>89</v>
      </c>
      <c r="AZ433" t="s">
        <v>89</v>
      </c>
      <c r="BA433" t="s">
        <v>89</v>
      </c>
      <c r="BB433" t="s">
        <v>89</v>
      </c>
      <c r="BC433" t="s">
        <v>89</v>
      </c>
      <c r="BD433" t="s">
        <v>89</v>
      </c>
      <c r="BE433" t="s">
        <v>89</v>
      </c>
    </row>
    <row r="434" spans="1:57" x14ac:dyDescent="0.35">
      <c r="A434" t="s">
        <v>1124</v>
      </c>
      <c r="B434" t="s">
        <v>81</v>
      </c>
      <c r="C434" t="s">
        <v>1125</v>
      </c>
      <c r="D434" t="s">
        <v>83</v>
      </c>
      <c r="E434" s="2" t="str">
        <f>HYPERLINK("capsilon://?command=openfolder&amp;siteaddress=envoy.emaiq-na2.net&amp;folderid=FX08D4EACF-5FAC-846B-B456-C819B234916B","FX2204504")</f>
        <v>FX2204504</v>
      </c>
      <c r="F434" t="s">
        <v>19</v>
      </c>
      <c r="G434" t="s">
        <v>19</v>
      </c>
      <c r="H434" t="s">
        <v>84</v>
      </c>
      <c r="I434" t="s">
        <v>1126</v>
      </c>
      <c r="J434">
        <v>129</v>
      </c>
      <c r="K434" t="s">
        <v>765</v>
      </c>
      <c r="L434" t="s">
        <v>19</v>
      </c>
      <c r="M434" t="s">
        <v>88</v>
      </c>
      <c r="N434">
        <v>0</v>
      </c>
      <c r="O434" s="1">
        <v>44669.541863425926</v>
      </c>
      <c r="P434" s="1">
        <v>44669.565451388888</v>
      </c>
      <c r="Q434">
        <v>2038</v>
      </c>
      <c r="R434">
        <v>0</v>
      </c>
      <c r="S434" t="b">
        <v>0</v>
      </c>
      <c r="T434" t="s">
        <v>89</v>
      </c>
      <c r="U434" t="b">
        <v>0</v>
      </c>
      <c r="V434" t="s">
        <v>89</v>
      </c>
      <c r="W434" t="s">
        <v>89</v>
      </c>
      <c r="X434" t="s">
        <v>89</v>
      </c>
      <c r="Y434" t="s">
        <v>89</v>
      </c>
      <c r="Z434" t="s">
        <v>89</v>
      </c>
      <c r="AA434" t="s">
        <v>89</v>
      </c>
      <c r="AB434" t="s">
        <v>89</v>
      </c>
      <c r="AC434" t="s">
        <v>89</v>
      </c>
      <c r="AD434" t="s">
        <v>89</v>
      </c>
      <c r="AE434" t="s">
        <v>89</v>
      </c>
      <c r="AF434" t="s">
        <v>89</v>
      </c>
      <c r="AG434" t="s">
        <v>89</v>
      </c>
      <c r="AH434" t="s">
        <v>89</v>
      </c>
      <c r="AI434" t="s">
        <v>89</v>
      </c>
      <c r="AJ434" t="s">
        <v>89</v>
      </c>
      <c r="AK434" t="s">
        <v>89</v>
      </c>
      <c r="AL434" t="s">
        <v>89</v>
      </c>
      <c r="AM434" t="s">
        <v>89</v>
      </c>
      <c r="AN434" t="s">
        <v>89</v>
      </c>
      <c r="AO434" t="s">
        <v>89</v>
      </c>
      <c r="AP434" t="s">
        <v>89</v>
      </c>
      <c r="AQ434" t="s">
        <v>89</v>
      </c>
      <c r="AR434" t="s">
        <v>89</v>
      </c>
      <c r="AS434" t="s">
        <v>89</v>
      </c>
      <c r="AT434" t="s">
        <v>89</v>
      </c>
      <c r="AU434" t="s">
        <v>89</v>
      </c>
      <c r="AV434" t="s">
        <v>89</v>
      </c>
      <c r="AW434" t="s">
        <v>89</v>
      </c>
      <c r="AX434" t="s">
        <v>89</v>
      </c>
      <c r="AY434" t="s">
        <v>89</v>
      </c>
      <c r="AZ434" t="s">
        <v>89</v>
      </c>
      <c r="BA434" t="s">
        <v>89</v>
      </c>
      <c r="BB434" t="s">
        <v>89</v>
      </c>
      <c r="BC434" t="s">
        <v>89</v>
      </c>
      <c r="BD434" t="s">
        <v>89</v>
      </c>
      <c r="BE434" t="s">
        <v>89</v>
      </c>
    </row>
    <row r="435" spans="1:57" x14ac:dyDescent="0.35">
      <c r="A435" t="s">
        <v>1127</v>
      </c>
      <c r="B435" t="s">
        <v>81</v>
      </c>
      <c r="C435" t="s">
        <v>730</v>
      </c>
      <c r="D435" t="s">
        <v>83</v>
      </c>
      <c r="E435" s="2" t="str">
        <f>HYPERLINK("capsilon://?command=openfolder&amp;siteaddress=envoy.emaiq-na2.net&amp;folderid=FX33FC6D5A-552B-297C-C1DB-BF6C5423E947","FX2204162")</f>
        <v>FX2204162</v>
      </c>
      <c r="F435" t="s">
        <v>19</v>
      </c>
      <c r="G435" t="s">
        <v>19</v>
      </c>
      <c r="H435" t="s">
        <v>84</v>
      </c>
      <c r="I435" t="s">
        <v>1112</v>
      </c>
      <c r="J435">
        <v>43</v>
      </c>
      <c r="K435" t="s">
        <v>86</v>
      </c>
      <c r="L435" t="s">
        <v>87</v>
      </c>
      <c r="M435" t="s">
        <v>88</v>
      </c>
      <c r="N435">
        <v>2</v>
      </c>
      <c r="O435" s="1">
        <v>44669.548009259262</v>
      </c>
      <c r="P435" s="1">
        <v>44669.552581018521</v>
      </c>
      <c r="Q435">
        <v>108</v>
      </c>
      <c r="R435">
        <v>287</v>
      </c>
      <c r="S435" t="b">
        <v>0</v>
      </c>
      <c r="T435" t="s">
        <v>89</v>
      </c>
      <c r="U435" t="b">
        <v>1</v>
      </c>
      <c r="V435" t="s">
        <v>353</v>
      </c>
      <c r="W435" s="1">
        <v>44669.55028935185</v>
      </c>
      <c r="X435">
        <v>185</v>
      </c>
      <c r="Y435">
        <v>37</v>
      </c>
      <c r="Z435">
        <v>0</v>
      </c>
      <c r="AA435">
        <v>37</v>
      </c>
      <c r="AB435">
        <v>0</v>
      </c>
      <c r="AC435">
        <v>22</v>
      </c>
      <c r="AD435">
        <v>6</v>
      </c>
      <c r="AE435">
        <v>0</v>
      </c>
      <c r="AF435">
        <v>0</v>
      </c>
      <c r="AG435">
        <v>0</v>
      </c>
      <c r="AH435" t="s">
        <v>101</v>
      </c>
      <c r="AI435" s="1">
        <v>44669.552581018521</v>
      </c>
      <c r="AJ435">
        <v>102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6</v>
      </c>
      <c r="AQ435">
        <v>0</v>
      </c>
      <c r="AR435">
        <v>0</v>
      </c>
      <c r="AS435">
        <v>0</v>
      </c>
      <c r="AT435" t="s">
        <v>89</v>
      </c>
      <c r="AU435" t="s">
        <v>89</v>
      </c>
      <c r="AV435" t="s">
        <v>89</v>
      </c>
      <c r="AW435" t="s">
        <v>89</v>
      </c>
      <c r="AX435" t="s">
        <v>89</v>
      </c>
      <c r="AY435" t="s">
        <v>89</v>
      </c>
      <c r="AZ435" t="s">
        <v>89</v>
      </c>
      <c r="BA435" t="s">
        <v>89</v>
      </c>
      <c r="BB435" t="s">
        <v>89</v>
      </c>
      <c r="BC435" t="s">
        <v>89</v>
      </c>
      <c r="BD435" t="s">
        <v>89</v>
      </c>
      <c r="BE435" t="s">
        <v>89</v>
      </c>
    </row>
    <row r="436" spans="1:57" x14ac:dyDescent="0.35">
      <c r="A436" t="s">
        <v>1128</v>
      </c>
      <c r="B436" t="s">
        <v>81</v>
      </c>
      <c r="C436" t="s">
        <v>1129</v>
      </c>
      <c r="D436" t="s">
        <v>83</v>
      </c>
      <c r="E436" s="2" t="str">
        <f>HYPERLINK("capsilon://?command=openfolder&amp;siteaddress=envoy.emaiq-na2.net&amp;folderid=FXEE1297E1-C342-BD8B-E6DA-44A1647F94F5","FX2204626")</f>
        <v>FX2204626</v>
      </c>
      <c r="F436" t="s">
        <v>19</v>
      </c>
      <c r="G436" t="s">
        <v>19</v>
      </c>
      <c r="H436" t="s">
        <v>84</v>
      </c>
      <c r="I436" t="s">
        <v>1130</v>
      </c>
      <c r="J436">
        <v>208</v>
      </c>
      <c r="K436" t="s">
        <v>765</v>
      </c>
      <c r="L436" t="s">
        <v>19</v>
      </c>
      <c r="M436" t="s">
        <v>88</v>
      </c>
      <c r="N436">
        <v>0</v>
      </c>
      <c r="O436" s="1">
        <v>44669.548657407409</v>
      </c>
      <c r="P436" s="1">
        <v>44669.565451388888</v>
      </c>
      <c r="Q436">
        <v>1451</v>
      </c>
      <c r="R436">
        <v>0</v>
      </c>
      <c r="S436" t="b">
        <v>0</v>
      </c>
      <c r="T436" t="s">
        <v>89</v>
      </c>
      <c r="U436" t="b">
        <v>0</v>
      </c>
      <c r="V436" t="s">
        <v>89</v>
      </c>
      <c r="W436" t="s">
        <v>89</v>
      </c>
      <c r="X436" t="s">
        <v>89</v>
      </c>
      <c r="Y436" t="s">
        <v>89</v>
      </c>
      <c r="Z436" t="s">
        <v>89</v>
      </c>
      <c r="AA436" t="s">
        <v>89</v>
      </c>
      <c r="AB436" t="s">
        <v>89</v>
      </c>
      <c r="AC436" t="s">
        <v>89</v>
      </c>
      <c r="AD436" t="s">
        <v>89</v>
      </c>
      <c r="AE436" t="s">
        <v>89</v>
      </c>
      <c r="AF436" t="s">
        <v>89</v>
      </c>
      <c r="AG436" t="s">
        <v>89</v>
      </c>
      <c r="AH436" t="s">
        <v>89</v>
      </c>
      <c r="AI436" t="s">
        <v>89</v>
      </c>
      <c r="AJ436" t="s">
        <v>89</v>
      </c>
      <c r="AK436" t="s">
        <v>89</v>
      </c>
      <c r="AL436" t="s">
        <v>89</v>
      </c>
      <c r="AM436" t="s">
        <v>89</v>
      </c>
      <c r="AN436" t="s">
        <v>89</v>
      </c>
      <c r="AO436" t="s">
        <v>89</v>
      </c>
      <c r="AP436" t="s">
        <v>89</v>
      </c>
      <c r="AQ436" t="s">
        <v>89</v>
      </c>
      <c r="AR436" t="s">
        <v>89</v>
      </c>
      <c r="AS436" t="s">
        <v>89</v>
      </c>
      <c r="AT436" t="s">
        <v>89</v>
      </c>
      <c r="AU436" t="s">
        <v>89</v>
      </c>
      <c r="AV436" t="s">
        <v>89</v>
      </c>
      <c r="AW436" t="s">
        <v>89</v>
      </c>
      <c r="AX436" t="s">
        <v>89</v>
      </c>
      <c r="AY436" t="s">
        <v>89</v>
      </c>
      <c r="AZ436" t="s">
        <v>89</v>
      </c>
      <c r="BA436" t="s">
        <v>89</v>
      </c>
      <c r="BB436" t="s">
        <v>89</v>
      </c>
      <c r="BC436" t="s">
        <v>89</v>
      </c>
      <c r="BD436" t="s">
        <v>89</v>
      </c>
      <c r="BE436" t="s">
        <v>89</v>
      </c>
    </row>
    <row r="437" spans="1:57" x14ac:dyDescent="0.35">
      <c r="A437" t="s">
        <v>1131</v>
      </c>
      <c r="B437" t="s">
        <v>81</v>
      </c>
      <c r="C437" t="s">
        <v>1132</v>
      </c>
      <c r="D437" t="s">
        <v>83</v>
      </c>
      <c r="E437" s="2" t="str">
        <f>HYPERLINK("capsilon://?command=openfolder&amp;siteaddress=envoy.emaiq-na2.net&amp;folderid=FX39A36DDA-4DCD-B423-89B0-208B20912396","FX22031149")</f>
        <v>FX22031149</v>
      </c>
      <c r="F437" t="s">
        <v>19</v>
      </c>
      <c r="G437" t="s">
        <v>19</v>
      </c>
      <c r="H437" t="s">
        <v>84</v>
      </c>
      <c r="I437" t="s">
        <v>1133</v>
      </c>
      <c r="J437">
        <v>60</v>
      </c>
      <c r="K437" t="s">
        <v>86</v>
      </c>
      <c r="L437" t="s">
        <v>87</v>
      </c>
      <c r="M437" t="s">
        <v>88</v>
      </c>
      <c r="N437">
        <v>1</v>
      </c>
      <c r="O437" s="1">
        <v>44655.465983796297</v>
      </c>
      <c r="P437" s="1">
        <v>44655.511053240742</v>
      </c>
      <c r="Q437">
        <v>3558</v>
      </c>
      <c r="R437">
        <v>336</v>
      </c>
      <c r="S437" t="b">
        <v>0</v>
      </c>
      <c r="T437" t="s">
        <v>89</v>
      </c>
      <c r="U437" t="b">
        <v>0</v>
      </c>
      <c r="V437" t="s">
        <v>1075</v>
      </c>
      <c r="W437" s="1">
        <v>44655.511053240742</v>
      </c>
      <c r="X437">
        <v>318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60</v>
      </c>
      <c r="AE437">
        <v>48</v>
      </c>
      <c r="AF437">
        <v>0</v>
      </c>
      <c r="AG437">
        <v>3</v>
      </c>
      <c r="AH437" t="s">
        <v>89</v>
      </c>
      <c r="AI437" t="s">
        <v>89</v>
      </c>
      <c r="AJ437" t="s">
        <v>89</v>
      </c>
      <c r="AK437" t="s">
        <v>89</v>
      </c>
      <c r="AL437" t="s">
        <v>89</v>
      </c>
      <c r="AM437" t="s">
        <v>89</v>
      </c>
      <c r="AN437" t="s">
        <v>89</v>
      </c>
      <c r="AO437" t="s">
        <v>89</v>
      </c>
      <c r="AP437" t="s">
        <v>89</v>
      </c>
      <c r="AQ437" t="s">
        <v>89</v>
      </c>
      <c r="AR437" t="s">
        <v>89</v>
      </c>
      <c r="AS437" t="s">
        <v>89</v>
      </c>
      <c r="AT437" t="s">
        <v>89</v>
      </c>
      <c r="AU437" t="s">
        <v>89</v>
      </c>
      <c r="AV437" t="s">
        <v>89</v>
      </c>
      <c r="AW437" t="s">
        <v>89</v>
      </c>
      <c r="AX437" t="s">
        <v>89</v>
      </c>
      <c r="AY437" t="s">
        <v>89</v>
      </c>
      <c r="AZ437" t="s">
        <v>89</v>
      </c>
      <c r="BA437" t="s">
        <v>89</v>
      </c>
      <c r="BB437" t="s">
        <v>89</v>
      </c>
      <c r="BC437" t="s">
        <v>89</v>
      </c>
      <c r="BD437" t="s">
        <v>89</v>
      </c>
      <c r="BE437" t="s">
        <v>89</v>
      </c>
    </row>
    <row r="438" spans="1:57" x14ac:dyDescent="0.35">
      <c r="A438" t="s">
        <v>1134</v>
      </c>
      <c r="B438" t="s">
        <v>81</v>
      </c>
      <c r="C438" t="s">
        <v>1135</v>
      </c>
      <c r="D438" t="s">
        <v>83</v>
      </c>
      <c r="E438" s="2" t="str">
        <f>HYPERLINK("capsilon://?command=openfolder&amp;siteaddress=envoy.emaiq-na2.net&amp;folderid=FX7469E4FF-46CD-87E4-0727-DB5149D1D474","FX2204367")</f>
        <v>FX2204367</v>
      </c>
      <c r="F438" t="s">
        <v>19</v>
      </c>
      <c r="G438" t="s">
        <v>19</v>
      </c>
      <c r="H438" t="s">
        <v>84</v>
      </c>
      <c r="I438" t="s">
        <v>1136</v>
      </c>
      <c r="J438">
        <v>131</v>
      </c>
      <c r="K438" t="s">
        <v>765</v>
      </c>
      <c r="L438" t="s">
        <v>19</v>
      </c>
      <c r="M438" t="s">
        <v>88</v>
      </c>
      <c r="N438">
        <v>0</v>
      </c>
      <c r="O438" s="1">
        <v>44669.555787037039</v>
      </c>
      <c r="P438" s="1">
        <v>44669.565451388888</v>
      </c>
      <c r="Q438">
        <v>835</v>
      </c>
      <c r="R438">
        <v>0</v>
      </c>
      <c r="S438" t="b">
        <v>0</v>
      </c>
      <c r="T438" t="s">
        <v>89</v>
      </c>
      <c r="U438" t="b">
        <v>0</v>
      </c>
      <c r="V438" t="s">
        <v>89</v>
      </c>
      <c r="W438" t="s">
        <v>89</v>
      </c>
      <c r="X438" t="s">
        <v>89</v>
      </c>
      <c r="Y438" t="s">
        <v>89</v>
      </c>
      <c r="Z438" t="s">
        <v>89</v>
      </c>
      <c r="AA438" t="s">
        <v>89</v>
      </c>
      <c r="AB438" t="s">
        <v>89</v>
      </c>
      <c r="AC438" t="s">
        <v>89</v>
      </c>
      <c r="AD438" t="s">
        <v>89</v>
      </c>
      <c r="AE438" t="s">
        <v>89</v>
      </c>
      <c r="AF438" t="s">
        <v>89</v>
      </c>
      <c r="AG438" t="s">
        <v>89</v>
      </c>
      <c r="AH438" t="s">
        <v>89</v>
      </c>
      <c r="AI438" t="s">
        <v>89</v>
      </c>
      <c r="AJ438" t="s">
        <v>89</v>
      </c>
      <c r="AK438" t="s">
        <v>89</v>
      </c>
      <c r="AL438" t="s">
        <v>89</v>
      </c>
      <c r="AM438" t="s">
        <v>89</v>
      </c>
      <c r="AN438" t="s">
        <v>89</v>
      </c>
      <c r="AO438" t="s">
        <v>89</v>
      </c>
      <c r="AP438" t="s">
        <v>89</v>
      </c>
      <c r="AQ438" t="s">
        <v>89</v>
      </c>
      <c r="AR438" t="s">
        <v>89</v>
      </c>
      <c r="AS438" t="s">
        <v>89</v>
      </c>
      <c r="AT438" t="s">
        <v>89</v>
      </c>
      <c r="AU438" t="s">
        <v>89</v>
      </c>
      <c r="AV438" t="s">
        <v>89</v>
      </c>
      <c r="AW438" t="s">
        <v>89</v>
      </c>
      <c r="AX438" t="s">
        <v>89</v>
      </c>
      <c r="AY438" t="s">
        <v>89</v>
      </c>
      <c r="AZ438" t="s">
        <v>89</v>
      </c>
      <c r="BA438" t="s">
        <v>89</v>
      </c>
      <c r="BB438" t="s">
        <v>89</v>
      </c>
      <c r="BC438" t="s">
        <v>89</v>
      </c>
      <c r="BD438" t="s">
        <v>89</v>
      </c>
      <c r="BE438" t="s">
        <v>89</v>
      </c>
    </row>
    <row r="439" spans="1:57" x14ac:dyDescent="0.35">
      <c r="A439" t="s">
        <v>1137</v>
      </c>
      <c r="B439" t="s">
        <v>81</v>
      </c>
      <c r="C439" t="s">
        <v>1138</v>
      </c>
      <c r="D439" t="s">
        <v>83</v>
      </c>
      <c r="E439" s="2" t="str">
        <f>HYPERLINK("capsilon://?command=openfolder&amp;siteaddress=envoy.emaiq-na2.net&amp;folderid=FX24BC562E-541F-EED6-8C38-BA0C6B9E8CE1","FX2204699")</f>
        <v>FX2204699</v>
      </c>
      <c r="F439" t="s">
        <v>19</v>
      </c>
      <c r="G439" t="s">
        <v>19</v>
      </c>
      <c r="H439" t="s">
        <v>84</v>
      </c>
      <c r="I439" t="s">
        <v>1139</v>
      </c>
      <c r="J439">
        <v>213</v>
      </c>
      <c r="K439" t="s">
        <v>86</v>
      </c>
      <c r="L439" t="s">
        <v>87</v>
      </c>
      <c r="M439" t="s">
        <v>88</v>
      </c>
      <c r="N439">
        <v>1</v>
      </c>
      <c r="O439" s="1">
        <v>44669.575324074074</v>
      </c>
      <c r="P439" s="1">
        <v>44669.601203703707</v>
      </c>
      <c r="Q439">
        <v>1711</v>
      </c>
      <c r="R439">
        <v>525</v>
      </c>
      <c r="S439" t="b">
        <v>0</v>
      </c>
      <c r="T439" t="s">
        <v>89</v>
      </c>
      <c r="U439" t="b">
        <v>0</v>
      </c>
      <c r="V439" t="s">
        <v>199</v>
      </c>
      <c r="W439" s="1">
        <v>44669.601203703707</v>
      </c>
      <c r="X439">
        <v>525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213</v>
      </c>
      <c r="AE439">
        <v>168</v>
      </c>
      <c r="AF439">
        <v>0</v>
      </c>
      <c r="AG439">
        <v>9</v>
      </c>
      <c r="AH439" t="s">
        <v>89</v>
      </c>
      <c r="AI439" t="s">
        <v>89</v>
      </c>
      <c r="AJ439" t="s">
        <v>89</v>
      </c>
      <c r="AK439" t="s">
        <v>89</v>
      </c>
      <c r="AL439" t="s">
        <v>89</v>
      </c>
      <c r="AM439" t="s">
        <v>89</v>
      </c>
      <c r="AN439" t="s">
        <v>89</v>
      </c>
      <c r="AO439" t="s">
        <v>89</v>
      </c>
      <c r="AP439" t="s">
        <v>89</v>
      </c>
      <c r="AQ439" t="s">
        <v>89</v>
      </c>
      <c r="AR439" t="s">
        <v>89</v>
      </c>
      <c r="AS439" t="s">
        <v>89</v>
      </c>
      <c r="AT439" t="s">
        <v>89</v>
      </c>
      <c r="AU439" t="s">
        <v>89</v>
      </c>
      <c r="AV439" t="s">
        <v>89</v>
      </c>
      <c r="AW439" t="s">
        <v>89</v>
      </c>
      <c r="AX439" t="s">
        <v>89</v>
      </c>
      <c r="AY439" t="s">
        <v>89</v>
      </c>
      <c r="AZ439" t="s">
        <v>89</v>
      </c>
      <c r="BA439" t="s">
        <v>89</v>
      </c>
      <c r="BB439" t="s">
        <v>89</v>
      </c>
      <c r="BC439" t="s">
        <v>89</v>
      </c>
      <c r="BD439" t="s">
        <v>89</v>
      </c>
      <c r="BE439" t="s">
        <v>89</v>
      </c>
    </row>
    <row r="440" spans="1:57" x14ac:dyDescent="0.35">
      <c r="A440" t="s">
        <v>1140</v>
      </c>
      <c r="B440" t="s">
        <v>81</v>
      </c>
      <c r="C440" t="s">
        <v>1141</v>
      </c>
      <c r="D440" t="s">
        <v>83</v>
      </c>
      <c r="E440" s="2" t="str">
        <f>HYPERLINK("capsilon://?command=openfolder&amp;siteaddress=envoy.emaiq-na2.net&amp;folderid=FXBA95027A-60B4-E2E0-54A7-6492037CCFED","FX2203878")</f>
        <v>FX2203878</v>
      </c>
      <c r="F440" t="s">
        <v>19</v>
      </c>
      <c r="G440" t="s">
        <v>19</v>
      </c>
      <c r="H440" t="s">
        <v>84</v>
      </c>
      <c r="I440" t="s">
        <v>1142</v>
      </c>
      <c r="J440">
        <v>246</v>
      </c>
      <c r="K440" t="s">
        <v>86</v>
      </c>
      <c r="L440" t="s">
        <v>87</v>
      </c>
      <c r="M440" t="s">
        <v>88</v>
      </c>
      <c r="N440">
        <v>1</v>
      </c>
      <c r="O440" s="1">
        <v>44652.371122685188</v>
      </c>
      <c r="P440" s="1">
        <v>44652.38857638889</v>
      </c>
      <c r="Q440">
        <v>376</v>
      </c>
      <c r="R440">
        <v>1132</v>
      </c>
      <c r="S440" t="b">
        <v>0</v>
      </c>
      <c r="T440" t="s">
        <v>89</v>
      </c>
      <c r="U440" t="b">
        <v>0</v>
      </c>
      <c r="V440" t="s">
        <v>124</v>
      </c>
      <c r="W440" s="1">
        <v>44652.38857638889</v>
      </c>
      <c r="X440">
        <v>1132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246</v>
      </c>
      <c r="AE440">
        <v>220</v>
      </c>
      <c r="AF440">
        <v>0</v>
      </c>
      <c r="AG440">
        <v>13</v>
      </c>
      <c r="AH440" t="s">
        <v>89</v>
      </c>
      <c r="AI440" t="s">
        <v>89</v>
      </c>
      <c r="AJ440" t="s">
        <v>89</v>
      </c>
      <c r="AK440" t="s">
        <v>89</v>
      </c>
      <c r="AL440" t="s">
        <v>89</v>
      </c>
      <c r="AM440" t="s">
        <v>89</v>
      </c>
      <c r="AN440" t="s">
        <v>89</v>
      </c>
      <c r="AO440" t="s">
        <v>89</v>
      </c>
      <c r="AP440" t="s">
        <v>89</v>
      </c>
      <c r="AQ440" t="s">
        <v>89</v>
      </c>
      <c r="AR440" t="s">
        <v>89</v>
      </c>
      <c r="AS440" t="s">
        <v>89</v>
      </c>
      <c r="AT440" t="s">
        <v>89</v>
      </c>
      <c r="AU440" t="s">
        <v>89</v>
      </c>
      <c r="AV440" t="s">
        <v>89</v>
      </c>
      <c r="AW440" t="s">
        <v>89</v>
      </c>
      <c r="AX440" t="s">
        <v>89</v>
      </c>
      <c r="AY440" t="s">
        <v>89</v>
      </c>
      <c r="AZ440" t="s">
        <v>89</v>
      </c>
      <c r="BA440" t="s">
        <v>89</v>
      </c>
      <c r="BB440" t="s">
        <v>89</v>
      </c>
      <c r="BC440" t="s">
        <v>89</v>
      </c>
      <c r="BD440" t="s">
        <v>89</v>
      </c>
      <c r="BE440" t="s">
        <v>89</v>
      </c>
    </row>
    <row r="441" spans="1:57" x14ac:dyDescent="0.35">
      <c r="A441" t="s">
        <v>1143</v>
      </c>
      <c r="B441" t="s">
        <v>81</v>
      </c>
      <c r="C441" t="s">
        <v>871</v>
      </c>
      <c r="D441" t="s">
        <v>83</v>
      </c>
      <c r="E441" s="2" t="str">
        <f>HYPERLINK("capsilon://?command=openfolder&amp;siteaddress=envoy.emaiq-na2.net&amp;folderid=FX5D9C5A02-6935-57A9-370C-6C9489CC743D","FX2204344")</f>
        <v>FX2204344</v>
      </c>
      <c r="F441" t="s">
        <v>19</v>
      </c>
      <c r="G441" t="s">
        <v>19</v>
      </c>
      <c r="H441" t="s">
        <v>84</v>
      </c>
      <c r="I441" t="s">
        <v>1144</v>
      </c>
      <c r="J441">
        <v>28</v>
      </c>
      <c r="K441" t="s">
        <v>765</v>
      </c>
      <c r="L441" t="s">
        <v>19</v>
      </c>
      <c r="M441" t="s">
        <v>88</v>
      </c>
      <c r="N441">
        <v>1</v>
      </c>
      <c r="O441" s="1">
        <v>44669.585648148146</v>
      </c>
      <c r="P441" s="1">
        <v>44669.612280092595</v>
      </c>
      <c r="Q441">
        <v>2138</v>
      </c>
      <c r="R441">
        <v>163</v>
      </c>
      <c r="S441" t="b">
        <v>0</v>
      </c>
      <c r="T441" t="s">
        <v>89</v>
      </c>
      <c r="U441" t="b">
        <v>0</v>
      </c>
      <c r="V441" t="s">
        <v>199</v>
      </c>
      <c r="W441" s="1">
        <v>44669.603101851855</v>
      </c>
      <c r="X441">
        <v>163</v>
      </c>
      <c r="Y441">
        <v>21</v>
      </c>
      <c r="Z441">
        <v>0</v>
      </c>
      <c r="AA441">
        <v>21</v>
      </c>
      <c r="AB441">
        <v>0</v>
      </c>
      <c r="AC441">
        <v>1</v>
      </c>
      <c r="AD441">
        <v>7</v>
      </c>
      <c r="AE441">
        <v>0</v>
      </c>
      <c r="AF441">
        <v>0</v>
      </c>
      <c r="AG441">
        <v>0</v>
      </c>
      <c r="AH441" t="s">
        <v>89</v>
      </c>
      <c r="AI441" t="s">
        <v>89</v>
      </c>
      <c r="AJ441" t="s">
        <v>89</v>
      </c>
      <c r="AK441" t="s">
        <v>89</v>
      </c>
      <c r="AL441" t="s">
        <v>89</v>
      </c>
      <c r="AM441" t="s">
        <v>89</v>
      </c>
      <c r="AN441" t="s">
        <v>89</v>
      </c>
      <c r="AO441" t="s">
        <v>89</v>
      </c>
      <c r="AP441" t="s">
        <v>89</v>
      </c>
      <c r="AQ441" t="s">
        <v>89</v>
      </c>
      <c r="AR441" t="s">
        <v>89</v>
      </c>
      <c r="AS441" t="s">
        <v>89</v>
      </c>
      <c r="AT441" t="s">
        <v>89</v>
      </c>
      <c r="AU441" t="s">
        <v>89</v>
      </c>
      <c r="AV441" t="s">
        <v>89</v>
      </c>
      <c r="AW441" t="s">
        <v>89</v>
      </c>
      <c r="AX441" t="s">
        <v>89</v>
      </c>
      <c r="AY441" t="s">
        <v>89</v>
      </c>
      <c r="AZ441" t="s">
        <v>89</v>
      </c>
      <c r="BA441" t="s">
        <v>89</v>
      </c>
      <c r="BB441" t="s">
        <v>89</v>
      </c>
      <c r="BC441" t="s">
        <v>89</v>
      </c>
      <c r="BD441" t="s">
        <v>89</v>
      </c>
      <c r="BE441" t="s">
        <v>89</v>
      </c>
    </row>
    <row r="442" spans="1:57" x14ac:dyDescent="0.35">
      <c r="A442" t="s">
        <v>1145</v>
      </c>
      <c r="B442" t="s">
        <v>81</v>
      </c>
      <c r="C442" t="s">
        <v>871</v>
      </c>
      <c r="D442" t="s">
        <v>83</v>
      </c>
      <c r="E442" s="2" t="str">
        <f>HYPERLINK("capsilon://?command=openfolder&amp;siteaddress=envoy.emaiq-na2.net&amp;folderid=FX5D9C5A02-6935-57A9-370C-6C9489CC743D","FX2204344")</f>
        <v>FX2204344</v>
      </c>
      <c r="F442" t="s">
        <v>19</v>
      </c>
      <c r="G442" t="s">
        <v>19</v>
      </c>
      <c r="H442" t="s">
        <v>84</v>
      </c>
      <c r="I442" t="s">
        <v>1146</v>
      </c>
      <c r="J442">
        <v>28</v>
      </c>
      <c r="K442" t="s">
        <v>765</v>
      </c>
      <c r="L442" t="s">
        <v>19</v>
      </c>
      <c r="M442" t="s">
        <v>88</v>
      </c>
      <c r="N442">
        <v>1</v>
      </c>
      <c r="O442" s="1">
        <v>44669.585856481484</v>
      </c>
      <c r="P442" s="1">
        <v>44669.612280092595</v>
      </c>
      <c r="Q442">
        <v>2158</v>
      </c>
      <c r="R442">
        <v>125</v>
      </c>
      <c r="S442" t="b">
        <v>0</v>
      </c>
      <c r="T442" t="s">
        <v>89</v>
      </c>
      <c r="U442" t="b">
        <v>0</v>
      </c>
      <c r="V442" t="s">
        <v>199</v>
      </c>
      <c r="W442" s="1">
        <v>44669.604560185187</v>
      </c>
      <c r="X442">
        <v>125</v>
      </c>
      <c r="Y442">
        <v>21</v>
      </c>
      <c r="Z442">
        <v>0</v>
      </c>
      <c r="AA442">
        <v>21</v>
      </c>
      <c r="AB442">
        <v>0</v>
      </c>
      <c r="AC442">
        <v>1</v>
      </c>
      <c r="AD442">
        <v>7</v>
      </c>
      <c r="AE442">
        <v>0</v>
      </c>
      <c r="AF442">
        <v>0</v>
      </c>
      <c r="AG442">
        <v>0</v>
      </c>
      <c r="AH442" t="s">
        <v>89</v>
      </c>
      <c r="AI442" t="s">
        <v>89</v>
      </c>
      <c r="AJ442" t="s">
        <v>89</v>
      </c>
      <c r="AK442" t="s">
        <v>89</v>
      </c>
      <c r="AL442" t="s">
        <v>89</v>
      </c>
      <c r="AM442" t="s">
        <v>89</v>
      </c>
      <c r="AN442" t="s">
        <v>89</v>
      </c>
      <c r="AO442" t="s">
        <v>89</v>
      </c>
      <c r="AP442" t="s">
        <v>89</v>
      </c>
      <c r="AQ442" t="s">
        <v>89</v>
      </c>
      <c r="AR442" t="s">
        <v>89</v>
      </c>
      <c r="AS442" t="s">
        <v>89</v>
      </c>
      <c r="AT442" t="s">
        <v>89</v>
      </c>
      <c r="AU442" t="s">
        <v>89</v>
      </c>
      <c r="AV442" t="s">
        <v>89</v>
      </c>
      <c r="AW442" t="s">
        <v>89</v>
      </c>
      <c r="AX442" t="s">
        <v>89</v>
      </c>
      <c r="AY442" t="s">
        <v>89</v>
      </c>
      <c r="AZ442" t="s">
        <v>89</v>
      </c>
      <c r="BA442" t="s">
        <v>89</v>
      </c>
      <c r="BB442" t="s">
        <v>89</v>
      </c>
      <c r="BC442" t="s">
        <v>89</v>
      </c>
      <c r="BD442" t="s">
        <v>89</v>
      </c>
      <c r="BE442" t="s">
        <v>89</v>
      </c>
    </row>
    <row r="443" spans="1:57" x14ac:dyDescent="0.35">
      <c r="A443" t="s">
        <v>1147</v>
      </c>
      <c r="B443" t="s">
        <v>81</v>
      </c>
      <c r="C443" t="s">
        <v>871</v>
      </c>
      <c r="D443" t="s">
        <v>83</v>
      </c>
      <c r="E443" s="2" t="str">
        <f>HYPERLINK("capsilon://?command=openfolder&amp;siteaddress=envoy.emaiq-na2.net&amp;folderid=FX5D9C5A02-6935-57A9-370C-6C9489CC743D","FX2204344")</f>
        <v>FX2204344</v>
      </c>
      <c r="F443" t="s">
        <v>19</v>
      </c>
      <c r="G443" t="s">
        <v>19</v>
      </c>
      <c r="H443" t="s">
        <v>84</v>
      </c>
      <c r="I443" t="s">
        <v>1148</v>
      </c>
      <c r="J443">
        <v>70</v>
      </c>
      <c r="K443" t="s">
        <v>765</v>
      </c>
      <c r="L443" t="s">
        <v>19</v>
      </c>
      <c r="M443" t="s">
        <v>88</v>
      </c>
      <c r="N443">
        <v>0</v>
      </c>
      <c r="O443" s="1">
        <v>44669.586712962962</v>
      </c>
      <c r="P443" s="1">
        <v>44669.612280092595</v>
      </c>
      <c r="Q443">
        <v>2209</v>
      </c>
      <c r="R443">
        <v>0</v>
      </c>
      <c r="S443" t="b">
        <v>0</v>
      </c>
      <c r="T443" t="s">
        <v>89</v>
      </c>
      <c r="U443" t="b">
        <v>0</v>
      </c>
      <c r="V443" t="s">
        <v>89</v>
      </c>
      <c r="W443" t="s">
        <v>89</v>
      </c>
      <c r="X443" t="s">
        <v>89</v>
      </c>
      <c r="Y443" t="s">
        <v>89</v>
      </c>
      <c r="Z443" t="s">
        <v>89</v>
      </c>
      <c r="AA443" t="s">
        <v>89</v>
      </c>
      <c r="AB443" t="s">
        <v>89</v>
      </c>
      <c r="AC443" t="s">
        <v>89</v>
      </c>
      <c r="AD443" t="s">
        <v>89</v>
      </c>
      <c r="AE443" t="s">
        <v>89</v>
      </c>
      <c r="AF443" t="s">
        <v>89</v>
      </c>
      <c r="AG443" t="s">
        <v>89</v>
      </c>
      <c r="AH443" t="s">
        <v>89</v>
      </c>
      <c r="AI443" t="s">
        <v>89</v>
      </c>
      <c r="AJ443" t="s">
        <v>89</v>
      </c>
      <c r="AK443" t="s">
        <v>89</v>
      </c>
      <c r="AL443" t="s">
        <v>89</v>
      </c>
      <c r="AM443" t="s">
        <v>89</v>
      </c>
      <c r="AN443" t="s">
        <v>89</v>
      </c>
      <c r="AO443" t="s">
        <v>89</v>
      </c>
      <c r="AP443" t="s">
        <v>89</v>
      </c>
      <c r="AQ443" t="s">
        <v>89</v>
      </c>
      <c r="AR443" t="s">
        <v>89</v>
      </c>
      <c r="AS443" t="s">
        <v>89</v>
      </c>
      <c r="AT443" t="s">
        <v>89</v>
      </c>
      <c r="AU443" t="s">
        <v>89</v>
      </c>
      <c r="AV443" t="s">
        <v>89</v>
      </c>
      <c r="AW443" t="s">
        <v>89</v>
      </c>
      <c r="AX443" t="s">
        <v>89</v>
      </c>
      <c r="AY443" t="s">
        <v>89</v>
      </c>
      <c r="AZ443" t="s">
        <v>89</v>
      </c>
      <c r="BA443" t="s">
        <v>89</v>
      </c>
      <c r="BB443" t="s">
        <v>89</v>
      </c>
      <c r="BC443" t="s">
        <v>89</v>
      </c>
      <c r="BD443" t="s">
        <v>89</v>
      </c>
      <c r="BE443" t="s">
        <v>89</v>
      </c>
    </row>
    <row r="444" spans="1:57" x14ac:dyDescent="0.35">
      <c r="A444" t="s">
        <v>1149</v>
      </c>
      <c r="B444" t="s">
        <v>81</v>
      </c>
      <c r="C444" t="s">
        <v>871</v>
      </c>
      <c r="D444" t="s">
        <v>83</v>
      </c>
      <c r="E444" s="2" t="str">
        <f>HYPERLINK("capsilon://?command=openfolder&amp;siteaddress=envoy.emaiq-na2.net&amp;folderid=FX5D9C5A02-6935-57A9-370C-6C9489CC743D","FX2204344")</f>
        <v>FX2204344</v>
      </c>
      <c r="F444" t="s">
        <v>19</v>
      </c>
      <c r="G444" t="s">
        <v>19</v>
      </c>
      <c r="H444" t="s">
        <v>84</v>
      </c>
      <c r="I444" t="s">
        <v>1150</v>
      </c>
      <c r="J444">
        <v>70</v>
      </c>
      <c r="K444" t="s">
        <v>765</v>
      </c>
      <c r="L444" t="s">
        <v>19</v>
      </c>
      <c r="M444" t="s">
        <v>88</v>
      </c>
      <c r="N444">
        <v>0</v>
      </c>
      <c r="O444" s="1">
        <v>44669.586782407408</v>
      </c>
      <c r="P444" s="1">
        <v>44669.612280092595</v>
      </c>
      <c r="Q444">
        <v>2203</v>
      </c>
      <c r="R444">
        <v>0</v>
      </c>
      <c r="S444" t="b">
        <v>0</v>
      </c>
      <c r="T444" t="s">
        <v>89</v>
      </c>
      <c r="U444" t="b">
        <v>0</v>
      </c>
      <c r="V444" t="s">
        <v>89</v>
      </c>
      <c r="W444" t="s">
        <v>89</v>
      </c>
      <c r="X444" t="s">
        <v>89</v>
      </c>
      <c r="Y444" t="s">
        <v>89</v>
      </c>
      <c r="Z444" t="s">
        <v>89</v>
      </c>
      <c r="AA444" t="s">
        <v>89</v>
      </c>
      <c r="AB444" t="s">
        <v>89</v>
      </c>
      <c r="AC444" t="s">
        <v>89</v>
      </c>
      <c r="AD444" t="s">
        <v>89</v>
      </c>
      <c r="AE444" t="s">
        <v>89</v>
      </c>
      <c r="AF444" t="s">
        <v>89</v>
      </c>
      <c r="AG444" t="s">
        <v>89</v>
      </c>
      <c r="AH444" t="s">
        <v>89</v>
      </c>
      <c r="AI444" t="s">
        <v>89</v>
      </c>
      <c r="AJ444" t="s">
        <v>89</v>
      </c>
      <c r="AK444" t="s">
        <v>89</v>
      </c>
      <c r="AL444" t="s">
        <v>89</v>
      </c>
      <c r="AM444" t="s">
        <v>89</v>
      </c>
      <c r="AN444" t="s">
        <v>89</v>
      </c>
      <c r="AO444" t="s">
        <v>89</v>
      </c>
      <c r="AP444" t="s">
        <v>89</v>
      </c>
      <c r="AQ444" t="s">
        <v>89</v>
      </c>
      <c r="AR444" t="s">
        <v>89</v>
      </c>
      <c r="AS444" t="s">
        <v>89</v>
      </c>
      <c r="AT444" t="s">
        <v>89</v>
      </c>
      <c r="AU444" t="s">
        <v>89</v>
      </c>
      <c r="AV444" t="s">
        <v>89</v>
      </c>
      <c r="AW444" t="s">
        <v>89</v>
      </c>
      <c r="AX444" t="s">
        <v>89</v>
      </c>
      <c r="AY444" t="s">
        <v>89</v>
      </c>
      <c r="AZ444" t="s">
        <v>89</v>
      </c>
      <c r="BA444" t="s">
        <v>89</v>
      </c>
      <c r="BB444" t="s">
        <v>89</v>
      </c>
      <c r="BC444" t="s">
        <v>89</v>
      </c>
      <c r="BD444" t="s">
        <v>89</v>
      </c>
      <c r="BE444" t="s">
        <v>89</v>
      </c>
    </row>
    <row r="445" spans="1:57" x14ac:dyDescent="0.35">
      <c r="A445" t="s">
        <v>1151</v>
      </c>
      <c r="B445" t="s">
        <v>81</v>
      </c>
      <c r="C445" t="s">
        <v>1152</v>
      </c>
      <c r="D445" t="s">
        <v>83</v>
      </c>
      <c r="E445" s="2" t="str">
        <f>HYPERLINK("capsilon://?command=openfolder&amp;siteaddress=envoy.emaiq-na2.net&amp;folderid=FX3B06C432-C275-6154-70B6-A2981B93ABD9","FX2204273")</f>
        <v>FX2204273</v>
      </c>
      <c r="F445" t="s">
        <v>19</v>
      </c>
      <c r="G445" t="s">
        <v>19</v>
      </c>
      <c r="H445" t="s">
        <v>84</v>
      </c>
      <c r="I445" t="s">
        <v>1153</v>
      </c>
      <c r="J445">
        <v>271</v>
      </c>
      <c r="K445" t="s">
        <v>765</v>
      </c>
      <c r="L445" t="s">
        <v>19</v>
      </c>
      <c r="M445" t="s">
        <v>88</v>
      </c>
      <c r="N445">
        <v>0</v>
      </c>
      <c r="O445" s="1">
        <v>44669.600636574076</v>
      </c>
      <c r="P445" s="1">
        <v>44669.612280092595</v>
      </c>
      <c r="Q445">
        <v>1006</v>
      </c>
      <c r="R445">
        <v>0</v>
      </c>
      <c r="S445" t="b">
        <v>0</v>
      </c>
      <c r="T445" t="s">
        <v>89</v>
      </c>
      <c r="U445" t="b">
        <v>0</v>
      </c>
      <c r="V445" t="s">
        <v>89</v>
      </c>
      <c r="W445" t="s">
        <v>89</v>
      </c>
      <c r="X445" t="s">
        <v>89</v>
      </c>
      <c r="Y445" t="s">
        <v>89</v>
      </c>
      <c r="Z445" t="s">
        <v>89</v>
      </c>
      <c r="AA445" t="s">
        <v>89</v>
      </c>
      <c r="AB445" t="s">
        <v>89</v>
      </c>
      <c r="AC445" t="s">
        <v>89</v>
      </c>
      <c r="AD445" t="s">
        <v>89</v>
      </c>
      <c r="AE445" t="s">
        <v>89</v>
      </c>
      <c r="AF445" t="s">
        <v>89</v>
      </c>
      <c r="AG445" t="s">
        <v>89</v>
      </c>
      <c r="AH445" t="s">
        <v>89</v>
      </c>
      <c r="AI445" t="s">
        <v>89</v>
      </c>
      <c r="AJ445" t="s">
        <v>89</v>
      </c>
      <c r="AK445" t="s">
        <v>89</v>
      </c>
      <c r="AL445" t="s">
        <v>89</v>
      </c>
      <c r="AM445" t="s">
        <v>89</v>
      </c>
      <c r="AN445" t="s">
        <v>89</v>
      </c>
      <c r="AO445" t="s">
        <v>89</v>
      </c>
      <c r="AP445" t="s">
        <v>89</v>
      </c>
      <c r="AQ445" t="s">
        <v>89</v>
      </c>
      <c r="AR445" t="s">
        <v>89</v>
      </c>
      <c r="AS445" t="s">
        <v>89</v>
      </c>
      <c r="AT445" t="s">
        <v>89</v>
      </c>
      <c r="AU445" t="s">
        <v>89</v>
      </c>
      <c r="AV445" t="s">
        <v>89</v>
      </c>
      <c r="AW445" t="s">
        <v>89</v>
      </c>
      <c r="AX445" t="s">
        <v>89</v>
      </c>
      <c r="AY445" t="s">
        <v>89</v>
      </c>
      <c r="AZ445" t="s">
        <v>89</v>
      </c>
      <c r="BA445" t="s">
        <v>89</v>
      </c>
      <c r="BB445" t="s">
        <v>89</v>
      </c>
      <c r="BC445" t="s">
        <v>89</v>
      </c>
      <c r="BD445" t="s">
        <v>89</v>
      </c>
      <c r="BE445" t="s">
        <v>89</v>
      </c>
    </row>
    <row r="446" spans="1:57" x14ac:dyDescent="0.35">
      <c r="A446" t="s">
        <v>1154</v>
      </c>
      <c r="B446" t="s">
        <v>81</v>
      </c>
      <c r="C446" t="s">
        <v>1138</v>
      </c>
      <c r="D446" t="s">
        <v>83</v>
      </c>
      <c r="E446" s="2" t="str">
        <f>HYPERLINK("capsilon://?command=openfolder&amp;siteaddress=envoy.emaiq-na2.net&amp;folderid=FX24BC562E-541F-EED6-8C38-BA0C6B9E8CE1","FX2204699")</f>
        <v>FX2204699</v>
      </c>
      <c r="F446" t="s">
        <v>19</v>
      </c>
      <c r="G446" t="s">
        <v>19</v>
      </c>
      <c r="H446" t="s">
        <v>84</v>
      </c>
      <c r="I446" t="s">
        <v>1139</v>
      </c>
      <c r="J446">
        <v>286</v>
      </c>
      <c r="K446" t="s">
        <v>765</v>
      </c>
      <c r="L446" t="s">
        <v>19</v>
      </c>
      <c r="M446" t="s">
        <v>88</v>
      </c>
      <c r="N446">
        <v>0</v>
      </c>
      <c r="O446" s="1">
        <v>44669.602210648147</v>
      </c>
      <c r="P446" s="1">
        <v>44669.612280092595</v>
      </c>
      <c r="Q446">
        <v>829</v>
      </c>
      <c r="R446">
        <v>41</v>
      </c>
      <c r="S446" t="b">
        <v>0</v>
      </c>
      <c r="T446" t="s">
        <v>89</v>
      </c>
      <c r="U446" t="b">
        <v>1</v>
      </c>
      <c r="V446" t="s">
        <v>89</v>
      </c>
      <c r="W446" t="s">
        <v>89</v>
      </c>
      <c r="X446" t="s">
        <v>89</v>
      </c>
      <c r="Y446" t="s">
        <v>89</v>
      </c>
      <c r="Z446" t="s">
        <v>89</v>
      </c>
      <c r="AA446" t="s">
        <v>89</v>
      </c>
      <c r="AB446" t="s">
        <v>89</v>
      </c>
      <c r="AC446" t="s">
        <v>89</v>
      </c>
      <c r="AD446" t="s">
        <v>89</v>
      </c>
      <c r="AE446" t="s">
        <v>89</v>
      </c>
      <c r="AF446" t="s">
        <v>89</v>
      </c>
      <c r="AG446" t="s">
        <v>89</v>
      </c>
      <c r="AH446" t="s">
        <v>89</v>
      </c>
      <c r="AI446" t="s">
        <v>89</v>
      </c>
      <c r="AJ446" t="s">
        <v>89</v>
      </c>
      <c r="AK446" t="s">
        <v>89</v>
      </c>
      <c r="AL446" t="s">
        <v>89</v>
      </c>
      <c r="AM446" t="s">
        <v>89</v>
      </c>
      <c r="AN446" t="s">
        <v>89</v>
      </c>
      <c r="AO446" t="s">
        <v>89</v>
      </c>
      <c r="AP446" t="s">
        <v>89</v>
      </c>
      <c r="AQ446" t="s">
        <v>89</v>
      </c>
      <c r="AR446" t="s">
        <v>89</v>
      </c>
      <c r="AS446" t="s">
        <v>89</v>
      </c>
      <c r="AT446" t="s">
        <v>89</v>
      </c>
      <c r="AU446" t="s">
        <v>89</v>
      </c>
      <c r="AV446" t="s">
        <v>89</v>
      </c>
      <c r="AW446" t="s">
        <v>89</v>
      </c>
      <c r="AX446" t="s">
        <v>89</v>
      </c>
      <c r="AY446" t="s">
        <v>89</v>
      </c>
      <c r="AZ446" t="s">
        <v>89</v>
      </c>
      <c r="BA446" t="s">
        <v>89</v>
      </c>
      <c r="BB446" t="s">
        <v>89</v>
      </c>
      <c r="BC446" t="s">
        <v>89</v>
      </c>
      <c r="BD446" t="s">
        <v>89</v>
      </c>
      <c r="BE446" t="s">
        <v>89</v>
      </c>
    </row>
    <row r="447" spans="1:57" x14ac:dyDescent="0.35">
      <c r="A447" t="s">
        <v>1155</v>
      </c>
      <c r="B447" t="s">
        <v>81</v>
      </c>
      <c r="C447" t="s">
        <v>511</v>
      </c>
      <c r="D447" t="s">
        <v>83</v>
      </c>
      <c r="E447" s="2" t="str">
        <f>HYPERLINK("capsilon://?command=openfolder&amp;siteaddress=envoy.emaiq-na2.net&amp;folderid=FXA17E3D16-D44A-64C1-8D9F-9192BCB6F3EE","FX22031221")</f>
        <v>FX22031221</v>
      </c>
      <c r="F447" t="s">
        <v>19</v>
      </c>
      <c r="G447" t="s">
        <v>19</v>
      </c>
      <c r="H447" t="s">
        <v>84</v>
      </c>
      <c r="I447" t="s">
        <v>1156</v>
      </c>
      <c r="J447">
        <v>66</v>
      </c>
      <c r="K447" t="s">
        <v>765</v>
      </c>
      <c r="L447" t="s">
        <v>19</v>
      </c>
      <c r="M447" t="s">
        <v>88</v>
      </c>
      <c r="N447">
        <v>0</v>
      </c>
      <c r="O447" s="1">
        <v>44669.621076388888</v>
      </c>
      <c r="P447" s="1">
        <v>44669.621793981481</v>
      </c>
      <c r="Q447">
        <v>62</v>
      </c>
      <c r="R447">
        <v>0</v>
      </c>
      <c r="S447" t="b">
        <v>0</v>
      </c>
      <c r="T447" t="s">
        <v>89</v>
      </c>
      <c r="U447" t="b">
        <v>0</v>
      </c>
      <c r="V447" t="s">
        <v>89</v>
      </c>
      <c r="W447" t="s">
        <v>89</v>
      </c>
      <c r="X447" t="s">
        <v>89</v>
      </c>
      <c r="Y447" t="s">
        <v>89</v>
      </c>
      <c r="Z447" t="s">
        <v>89</v>
      </c>
      <c r="AA447" t="s">
        <v>89</v>
      </c>
      <c r="AB447" t="s">
        <v>89</v>
      </c>
      <c r="AC447" t="s">
        <v>89</v>
      </c>
      <c r="AD447" t="s">
        <v>89</v>
      </c>
      <c r="AE447" t="s">
        <v>89</v>
      </c>
      <c r="AF447" t="s">
        <v>89</v>
      </c>
      <c r="AG447" t="s">
        <v>89</v>
      </c>
      <c r="AH447" t="s">
        <v>89</v>
      </c>
      <c r="AI447" t="s">
        <v>89</v>
      </c>
      <c r="AJ447" t="s">
        <v>89</v>
      </c>
      <c r="AK447" t="s">
        <v>89</v>
      </c>
      <c r="AL447" t="s">
        <v>89</v>
      </c>
      <c r="AM447" t="s">
        <v>89</v>
      </c>
      <c r="AN447" t="s">
        <v>89</v>
      </c>
      <c r="AO447" t="s">
        <v>89</v>
      </c>
      <c r="AP447" t="s">
        <v>89</v>
      </c>
      <c r="AQ447" t="s">
        <v>89</v>
      </c>
      <c r="AR447" t="s">
        <v>89</v>
      </c>
      <c r="AS447" t="s">
        <v>89</v>
      </c>
      <c r="AT447" t="s">
        <v>89</v>
      </c>
      <c r="AU447" t="s">
        <v>89</v>
      </c>
      <c r="AV447" t="s">
        <v>89</v>
      </c>
      <c r="AW447" t="s">
        <v>89</v>
      </c>
      <c r="AX447" t="s">
        <v>89</v>
      </c>
      <c r="AY447" t="s">
        <v>89</v>
      </c>
      <c r="AZ447" t="s">
        <v>89</v>
      </c>
      <c r="BA447" t="s">
        <v>89</v>
      </c>
      <c r="BB447" t="s">
        <v>89</v>
      </c>
      <c r="BC447" t="s">
        <v>89</v>
      </c>
      <c r="BD447" t="s">
        <v>89</v>
      </c>
      <c r="BE447" t="s">
        <v>89</v>
      </c>
    </row>
    <row r="448" spans="1:57" x14ac:dyDescent="0.35">
      <c r="A448" t="s">
        <v>1157</v>
      </c>
      <c r="B448" t="s">
        <v>81</v>
      </c>
      <c r="C448" t="s">
        <v>197</v>
      </c>
      <c r="D448" t="s">
        <v>83</v>
      </c>
      <c r="E448" s="2" t="str">
        <f>HYPERLINK("capsilon://?command=openfolder&amp;siteaddress=envoy.emaiq-na2.net&amp;folderid=FXC0A2895E-4DA2-48C8-B611-74B95862A54E","FX2204227")</f>
        <v>FX2204227</v>
      </c>
      <c r="F448" t="s">
        <v>19</v>
      </c>
      <c r="G448" t="s">
        <v>19</v>
      </c>
      <c r="H448" t="s">
        <v>84</v>
      </c>
      <c r="I448" t="s">
        <v>1158</v>
      </c>
      <c r="J448">
        <v>66</v>
      </c>
      <c r="K448" t="s">
        <v>765</v>
      </c>
      <c r="L448" t="s">
        <v>19</v>
      </c>
      <c r="M448" t="s">
        <v>88</v>
      </c>
      <c r="N448">
        <v>0</v>
      </c>
      <c r="O448" s="1">
        <v>44669.62431712963</v>
      </c>
      <c r="P448" s="1">
        <v>44669.626157407409</v>
      </c>
      <c r="Q448">
        <v>159</v>
      </c>
      <c r="R448">
        <v>0</v>
      </c>
      <c r="S448" t="b">
        <v>0</v>
      </c>
      <c r="T448" t="s">
        <v>89</v>
      </c>
      <c r="U448" t="b">
        <v>0</v>
      </c>
      <c r="V448" t="s">
        <v>89</v>
      </c>
      <c r="W448" t="s">
        <v>89</v>
      </c>
      <c r="X448" t="s">
        <v>89</v>
      </c>
      <c r="Y448" t="s">
        <v>89</v>
      </c>
      <c r="Z448" t="s">
        <v>89</v>
      </c>
      <c r="AA448" t="s">
        <v>89</v>
      </c>
      <c r="AB448" t="s">
        <v>89</v>
      </c>
      <c r="AC448" t="s">
        <v>89</v>
      </c>
      <c r="AD448" t="s">
        <v>89</v>
      </c>
      <c r="AE448" t="s">
        <v>89</v>
      </c>
      <c r="AF448" t="s">
        <v>89</v>
      </c>
      <c r="AG448" t="s">
        <v>89</v>
      </c>
      <c r="AH448" t="s">
        <v>89</v>
      </c>
      <c r="AI448" t="s">
        <v>89</v>
      </c>
      <c r="AJ448" t="s">
        <v>89</v>
      </c>
      <c r="AK448" t="s">
        <v>89</v>
      </c>
      <c r="AL448" t="s">
        <v>89</v>
      </c>
      <c r="AM448" t="s">
        <v>89</v>
      </c>
      <c r="AN448" t="s">
        <v>89</v>
      </c>
      <c r="AO448" t="s">
        <v>89</v>
      </c>
      <c r="AP448" t="s">
        <v>89</v>
      </c>
      <c r="AQ448" t="s">
        <v>89</v>
      </c>
      <c r="AR448" t="s">
        <v>89</v>
      </c>
      <c r="AS448" t="s">
        <v>89</v>
      </c>
      <c r="AT448" t="s">
        <v>89</v>
      </c>
      <c r="AU448" t="s">
        <v>89</v>
      </c>
      <c r="AV448" t="s">
        <v>89</v>
      </c>
      <c r="AW448" t="s">
        <v>89</v>
      </c>
      <c r="AX448" t="s">
        <v>89</v>
      </c>
      <c r="AY448" t="s">
        <v>89</v>
      </c>
      <c r="AZ448" t="s">
        <v>89</v>
      </c>
      <c r="BA448" t="s">
        <v>89</v>
      </c>
      <c r="BB448" t="s">
        <v>89</v>
      </c>
      <c r="BC448" t="s">
        <v>89</v>
      </c>
      <c r="BD448" t="s">
        <v>89</v>
      </c>
      <c r="BE448" t="s">
        <v>89</v>
      </c>
    </row>
    <row r="449" spans="1:57" x14ac:dyDescent="0.35">
      <c r="A449" t="s">
        <v>1159</v>
      </c>
      <c r="B449" t="s">
        <v>81</v>
      </c>
      <c r="C449" t="s">
        <v>1160</v>
      </c>
      <c r="D449" t="s">
        <v>83</v>
      </c>
      <c r="E449" s="2" t="str">
        <f>HYPERLINK("capsilon://?command=openfolder&amp;siteaddress=envoy.emaiq-na2.net&amp;folderid=FXB751248B-0CE9-9F60-C02A-03D350AD27A7","FX2203997")</f>
        <v>FX2203997</v>
      </c>
      <c r="F449" t="s">
        <v>19</v>
      </c>
      <c r="G449" t="s">
        <v>19</v>
      </c>
      <c r="H449" t="s">
        <v>84</v>
      </c>
      <c r="I449" t="s">
        <v>1161</v>
      </c>
      <c r="J449">
        <v>66</v>
      </c>
      <c r="K449" t="s">
        <v>765</v>
      </c>
      <c r="L449" t="s">
        <v>19</v>
      </c>
      <c r="M449" t="s">
        <v>88</v>
      </c>
      <c r="N449">
        <v>1</v>
      </c>
      <c r="O449" s="1">
        <v>44669.638506944444</v>
      </c>
      <c r="P449" s="1">
        <v>44669.660277777781</v>
      </c>
      <c r="Q449">
        <v>1585</v>
      </c>
      <c r="R449">
        <v>296</v>
      </c>
      <c r="S449" t="b">
        <v>0</v>
      </c>
      <c r="T449" t="s">
        <v>89</v>
      </c>
      <c r="U449" t="b">
        <v>0</v>
      </c>
      <c r="V449" t="s">
        <v>199</v>
      </c>
      <c r="W449" s="1">
        <v>44669.643865740742</v>
      </c>
      <c r="X449">
        <v>296</v>
      </c>
      <c r="Y449">
        <v>52</v>
      </c>
      <c r="Z449">
        <v>0</v>
      </c>
      <c r="AA449">
        <v>52</v>
      </c>
      <c r="AB449">
        <v>0</v>
      </c>
      <c r="AC449">
        <v>28</v>
      </c>
      <c r="AD449">
        <v>14</v>
      </c>
      <c r="AE449">
        <v>0</v>
      </c>
      <c r="AF449">
        <v>0</v>
      </c>
      <c r="AG449">
        <v>0</v>
      </c>
      <c r="AH449" t="s">
        <v>89</v>
      </c>
      <c r="AI449" t="s">
        <v>89</v>
      </c>
      <c r="AJ449" t="s">
        <v>89</v>
      </c>
      <c r="AK449" t="s">
        <v>89</v>
      </c>
      <c r="AL449" t="s">
        <v>89</v>
      </c>
      <c r="AM449" t="s">
        <v>89</v>
      </c>
      <c r="AN449" t="s">
        <v>89</v>
      </c>
      <c r="AO449" t="s">
        <v>89</v>
      </c>
      <c r="AP449" t="s">
        <v>89</v>
      </c>
      <c r="AQ449" t="s">
        <v>89</v>
      </c>
      <c r="AR449" t="s">
        <v>89</v>
      </c>
      <c r="AS449" t="s">
        <v>89</v>
      </c>
      <c r="AT449" t="s">
        <v>89</v>
      </c>
      <c r="AU449" t="s">
        <v>89</v>
      </c>
      <c r="AV449" t="s">
        <v>89</v>
      </c>
      <c r="AW449" t="s">
        <v>89</v>
      </c>
      <c r="AX449" t="s">
        <v>89</v>
      </c>
      <c r="AY449" t="s">
        <v>89</v>
      </c>
      <c r="AZ449" t="s">
        <v>89</v>
      </c>
      <c r="BA449" t="s">
        <v>89</v>
      </c>
      <c r="BB449" t="s">
        <v>89</v>
      </c>
      <c r="BC449" t="s">
        <v>89</v>
      </c>
      <c r="BD449" t="s">
        <v>89</v>
      </c>
      <c r="BE449" t="s">
        <v>89</v>
      </c>
    </row>
    <row r="450" spans="1:57" x14ac:dyDescent="0.35">
      <c r="A450" t="s">
        <v>1162</v>
      </c>
      <c r="B450" t="s">
        <v>81</v>
      </c>
      <c r="C450" t="s">
        <v>1163</v>
      </c>
      <c r="D450" t="s">
        <v>83</v>
      </c>
      <c r="E450" s="2" t="str">
        <f>HYPERLINK("capsilon://?command=openfolder&amp;siteaddress=envoy.emaiq-na2.net&amp;folderid=FX72EB8FD3-9C62-7291-D971-EB37C3F23847","FX22031228")</f>
        <v>FX22031228</v>
      </c>
      <c r="F450" t="s">
        <v>19</v>
      </c>
      <c r="G450" t="s">
        <v>19</v>
      </c>
      <c r="H450" t="s">
        <v>84</v>
      </c>
      <c r="I450" t="s">
        <v>1164</v>
      </c>
      <c r="J450">
        <v>483</v>
      </c>
      <c r="K450" t="s">
        <v>765</v>
      </c>
      <c r="L450" t="s">
        <v>19</v>
      </c>
      <c r="M450" t="s">
        <v>88</v>
      </c>
      <c r="N450">
        <v>0</v>
      </c>
      <c r="O450" s="1">
        <v>44669.644178240742</v>
      </c>
      <c r="P450" s="1">
        <v>44669.660277777781</v>
      </c>
      <c r="Q450">
        <v>1391</v>
      </c>
      <c r="R450">
        <v>0</v>
      </c>
      <c r="S450" t="b">
        <v>0</v>
      </c>
      <c r="T450" t="s">
        <v>89</v>
      </c>
      <c r="U450" t="b">
        <v>0</v>
      </c>
      <c r="V450" t="s">
        <v>89</v>
      </c>
      <c r="W450" t="s">
        <v>89</v>
      </c>
      <c r="X450" t="s">
        <v>89</v>
      </c>
      <c r="Y450" t="s">
        <v>89</v>
      </c>
      <c r="Z450" t="s">
        <v>89</v>
      </c>
      <c r="AA450" t="s">
        <v>89</v>
      </c>
      <c r="AB450" t="s">
        <v>89</v>
      </c>
      <c r="AC450" t="s">
        <v>89</v>
      </c>
      <c r="AD450" t="s">
        <v>89</v>
      </c>
      <c r="AE450" t="s">
        <v>89</v>
      </c>
      <c r="AF450" t="s">
        <v>89</v>
      </c>
      <c r="AG450" t="s">
        <v>89</v>
      </c>
      <c r="AH450" t="s">
        <v>89</v>
      </c>
      <c r="AI450" t="s">
        <v>89</v>
      </c>
      <c r="AJ450" t="s">
        <v>89</v>
      </c>
      <c r="AK450" t="s">
        <v>89</v>
      </c>
      <c r="AL450" t="s">
        <v>89</v>
      </c>
      <c r="AM450" t="s">
        <v>89</v>
      </c>
      <c r="AN450" t="s">
        <v>89</v>
      </c>
      <c r="AO450" t="s">
        <v>89</v>
      </c>
      <c r="AP450" t="s">
        <v>89</v>
      </c>
      <c r="AQ450" t="s">
        <v>89</v>
      </c>
      <c r="AR450" t="s">
        <v>89</v>
      </c>
      <c r="AS450" t="s">
        <v>89</v>
      </c>
      <c r="AT450" t="s">
        <v>89</v>
      </c>
      <c r="AU450" t="s">
        <v>89</v>
      </c>
      <c r="AV450" t="s">
        <v>89</v>
      </c>
      <c r="AW450" t="s">
        <v>89</v>
      </c>
      <c r="AX450" t="s">
        <v>89</v>
      </c>
      <c r="AY450" t="s">
        <v>89</v>
      </c>
      <c r="AZ450" t="s">
        <v>89</v>
      </c>
      <c r="BA450" t="s">
        <v>89</v>
      </c>
      <c r="BB450" t="s">
        <v>89</v>
      </c>
      <c r="BC450" t="s">
        <v>89</v>
      </c>
      <c r="BD450" t="s">
        <v>89</v>
      </c>
      <c r="BE450" t="s">
        <v>89</v>
      </c>
    </row>
    <row r="451" spans="1:57" x14ac:dyDescent="0.35">
      <c r="A451" t="s">
        <v>1165</v>
      </c>
      <c r="B451" t="s">
        <v>81</v>
      </c>
      <c r="C451" t="s">
        <v>406</v>
      </c>
      <c r="D451" t="s">
        <v>83</v>
      </c>
      <c r="E451" s="2" t="str">
        <f>HYPERLINK("capsilon://?command=openfolder&amp;siteaddress=envoy.emaiq-na2.net&amp;folderid=FX8178738E-E0EE-2ADD-BD90-A9DBBE5669AD","FX2203790")</f>
        <v>FX2203790</v>
      </c>
      <c r="F451" t="s">
        <v>19</v>
      </c>
      <c r="G451" t="s">
        <v>19</v>
      </c>
      <c r="H451" t="s">
        <v>84</v>
      </c>
      <c r="I451" t="s">
        <v>1166</v>
      </c>
      <c r="J451">
        <v>28</v>
      </c>
      <c r="K451" t="s">
        <v>765</v>
      </c>
      <c r="L451" t="s">
        <v>19</v>
      </c>
      <c r="M451" t="s">
        <v>88</v>
      </c>
      <c r="N451">
        <v>0</v>
      </c>
      <c r="O451" s="1">
        <v>44669.651608796295</v>
      </c>
      <c r="P451" s="1">
        <v>44669.660277777781</v>
      </c>
      <c r="Q451">
        <v>749</v>
      </c>
      <c r="R451">
        <v>0</v>
      </c>
      <c r="S451" t="b">
        <v>0</v>
      </c>
      <c r="T451" t="s">
        <v>89</v>
      </c>
      <c r="U451" t="b">
        <v>0</v>
      </c>
      <c r="V451" t="s">
        <v>89</v>
      </c>
      <c r="W451" t="s">
        <v>89</v>
      </c>
      <c r="X451" t="s">
        <v>89</v>
      </c>
      <c r="Y451" t="s">
        <v>89</v>
      </c>
      <c r="Z451" t="s">
        <v>89</v>
      </c>
      <c r="AA451" t="s">
        <v>89</v>
      </c>
      <c r="AB451" t="s">
        <v>89</v>
      </c>
      <c r="AC451" t="s">
        <v>89</v>
      </c>
      <c r="AD451" t="s">
        <v>89</v>
      </c>
      <c r="AE451" t="s">
        <v>89</v>
      </c>
      <c r="AF451" t="s">
        <v>89</v>
      </c>
      <c r="AG451" t="s">
        <v>89</v>
      </c>
      <c r="AH451" t="s">
        <v>89</v>
      </c>
      <c r="AI451" t="s">
        <v>89</v>
      </c>
      <c r="AJ451" t="s">
        <v>89</v>
      </c>
      <c r="AK451" t="s">
        <v>89</v>
      </c>
      <c r="AL451" t="s">
        <v>89</v>
      </c>
      <c r="AM451" t="s">
        <v>89</v>
      </c>
      <c r="AN451" t="s">
        <v>89</v>
      </c>
      <c r="AO451" t="s">
        <v>89</v>
      </c>
      <c r="AP451" t="s">
        <v>89</v>
      </c>
      <c r="AQ451" t="s">
        <v>89</v>
      </c>
      <c r="AR451" t="s">
        <v>89</v>
      </c>
      <c r="AS451" t="s">
        <v>89</v>
      </c>
      <c r="AT451" t="s">
        <v>89</v>
      </c>
      <c r="AU451" t="s">
        <v>89</v>
      </c>
      <c r="AV451" t="s">
        <v>89</v>
      </c>
      <c r="AW451" t="s">
        <v>89</v>
      </c>
      <c r="AX451" t="s">
        <v>89</v>
      </c>
      <c r="AY451" t="s">
        <v>89</v>
      </c>
      <c r="AZ451" t="s">
        <v>89</v>
      </c>
      <c r="BA451" t="s">
        <v>89</v>
      </c>
      <c r="BB451" t="s">
        <v>89</v>
      </c>
      <c r="BC451" t="s">
        <v>89</v>
      </c>
      <c r="BD451" t="s">
        <v>89</v>
      </c>
      <c r="BE451" t="s">
        <v>89</v>
      </c>
    </row>
    <row r="452" spans="1:57" x14ac:dyDescent="0.35">
      <c r="A452" t="s">
        <v>1167</v>
      </c>
      <c r="B452" t="s">
        <v>81</v>
      </c>
      <c r="C452" t="s">
        <v>406</v>
      </c>
      <c r="D452" t="s">
        <v>83</v>
      </c>
      <c r="E452" s="2" t="str">
        <f>HYPERLINK("capsilon://?command=openfolder&amp;siteaddress=envoy.emaiq-na2.net&amp;folderid=FX8178738E-E0EE-2ADD-BD90-A9DBBE5669AD","FX2203790")</f>
        <v>FX2203790</v>
      </c>
      <c r="F452" t="s">
        <v>19</v>
      </c>
      <c r="G452" t="s">
        <v>19</v>
      </c>
      <c r="H452" t="s">
        <v>84</v>
      </c>
      <c r="I452" t="s">
        <v>1168</v>
      </c>
      <c r="J452">
        <v>28</v>
      </c>
      <c r="K452" t="s">
        <v>765</v>
      </c>
      <c r="L452" t="s">
        <v>19</v>
      </c>
      <c r="M452" t="s">
        <v>88</v>
      </c>
      <c r="N452">
        <v>0</v>
      </c>
      <c r="O452" s="1">
        <v>44669.65185185185</v>
      </c>
      <c r="P452" s="1">
        <v>44669.660277777781</v>
      </c>
      <c r="Q452">
        <v>728</v>
      </c>
      <c r="R452">
        <v>0</v>
      </c>
      <c r="S452" t="b">
        <v>0</v>
      </c>
      <c r="T452" t="s">
        <v>89</v>
      </c>
      <c r="U452" t="b">
        <v>0</v>
      </c>
      <c r="V452" t="s">
        <v>89</v>
      </c>
      <c r="W452" t="s">
        <v>89</v>
      </c>
      <c r="X452" t="s">
        <v>89</v>
      </c>
      <c r="Y452" t="s">
        <v>89</v>
      </c>
      <c r="Z452" t="s">
        <v>89</v>
      </c>
      <c r="AA452" t="s">
        <v>89</v>
      </c>
      <c r="AB452" t="s">
        <v>89</v>
      </c>
      <c r="AC452" t="s">
        <v>89</v>
      </c>
      <c r="AD452" t="s">
        <v>89</v>
      </c>
      <c r="AE452" t="s">
        <v>89</v>
      </c>
      <c r="AF452" t="s">
        <v>89</v>
      </c>
      <c r="AG452" t="s">
        <v>89</v>
      </c>
      <c r="AH452" t="s">
        <v>89</v>
      </c>
      <c r="AI452" t="s">
        <v>89</v>
      </c>
      <c r="AJ452" t="s">
        <v>89</v>
      </c>
      <c r="AK452" t="s">
        <v>89</v>
      </c>
      <c r="AL452" t="s">
        <v>89</v>
      </c>
      <c r="AM452" t="s">
        <v>89</v>
      </c>
      <c r="AN452" t="s">
        <v>89</v>
      </c>
      <c r="AO452" t="s">
        <v>89</v>
      </c>
      <c r="AP452" t="s">
        <v>89</v>
      </c>
      <c r="AQ452" t="s">
        <v>89</v>
      </c>
      <c r="AR452" t="s">
        <v>89</v>
      </c>
      <c r="AS452" t="s">
        <v>89</v>
      </c>
      <c r="AT452" t="s">
        <v>89</v>
      </c>
      <c r="AU452" t="s">
        <v>89</v>
      </c>
      <c r="AV452" t="s">
        <v>89</v>
      </c>
      <c r="AW452" t="s">
        <v>89</v>
      </c>
      <c r="AX452" t="s">
        <v>89</v>
      </c>
      <c r="AY452" t="s">
        <v>89</v>
      </c>
      <c r="AZ452" t="s">
        <v>89</v>
      </c>
      <c r="BA452" t="s">
        <v>89</v>
      </c>
      <c r="BB452" t="s">
        <v>89</v>
      </c>
      <c r="BC452" t="s">
        <v>89</v>
      </c>
      <c r="BD452" t="s">
        <v>89</v>
      </c>
      <c r="BE452" t="s">
        <v>89</v>
      </c>
    </row>
    <row r="453" spans="1:57" x14ac:dyDescent="0.35">
      <c r="A453" t="s">
        <v>1169</v>
      </c>
      <c r="B453" t="s">
        <v>81</v>
      </c>
      <c r="C453" t="s">
        <v>894</v>
      </c>
      <c r="D453" t="s">
        <v>83</v>
      </c>
      <c r="E453" s="2" t="str">
        <f>HYPERLINK("capsilon://?command=openfolder&amp;siteaddress=envoy.emaiq-na2.net&amp;folderid=FX1807BBFB-2039-5B57-03BE-6496D6323FD1","FX2204433")</f>
        <v>FX2204433</v>
      </c>
      <c r="F453" t="s">
        <v>19</v>
      </c>
      <c r="G453" t="s">
        <v>19</v>
      </c>
      <c r="H453" t="s">
        <v>84</v>
      </c>
      <c r="I453" t="s">
        <v>1170</v>
      </c>
      <c r="J453">
        <v>30</v>
      </c>
      <c r="K453" t="s">
        <v>765</v>
      </c>
      <c r="L453" t="s">
        <v>19</v>
      </c>
      <c r="M453" t="s">
        <v>88</v>
      </c>
      <c r="N453">
        <v>0</v>
      </c>
      <c r="O453" s="1">
        <v>44669.663831018515</v>
      </c>
      <c r="P453" s="1">
        <v>44669.664247685185</v>
      </c>
      <c r="Q453">
        <v>36</v>
      </c>
      <c r="R453">
        <v>0</v>
      </c>
      <c r="S453" t="b">
        <v>0</v>
      </c>
      <c r="T453" t="s">
        <v>89</v>
      </c>
      <c r="U453" t="b">
        <v>0</v>
      </c>
      <c r="V453" t="s">
        <v>89</v>
      </c>
      <c r="W453" t="s">
        <v>89</v>
      </c>
      <c r="X453" t="s">
        <v>89</v>
      </c>
      <c r="Y453" t="s">
        <v>89</v>
      </c>
      <c r="Z453" t="s">
        <v>89</v>
      </c>
      <c r="AA453" t="s">
        <v>89</v>
      </c>
      <c r="AB453" t="s">
        <v>89</v>
      </c>
      <c r="AC453" t="s">
        <v>89</v>
      </c>
      <c r="AD453" t="s">
        <v>89</v>
      </c>
      <c r="AE453" t="s">
        <v>89</v>
      </c>
      <c r="AF453" t="s">
        <v>89</v>
      </c>
      <c r="AG453" t="s">
        <v>89</v>
      </c>
      <c r="AH453" t="s">
        <v>89</v>
      </c>
      <c r="AI453" t="s">
        <v>89</v>
      </c>
      <c r="AJ453" t="s">
        <v>89</v>
      </c>
      <c r="AK453" t="s">
        <v>89</v>
      </c>
      <c r="AL453" t="s">
        <v>89</v>
      </c>
      <c r="AM453" t="s">
        <v>89</v>
      </c>
      <c r="AN453" t="s">
        <v>89</v>
      </c>
      <c r="AO453" t="s">
        <v>89</v>
      </c>
      <c r="AP453" t="s">
        <v>89</v>
      </c>
      <c r="AQ453" t="s">
        <v>89</v>
      </c>
      <c r="AR453" t="s">
        <v>89</v>
      </c>
      <c r="AS453" t="s">
        <v>89</v>
      </c>
      <c r="AT453" t="s">
        <v>89</v>
      </c>
      <c r="AU453" t="s">
        <v>89</v>
      </c>
      <c r="AV453" t="s">
        <v>89</v>
      </c>
      <c r="AW453" t="s">
        <v>89</v>
      </c>
      <c r="AX453" t="s">
        <v>89</v>
      </c>
      <c r="AY453" t="s">
        <v>89</v>
      </c>
      <c r="AZ453" t="s">
        <v>89</v>
      </c>
      <c r="BA453" t="s">
        <v>89</v>
      </c>
      <c r="BB453" t="s">
        <v>89</v>
      </c>
      <c r="BC453" t="s">
        <v>89</v>
      </c>
      <c r="BD453" t="s">
        <v>89</v>
      </c>
      <c r="BE453" t="s">
        <v>89</v>
      </c>
    </row>
    <row r="454" spans="1:57" x14ac:dyDescent="0.35">
      <c r="A454" t="s">
        <v>1171</v>
      </c>
      <c r="B454" t="s">
        <v>81</v>
      </c>
      <c r="C454" t="s">
        <v>1172</v>
      </c>
      <c r="D454" t="s">
        <v>83</v>
      </c>
      <c r="E454" s="2" t="str">
        <f>HYPERLINK("capsilon://?command=openfolder&amp;siteaddress=envoy.emaiq-na2.net&amp;folderid=FX7C294235-8E72-BEB6-D9F4-221AAFEC593B","FX2204492")</f>
        <v>FX2204492</v>
      </c>
      <c r="F454" t="s">
        <v>19</v>
      </c>
      <c r="G454" t="s">
        <v>19</v>
      </c>
      <c r="H454" t="s">
        <v>84</v>
      </c>
      <c r="I454" t="s">
        <v>1173</v>
      </c>
      <c r="J454">
        <v>233</v>
      </c>
      <c r="K454" t="s">
        <v>765</v>
      </c>
      <c r="L454" t="s">
        <v>19</v>
      </c>
      <c r="M454" t="s">
        <v>88</v>
      </c>
      <c r="N454">
        <v>0</v>
      </c>
      <c r="O454" s="1">
        <v>44669.66715277778</v>
      </c>
      <c r="P454" s="1">
        <v>44669.688055555554</v>
      </c>
      <c r="Q454">
        <v>1806</v>
      </c>
      <c r="R454">
        <v>0</v>
      </c>
      <c r="S454" t="b">
        <v>0</v>
      </c>
      <c r="T454" t="s">
        <v>89</v>
      </c>
      <c r="U454" t="b">
        <v>0</v>
      </c>
      <c r="V454" t="s">
        <v>89</v>
      </c>
      <c r="W454" t="s">
        <v>89</v>
      </c>
      <c r="X454" t="s">
        <v>89</v>
      </c>
      <c r="Y454" t="s">
        <v>89</v>
      </c>
      <c r="Z454" t="s">
        <v>89</v>
      </c>
      <c r="AA454" t="s">
        <v>89</v>
      </c>
      <c r="AB454" t="s">
        <v>89</v>
      </c>
      <c r="AC454" t="s">
        <v>89</v>
      </c>
      <c r="AD454" t="s">
        <v>89</v>
      </c>
      <c r="AE454" t="s">
        <v>89</v>
      </c>
      <c r="AF454" t="s">
        <v>89</v>
      </c>
      <c r="AG454" t="s">
        <v>89</v>
      </c>
      <c r="AH454" t="s">
        <v>89</v>
      </c>
      <c r="AI454" t="s">
        <v>89</v>
      </c>
      <c r="AJ454" t="s">
        <v>89</v>
      </c>
      <c r="AK454" t="s">
        <v>89</v>
      </c>
      <c r="AL454" t="s">
        <v>89</v>
      </c>
      <c r="AM454" t="s">
        <v>89</v>
      </c>
      <c r="AN454" t="s">
        <v>89</v>
      </c>
      <c r="AO454" t="s">
        <v>89</v>
      </c>
      <c r="AP454" t="s">
        <v>89</v>
      </c>
      <c r="AQ454" t="s">
        <v>89</v>
      </c>
      <c r="AR454" t="s">
        <v>89</v>
      </c>
      <c r="AS454" t="s">
        <v>89</v>
      </c>
      <c r="AT454" t="s">
        <v>89</v>
      </c>
      <c r="AU454" t="s">
        <v>89</v>
      </c>
      <c r="AV454" t="s">
        <v>89</v>
      </c>
      <c r="AW454" t="s">
        <v>89</v>
      </c>
      <c r="AX454" t="s">
        <v>89</v>
      </c>
      <c r="AY454" t="s">
        <v>89</v>
      </c>
      <c r="AZ454" t="s">
        <v>89</v>
      </c>
      <c r="BA454" t="s">
        <v>89</v>
      </c>
      <c r="BB454" t="s">
        <v>89</v>
      </c>
      <c r="BC454" t="s">
        <v>89</v>
      </c>
      <c r="BD454" t="s">
        <v>89</v>
      </c>
      <c r="BE454" t="s">
        <v>89</v>
      </c>
    </row>
    <row r="455" spans="1:57" x14ac:dyDescent="0.35">
      <c r="A455" t="s">
        <v>1174</v>
      </c>
      <c r="B455" t="s">
        <v>81</v>
      </c>
      <c r="C455" t="s">
        <v>1175</v>
      </c>
      <c r="D455" t="s">
        <v>83</v>
      </c>
      <c r="E455" s="2" t="str">
        <f>HYPERLINK("capsilon://?command=openfolder&amp;siteaddress=envoy.emaiq-na2.net&amp;folderid=FXB30A3C99-B98D-66C0-ED61-82E0B21FF4DC","FX2204136")</f>
        <v>FX2204136</v>
      </c>
      <c r="F455" t="s">
        <v>19</v>
      </c>
      <c r="G455" t="s">
        <v>19</v>
      </c>
      <c r="H455" t="s">
        <v>84</v>
      </c>
      <c r="I455" t="s">
        <v>1176</v>
      </c>
      <c r="J455">
        <v>233</v>
      </c>
      <c r="K455" t="s">
        <v>765</v>
      </c>
      <c r="L455" t="s">
        <v>19</v>
      </c>
      <c r="M455" t="s">
        <v>88</v>
      </c>
      <c r="N455">
        <v>1</v>
      </c>
      <c r="O455" s="1">
        <v>44669.670960648145</v>
      </c>
      <c r="P455" s="1">
        <v>44669.688055555554</v>
      </c>
      <c r="Q455">
        <v>273</v>
      </c>
      <c r="R455">
        <v>1204</v>
      </c>
      <c r="S455" t="b">
        <v>0</v>
      </c>
      <c r="T455" t="s">
        <v>89</v>
      </c>
      <c r="U455" t="b">
        <v>0</v>
      </c>
      <c r="V455" t="s">
        <v>353</v>
      </c>
      <c r="W455" s="1">
        <v>44669.687696759262</v>
      </c>
      <c r="X455">
        <v>1052</v>
      </c>
      <c r="Y455">
        <v>190</v>
      </c>
      <c r="Z455">
        <v>0</v>
      </c>
      <c r="AA455">
        <v>190</v>
      </c>
      <c r="AB455">
        <v>0</v>
      </c>
      <c r="AC455">
        <v>83</v>
      </c>
      <c r="AD455">
        <v>43</v>
      </c>
      <c r="AE455">
        <v>0</v>
      </c>
      <c r="AF455">
        <v>0</v>
      </c>
      <c r="AG455">
        <v>0</v>
      </c>
      <c r="AH455" t="s">
        <v>89</v>
      </c>
      <c r="AI455" t="s">
        <v>89</v>
      </c>
      <c r="AJ455" t="s">
        <v>89</v>
      </c>
      <c r="AK455" t="s">
        <v>89</v>
      </c>
      <c r="AL455" t="s">
        <v>89</v>
      </c>
      <c r="AM455" t="s">
        <v>89</v>
      </c>
      <c r="AN455" t="s">
        <v>89</v>
      </c>
      <c r="AO455" t="s">
        <v>89</v>
      </c>
      <c r="AP455" t="s">
        <v>89</v>
      </c>
      <c r="AQ455" t="s">
        <v>89</v>
      </c>
      <c r="AR455" t="s">
        <v>89</v>
      </c>
      <c r="AS455" t="s">
        <v>89</v>
      </c>
      <c r="AT455" t="s">
        <v>89</v>
      </c>
      <c r="AU455" t="s">
        <v>89</v>
      </c>
      <c r="AV455" t="s">
        <v>89</v>
      </c>
      <c r="AW455" t="s">
        <v>89</v>
      </c>
      <c r="AX455" t="s">
        <v>89</v>
      </c>
      <c r="AY455" t="s">
        <v>89</v>
      </c>
      <c r="AZ455" t="s">
        <v>89</v>
      </c>
      <c r="BA455" t="s">
        <v>89</v>
      </c>
      <c r="BB455" t="s">
        <v>89</v>
      </c>
      <c r="BC455" t="s">
        <v>89</v>
      </c>
      <c r="BD455" t="s">
        <v>89</v>
      </c>
      <c r="BE455" t="s">
        <v>89</v>
      </c>
    </row>
    <row r="456" spans="1:57" x14ac:dyDescent="0.35">
      <c r="A456" t="s">
        <v>1177</v>
      </c>
      <c r="B456" t="s">
        <v>81</v>
      </c>
      <c r="C456" t="s">
        <v>1178</v>
      </c>
      <c r="D456" t="s">
        <v>83</v>
      </c>
      <c r="E456" s="2" t="str">
        <f>HYPERLINK("capsilon://?command=openfolder&amp;siteaddress=envoy.emaiq-na2.net&amp;folderid=FX81087ABC-AC1C-F4AC-D2FB-09884A14AF18","FX22031332")</f>
        <v>FX22031332</v>
      </c>
      <c r="F456" t="s">
        <v>19</v>
      </c>
      <c r="G456" t="s">
        <v>19</v>
      </c>
      <c r="H456" t="s">
        <v>84</v>
      </c>
      <c r="I456" t="s">
        <v>1179</v>
      </c>
      <c r="J456">
        <v>86</v>
      </c>
      <c r="K456" t="s">
        <v>765</v>
      </c>
      <c r="L456" t="s">
        <v>19</v>
      </c>
      <c r="M456" t="s">
        <v>88</v>
      </c>
      <c r="N456">
        <v>1</v>
      </c>
      <c r="O456" s="1">
        <v>44669.673460648148</v>
      </c>
      <c r="P456" s="1">
        <v>44669.688055555554</v>
      </c>
      <c r="Q456">
        <v>829</v>
      </c>
      <c r="R456">
        <v>432</v>
      </c>
      <c r="S456" t="b">
        <v>0</v>
      </c>
      <c r="T456" t="s">
        <v>89</v>
      </c>
      <c r="U456" t="b">
        <v>0</v>
      </c>
      <c r="V456" t="s">
        <v>134</v>
      </c>
      <c r="W456" s="1">
        <v>44669.681909722225</v>
      </c>
      <c r="X456">
        <v>432</v>
      </c>
      <c r="Y456">
        <v>74</v>
      </c>
      <c r="Z456">
        <v>0</v>
      </c>
      <c r="AA456">
        <v>74</v>
      </c>
      <c r="AB456">
        <v>0</v>
      </c>
      <c r="AC456">
        <v>21</v>
      </c>
      <c r="AD456">
        <v>12</v>
      </c>
      <c r="AE456">
        <v>0</v>
      </c>
      <c r="AF456">
        <v>0</v>
      </c>
      <c r="AG456">
        <v>0</v>
      </c>
      <c r="AH456" t="s">
        <v>89</v>
      </c>
      <c r="AI456" t="s">
        <v>89</v>
      </c>
      <c r="AJ456" t="s">
        <v>89</v>
      </c>
      <c r="AK456" t="s">
        <v>89</v>
      </c>
      <c r="AL456" t="s">
        <v>89</v>
      </c>
      <c r="AM456" t="s">
        <v>89</v>
      </c>
      <c r="AN456" t="s">
        <v>89</v>
      </c>
      <c r="AO456" t="s">
        <v>89</v>
      </c>
      <c r="AP456" t="s">
        <v>89</v>
      </c>
      <c r="AQ456" t="s">
        <v>89</v>
      </c>
      <c r="AR456" t="s">
        <v>89</v>
      </c>
      <c r="AS456" t="s">
        <v>89</v>
      </c>
      <c r="AT456" t="s">
        <v>89</v>
      </c>
      <c r="AU456" t="s">
        <v>89</v>
      </c>
      <c r="AV456" t="s">
        <v>89</v>
      </c>
      <c r="AW456" t="s">
        <v>89</v>
      </c>
      <c r="AX456" t="s">
        <v>89</v>
      </c>
      <c r="AY456" t="s">
        <v>89</v>
      </c>
      <c r="AZ456" t="s">
        <v>89</v>
      </c>
      <c r="BA456" t="s">
        <v>89</v>
      </c>
      <c r="BB456" t="s">
        <v>89</v>
      </c>
      <c r="BC456" t="s">
        <v>89</v>
      </c>
      <c r="BD456" t="s">
        <v>89</v>
      </c>
      <c r="BE456" t="s">
        <v>89</v>
      </c>
    </row>
    <row r="457" spans="1:57" x14ac:dyDescent="0.35">
      <c r="A457" t="s">
        <v>1180</v>
      </c>
      <c r="B457" t="s">
        <v>81</v>
      </c>
      <c r="C457" t="s">
        <v>983</v>
      </c>
      <c r="D457" t="s">
        <v>83</v>
      </c>
      <c r="E457" s="2" t="str">
        <f>HYPERLINK("capsilon://?command=openfolder&amp;siteaddress=envoy.emaiq-na2.net&amp;folderid=FXD37FE54F-6E58-C1C5-50E8-32ABB28AEE25","FX22031304")</f>
        <v>FX22031304</v>
      </c>
      <c r="F457" t="s">
        <v>19</v>
      </c>
      <c r="G457" t="s">
        <v>19</v>
      </c>
      <c r="H457" t="s">
        <v>84</v>
      </c>
      <c r="I457" t="s">
        <v>1181</v>
      </c>
      <c r="J457">
        <v>66</v>
      </c>
      <c r="K457" t="s">
        <v>765</v>
      </c>
      <c r="L457" t="s">
        <v>19</v>
      </c>
      <c r="M457" t="s">
        <v>88</v>
      </c>
      <c r="N457">
        <v>0</v>
      </c>
      <c r="O457" s="1">
        <v>44669.684386574074</v>
      </c>
      <c r="P457" s="1">
        <v>44669.688055555554</v>
      </c>
      <c r="Q457">
        <v>299</v>
      </c>
      <c r="R457">
        <v>18</v>
      </c>
      <c r="S457" t="b">
        <v>0</v>
      </c>
      <c r="T457" t="s">
        <v>89</v>
      </c>
      <c r="U457" t="b">
        <v>0</v>
      </c>
      <c r="V457" t="s">
        <v>89</v>
      </c>
      <c r="W457" t="s">
        <v>89</v>
      </c>
      <c r="X457" t="s">
        <v>89</v>
      </c>
      <c r="Y457" t="s">
        <v>89</v>
      </c>
      <c r="Z457" t="s">
        <v>89</v>
      </c>
      <c r="AA457" t="s">
        <v>89</v>
      </c>
      <c r="AB457" t="s">
        <v>89</v>
      </c>
      <c r="AC457" t="s">
        <v>89</v>
      </c>
      <c r="AD457" t="s">
        <v>89</v>
      </c>
      <c r="AE457" t="s">
        <v>89</v>
      </c>
      <c r="AF457" t="s">
        <v>89</v>
      </c>
      <c r="AG457" t="s">
        <v>89</v>
      </c>
      <c r="AH457" t="s">
        <v>89</v>
      </c>
      <c r="AI457" t="s">
        <v>89</v>
      </c>
      <c r="AJ457" t="s">
        <v>89</v>
      </c>
      <c r="AK457" t="s">
        <v>89</v>
      </c>
      <c r="AL457" t="s">
        <v>89</v>
      </c>
      <c r="AM457" t="s">
        <v>89</v>
      </c>
      <c r="AN457" t="s">
        <v>89</v>
      </c>
      <c r="AO457" t="s">
        <v>89</v>
      </c>
      <c r="AP457" t="s">
        <v>89</v>
      </c>
      <c r="AQ457" t="s">
        <v>89</v>
      </c>
      <c r="AR457" t="s">
        <v>89</v>
      </c>
      <c r="AS457" t="s">
        <v>89</v>
      </c>
      <c r="AT457" t="s">
        <v>89</v>
      </c>
      <c r="AU457" t="s">
        <v>89</v>
      </c>
      <c r="AV457" t="s">
        <v>89</v>
      </c>
      <c r="AW457" t="s">
        <v>89</v>
      </c>
      <c r="AX457" t="s">
        <v>89</v>
      </c>
      <c r="AY457" t="s">
        <v>89</v>
      </c>
      <c r="AZ457" t="s">
        <v>89</v>
      </c>
      <c r="BA457" t="s">
        <v>89</v>
      </c>
      <c r="BB457" t="s">
        <v>89</v>
      </c>
      <c r="BC457" t="s">
        <v>89</v>
      </c>
      <c r="BD457" t="s">
        <v>89</v>
      </c>
      <c r="BE457" t="s">
        <v>89</v>
      </c>
    </row>
    <row r="458" spans="1:57" x14ac:dyDescent="0.35">
      <c r="A458" t="s">
        <v>1182</v>
      </c>
      <c r="B458" t="s">
        <v>81</v>
      </c>
      <c r="C458" t="s">
        <v>1183</v>
      </c>
      <c r="D458" t="s">
        <v>83</v>
      </c>
      <c r="E458" s="2" t="str">
        <f>HYPERLINK("capsilon://?command=openfolder&amp;siteaddress=envoy.emaiq-na2.net&amp;folderid=FX0E00E151-37CC-A11E-92D6-48E74192ECAF","FX22031241")</f>
        <v>FX22031241</v>
      </c>
      <c r="F458" t="s">
        <v>19</v>
      </c>
      <c r="G458" t="s">
        <v>19</v>
      </c>
      <c r="H458" t="s">
        <v>84</v>
      </c>
      <c r="I458" t="s">
        <v>1184</v>
      </c>
      <c r="J458">
        <v>128</v>
      </c>
      <c r="K458" t="s">
        <v>765</v>
      </c>
      <c r="L458" t="s">
        <v>19</v>
      </c>
      <c r="M458" t="s">
        <v>88</v>
      </c>
      <c r="N458">
        <v>0</v>
      </c>
      <c r="O458" s="1">
        <v>44669.693379629629</v>
      </c>
      <c r="P458" s="1">
        <v>44669.693935185183</v>
      </c>
      <c r="Q458">
        <v>48</v>
      </c>
      <c r="R458">
        <v>0</v>
      </c>
      <c r="S458" t="b">
        <v>0</v>
      </c>
      <c r="T458" t="s">
        <v>89</v>
      </c>
      <c r="U458" t="b">
        <v>0</v>
      </c>
      <c r="V458" t="s">
        <v>89</v>
      </c>
      <c r="W458" t="s">
        <v>89</v>
      </c>
      <c r="X458" t="s">
        <v>89</v>
      </c>
      <c r="Y458" t="s">
        <v>89</v>
      </c>
      <c r="Z458" t="s">
        <v>89</v>
      </c>
      <c r="AA458" t="s">
        <v>89</v>
      </c>
      <c r="AB458" t="s">
        <v>89</v>
      </c>
      <c r="AC458" t="s">
        <v>89</v>
      </c>
      <c r="AD458" t="s">
        <v>89</v>
      </c>
      <c r="AE458" t="s">
        <v>89</v>
      </c>
      <c r="AF458" t="s">
        <v>89</v>
      </c>
      <c r="AG458" t="s">
        <v>89</v>
      </c>
      <c r="AH458" t="s">
        <v>89</v>
      </c>
      <c r="AI458" t="s">
        <v>89</v>
      </c>
      <c r="AJ458" t="s">
        <v>89</v>
      </c>
      <c r="AK458" t="s">
        <v>89</v>
      </c>
      <c r="AL458" t="s">
        <v>89</v>
      </c>
      <c r="AM458" t="s">
        <v>89</v>
      </c>
      <c r="AN458" t="s">
        <v>89</v>
      </c>
      <c r="AO458" t="s">
        <v>89</v>
      </c>
      <c r="AP458" t="s">
        <v>89</v>
      </c>
      <c r="AQ458" t="s">
        <v>89</v>
      </c>
      <c r="AR458" t="s">
        <v>89</v>
      </c>
      <c r="AS458" t="s">
        <v>89</v>
      </c>
      <c r="AT458" t="s">
        <v>89</v>
      </c>
      <c r="AU458" t="s">
        <v>89</v>
      </c>
      <c r="AV458" t="s">
        <v>89</v>
      </c>
      <c r="AW458" t="s">
        <v>89</v>
      </c>
      <c r="AX458" t="s">
        <v>89</v>
      </c>
      <c r="AY458" t="s">
        <v>89</v>
      </c>
      <c r="AZ458" t="s">
        <v>89</v>
      </c>
      <c r="BA458" t="s">
        <v>89</v>
      </c>
      <c r="BB458" t="s">
        <v>89</v>
      </c>
      <c r="BC458" t="s">
        <v>89</v>
      </c>
      <c r="BD458" t="s">
        <v>89</v>
      </c>
      <c r="BE458" t="s">
        <v>89</v>
      </c>
    </row>
    <row r="459" spans="1:57" x14ac:dyDescent="0.35">
      <c r="A459" t="s">
        <v>1185</v>
      </c>
      <c r="B459" t="s">
        <v>81</v>
      </c>
      <c r="C459" t="s">
        <v>1186</v>
      </c>
      <c r="D459" t="s">
        <v>83</v>
      </c>
      <c r="E459" s="2" t="str">
        <f>HYPERLINK("capsilon://?command=openfolder&amp;siteaddress=envoy.emaiq-na2.net&amp;folderid=FXCE93F791-7086-1C47-936B-6FF1FCC94C48","FX2204565")</f>
        <v>FX2204565</v>
      </c>
      <c r="F459" t="s">
        <v>19</v>
      </c>
      <c r="G459" t="s">
        <v>19</v>
      </c>
      <c r="H459" t="s">
        <v>84</v>
      </c>
      <c r="I459" t="s">
        <v>1187</v>
      </c>
      <c r="J459">
        <v>134</v>
      </c>
      <c r="K459" t="s">
        <v>86</v>
      </c>
      <c r="L459" t="s">
        <v>87</v>
      </c>
      <c r="M459" t="s">
        <v>88</v>
      </c>
      <c r="N459">
        <v>2</v>
      </c>
      <c r="O459" s="1">
        <v>44669.703587962962</v>
      </c>
      <c r="P459" s="1">
        <v>44669.749976851854</v>
      </c>
      <c r="Q459">
        <v>1290</v>
      </c>
      <c r="R459">
        <v>2718</v>
      </c>
      <c r="S459" t="b">
        <v>0</v>
      </c>
      <c r="T459" t="s">
        <v>89</v>
      </c>
      <c r="U459" t="b">
        <v>0</v>
      </c>
      <c r="V459" t="s">
        <v>199</v>
      </c>
      <c r="W459" s="1">
        <v>44669.728379629632</v>
      </c>
      <c r="X459">
        <v>1838</v>
      </c>
      <c r="Y459">
        <v>113</v>
      </c>
      <c r="Z459">
        <v>0</v>
      </c>
      <c r="AA459">
        <v>113</v>
      </c>
      <c r="AB459">
        <v>0</v>
      </c>
      <c r="AC459">
        <v>89</v>
      </c>
      <c r="AD459">
        <v>21</v>
      </c>
      <c r="AE459">
        <v>0</v>
      </c>
      <c r="AF459">
        <v>0</v>
      </c>
      <c r="AG459">
        <v>0</v>
      </c>
      <c r="AH459" t="s">
        <v>101</v>
      </c>
      <c r="AI459" s="1">
        <v>44669.749976851854</v>
      </c>
      <c r="AJ459">
        <v>880</v>
      </c>
      <c r="AK459">
        <v>1</v>
      </c>
      <c r="AL459">
        <v>0</v>
      </c>
      <c r="AM459">
        <v>1</v>
      </c>
      <c r="AN459">
        <v>0</v>
      </c>
      <c r="AO459">
        <v>1</v>
      </c>
      <c r="AP459">
        <v>20</v>
      </c>
      <c r="AQ459">
        <v>0</v>
      </c>
      <c r="AR459">
        <v>0</v>
      </c>
      <c r="AS459">
        <v>0</v>
      </c>
      <c r="AT459" t="s">
        <v>89</v>
      </c>
      <c r="AU459" t="s">
        <v>89</v>
      </c>
      <c r="AV459" t="s">
        <v>89</v>
      </c>
      <c r="AW459" t="s">
        <v>89</v>
      </c>
      <c r="AX459" t="s">
        <v>89</v>
      </c>
      <c r="AY459" t="s">
        <v>89</v>
      </c>
      <c r="AZ459" t="s">
        <v>89</v>
      </c>
      <c r="BA459" t="s">
        <v>89</v>
      </c>
      <c r="BB459" t="s">
        <v>89</v>
      </c>
      <c r="BC459" t="s">
        <v>89</v>
      </c>
      <c r="BD459" t="s">
        <v>89</v>
      </c>
      <c r="BE459" t="s">
        <v>89</v>
      </c>
    </row>
    <row r="460" spans="1:57" x14ac:dyDescent="0.35">
      <c r="A460" t="s">
        <v>1188</v>
      </c>
      <c r="B460" t="s">
        <v>81</v>
      </c>
      <c r="C460" t="s">
        <v>1189</v>
      </c>
      <c r="D460" t="s">
        <v>83</v>
      </c>
      <c r="E460" s="2" t="str">
        <f>HYPERLINK("capsilon://?command=openfolder&amp;siteaddress=envoy.emaiq-na2.net&amp;folderid=FX10657362-715B-57E0-BA7C-EA90E18F544A","FX2204103")</f>
        <v>FX2204103</v>
      </c>
      <c r="F460" t="s">
        <v>19</v>
      </c>
      <c r="G460" t="s">
        <v>19</v>
      </c>
      <c r="H460" t="s">
        <v>84</v>
      </c>
      <c r="I460" t="s">
        <v>1190</v>
      </c>
      <c r="J460">
        <v>585</v>
      </c>
      <c r="K460" t="s">
        <v>765</v>
      </c>
      <c r="L460" t="s">
        <v>19</v>
      </c>
      <c r="M460" t="s">
        <v>88</v>
      </c>
      <c r="N460">
        <v>1</v>
      </c>
      <c r="O460" s="1">
        <v>44669.744583333333</v>
      </c>
      <c r="P460" s="1">
        <v>44669.813402777778</v>
      </c>
      <c r="Q460">
        <v>3742</v>
      </c>
      <c r="R460">
        <v>2204</v>
      </c>
      <c r="S460" t="b">
        <v>0</v>
      </c>
      <c r="T460" t="s">
        <v>89</v>
      </c>
      <c r="U460" t="b">
        <v>0</v>
      </c>
      <c r="V460" t="s">
        <v>134</v>
      </c>
      <c r="W460" s="1">
        <v>44669.807638888888</v>
      </c>
      <c r="X460">
        <v>1853</v>
      </c>
      <c r="Y460">
        <v>446</v>
      </c>
      <c r="Z460">
        <v>0</v>
      </c>
      <c r="AA460">
        <v>446</v>
      </c>
      <c r="AB460">
        <v>0</v>
      </c>
      <c r="AC460">
        <v>105</v>
      </c>
      <c r="AD460">
        <v>139</v>
      </c>
      <c r="AE460">
        <v>0</v>
      </c>
      <c r="AF460">
        <v>0</v>
      </c>
      <c r="AG460">
        <v>0</v>
      </c>
      <c r="AH460" t="s">
        <v>89</v>
      </c>
      <c r="AI460" t="s">
        <v>89</v>
      </c>
      <c r="AJ460" t="s">
        <v>89</v>
      </c>
      <c r="AK460" t="s">
        <v>89</v>
      </c>
      <c r="AL460" t="s">
        <v>89</v>
      </c>
      <c r="AM460" t="s">
        <v>89</v>
      </c>
      <c r="AN460" t="s">
        <v>89</v>
      </c>
      <c r="AO460" t="s">
        <v>89</v>
      </c>
      <c r="AP460" t="s">
        <v>89</v>
      </c>
      <c r="AQ460" t="s">
        <v>89</v>
      </c>
      <c r="AR460" t="s">
        <v>89</v>
      </c>
      <c r="AS460" t="s">
        <v>89</v>
      </c>
      <c r="AT460" t="s">
        <v>89</v>
      </c>
      <c r="AU460" t="s">
        <v>89</v>
      </c>
      <c r="AV460" t="s">
        <v>89</v>
      </c>
      <c r="AW460" t="s">
        <v>89</v>
      </c>
      <c r="AX460" t="s">
        <v>89</v>
      </c>
      <c r="AY460" t="s">
        <v>89</v>
      </c>
      <c r="AZ460" t="s">
        <v>89</v>
      </c>
      <c r="BA460" t="s">
        <v>89</v>
      </c>
      <c r="BB460" t="s">
        <v>89</v>
      </c>
      <c r="BC460" t="s">
        <v>89</v>
      </c>
      <c r="BD460" t="s">
        <v>89</v>
      </c>
      <c r="BE460" t="s">
        <v>89</v>
      </c>
    </row>
    <row r="461" spans="1:57" x14ac:dyDescent="0.35">
      <c r="A461" t="s">
        <v>1191</v>
      </c>
      <c r="B461" t="s">
        <v>81</v>
      </c>
      <c r="C461" t="s">
        <v>1192</v>
      </c>
      <c r="D461" t="s">
        <v>83</v>
      </c>
      <c r="E461" s="2" t="str">
        <f>HYPERLINK("capsilon://?command=openfolder&amp;siteaddress=envoy.emaiq-na2.net&amp;folderid=FXE4AFF22E-C700-466C-10D1-B96830DA859D","FX2203403")</f>
        <v>FX2203403</v>
      </c>
      <c r="F461" t="s">
        <v>19</v>
      </c>
      <c r="G461" t="s">
        <v>19</v>
      </c>
      <c r="H461" t="s">
        <v>84</v>
      </c>
      <c r="I461" t="s">
        <v>1193</v>
      </c>
      <c r="J461">
        <v>489</v>
      </c>
      <c r="K461" t="s">
        <v>765</v>
      </c>
      <c r="L461" t="s">
        <v>19</v>
      </c>
      <c r="M461" t="s">
        <v>88</v>
      </c>
      <c r="N461">
        <v>0</v>
      </c>
      <c r="O461" s="1">
        <v>44669.751643518517</v>
      </c>
      <c r="P461" s="1">
        <v>44669.813402777778</v>
      </c>
      <c r="Q461">
        <v>5080</v>
      </c>
      <c r="R461">
        <v>256</v>
      </c>
      <c r="S461" t="b">
        <v>0</v>
      </c>
      <c r="T461" t="s">
        <v>89</v>
      </c>
      <c r="U461" t="b">
        <v>0</v>
      </c>
      <c r="V461" t="s">
        <v>89</v>
      </c>
      <c r="W461" t="s">
        <v>89</v>
      </c>
      <c r="X461" t="s">
        <v>89</v>
      </c>
      <c r="Y461" t="s">
        <v>89</v>
      </c>
      <c r="Z461" t="s">
        <v>89</v>
      </c>
      <c r="AA461" t="s">
        <v>89</v>
      </c>
      <c r="AB461" t="s">
        <v>89</v>
      </c>
      <c r="AC461" t="s">
        <v>89</v>
      </c>
      <c r="AD461" t="s">
        <v>89</v>
      </c>
      <c r="AE461" t="s">
        <v>89</v>
      </c>
      <c r="AF461" t="s">
        <v>89</v>
      </c>
      <c r="AG461" t="s">
        <v>89</v>
      </c>
      <c r="AH461" t="s">
        <v>89</v>
      </c>
      <c r="AI461" t="s">
        <v>89</v>
      </c>
      <c r="AJ461" t="s">
        <v>89</v>
      </c>
      <c r="AK461" t="s">
        <v>89</v>
      </c>
      <c r="AL461" t="s">
        <v>89</v>
      </c>
      <c r="AM461" t="s">
        <v>89</v>
      </c>
      <c r="AN461" t="s">
        <v>89</v>
      </c>
      <c r="AO461" t="s">
        <v>89</v>
      </c>
      <c r="AP461" t="s">
        <v>89</v>
      </c>
      <c r="AQ461" t="s">
        <v>89</v>
      </c>
      <c r="AR461" t="s">
        <v>89</v>
      </c>
      <c r="AS461" t="s">
        <v>89</v>
      </c>
      <c r="AT461" t="s">
        <v>89</v>
      </c>
      <c r="AU461" t="s">
        <v>89</v>
      </c>
      <c r="AV461" t="s">
        <v>89</v>
      </c>
      <c r="AW461" t="s">
        <v>89</v>
      </c>
      <c r="AX461" t="s">
        <v>89</v>
      </c>
      <c r="AY461" t="s">
        <v>89</v>
      </c>
      <c r="AZ461" t="s">
        <v>89</v>
      </c>
      <c r="BA461" t="s">
        <v>89</v>
      </c>
      <c r="BB461" t="s">
        <v>89</v>
      </c>
      <c r="BC461" t="s">
        <v>89</v>
      </c>
      <c r="BD461" t="s">
        <v>89</v>
      </c>
      <c r="BE461" t="s">
        <v>89</v>
      </c>
    </row>
    <row r="462" spans="1:57" x14ac:dyDescent="0.35">
      <c r="A462" t="s">
        <v>1194</v>
      </c>
      <c r="B462" t="s">
        <v>81</v>
      </c>
      <c r="C462" t="s">
        <v>1195</v>
      </c>
      <c r="D462" t="s">
        <v>83</v>
      </c>
      <c r="E462" s="2" t="str">
        <f>HYPERLINK("capsilon://?command=openfolder&amp;siteaddress=envoy.emaiq-na2.net&amp;folderid=FX80615CB8-EC84-349B-B6B7-9DF6B7A602D3","FX2204672")</f>
        <v>FX2204672</v>
      </c>
      <c r="F462" t="s">
        <v>19</v>
      </c>
      <c r="G462" t="s">
        <v>19</v>
      </c>
      <c r="H462" t="s">
        <v>84</v>
      </c>
      <c r="I462" t="s">
        <v>1196</v>
      </c>
      <c r="J462">
        <v>123</v>
      </c>
      <c r="K462" t="s">
        <v>765</v>
      </c>
      <c r="L462" t="s">
        <v>19</v>
      </c>
      <c r="M462" t="s">
        <v>88</v>
      </c>
      <c r="N462">
        <v>0</v>
      </c>
      <c r="O462" s="1">
        <v>44669.816932870373</v>
      </c>
      <c r="P462" s="1">
        <v>44669.818391203706</v>
      </c>
      <c r="Q462">
        <v>126</v>
      </c>
      <c r="R462">
        <v>0</v>
      </c>
      <c r="S462" t="b">
        <v>0</v>
      </c>
      <c r="T462" t="s">
        <v>89</v>
      </c>
      <c r="U462" t="b">
        <v>0</v>
      </c>
      <c r="V462" t="s">
        <v>89</v>
      </c>
      <c r="W462" t="s">
        <v>89</v>
      </c>
      <c r="X462" t="s">
        <v>89</v>
      </c>
      <c r="Y462" t="s">
        <v>89</v>
      </c>
      <c r="Z462" t="s">
        <v>89</v>
      </c>
      <c r="AA462" t="s">
        <v>89</v>
      </c>
      <c r="AB462" t="s">
        <v>89</v>
      </c>
      <c r="AC462" t="s">
        <v>89</v>
      </c>
      <c r="AD462" t="s">
        <v>89</v>
      </c>
      <c r="AE462" t="s">
        <v>89</v>
      </c>
      <c r="AF462" t="s">
        <v>89</v>
      </c>
      <c r="AG462" t="s">
        <v>89</v>
      </c>
      <c r="AH462" t="s">
        <v>89</v>
      </c>
      <c r="AI462" t="s">
        <v>89</v>
      </c>
      <c r="AJ462" t="s">
        <v>89</v>
      </c>
      <c r="AK462" t="s">
        <v>89</v>
      </c>
      <c r="AL462" t="s">
        <v>89</v>
      </c>
      <c r="AM462" t="s">
        <v>89</v>
      </c>
      <c r="AN462" t="s">
        <v>89</v>
      </c>
      <c r="AO462" t="s">
        <v>89</v>
      </c>
      <c r="AP462" t="s">
        <v>89</v>
      </c>
      <c r="AQ462" t="s">
        <v>89</v>
      </c>
      <c r="AR462" t="s">
        <v>89</v>
      </c>
      <c r="AS462" t="s">
        <v>89</v>
      </c>
      <c r="AT462" t="s">
        <v>89</v>
      </c>
      <c r="AU462" t="s">
        <v>89</v>
      </c>
      <c r="AV462" t="s">
        <v>89</v>
      </c>
      <c r="AW462" t="s">
        <v>89</v>
      </c>
      <c r="AX462" t="s">
        <v>89</v>
      </c>
      <c r="AY462" t="s">
        <v>89</v>
      </c>
      <c r="AZ462" t="s">
        <v>89</v>
      </c>
      <c r="BA462" t="s">
        <v>89</v>
      </c>
      <c r="BB462" t="s">
        <v>89</v>
      </c>
      <c r="BC462" t="s">
        <v>89</v>
      </c>
      <c r="BD462" t="s">
        <v>89</v>
      </c>
      <c r="BE462" t="s">
        <v>89</v>
      </c>
    </row>
    <row r="463" spans="1:57" x14ac:dyDescent="0.35">
      <c r="A463" t="s">
        <v>1197</v>
      </c>
      <c r="B463" t="s">
        <v>81</v>
      </c>
      <c r="C463" t="s">
        <v>1198</v>
      </c>
      <c r="D463" t="s">
        <v>83</v>
      </c>
      <c r="E463" s="2" t="str">
        <f>HYPERLINK("capsilon://?command=openfolder&amp;siteaddress=envoy.emaiq-na2.net&amp;folderid=FX35FFD446-1A04-B244-9547-8A6D68AEE10C","FX2202549")</f>
        <v>FX2202549</v>
      </c>
      <c r="F463" t="s">
        <v>19</v>
      </c>
      <c r="G463" t="s">
        <v>19</v>
      </c>
      <c r="H463" t="s">
        <v>84</v>
      </c>
      <c r="I463" t="s">
        <v>1199</v>
      </c>
      <c r="J463">
        <v>317</v>
      </c>
      <c r="K463" t="s">
        <v>765</v>
      </c>
      <c r="L463" t="s">
        <v>19</v>
      </c>
      <c r="M463" t="s">
        <v>88</v>
      </c>
      <c r="N463">
        <v>0</v>
      </c>
      <c r="O463" s="1">
        <v>44669.820752314816</v>
      </c>
      <c r="P463" s="1">
        <v>44669.821284722224</v>
      </c>
      <c r="Q463">
        <v>46</v>
      </c>
      <c r="R463">
        <v>0</v>
      </c>
      <c r="S463" t="b">
        <v>0</v>
      </c>
      <c r="T463" t="s">
        <v>89</v>
      </c>
      <c r="U463" t="b">
        <v>0</v>
      </c>
      <c r="V463" t="s">
        <v>89</v>
      </c>
      <c r="W463" t="s">
        <v>89</v>
      </c>
      <c r="X463" t="s">
        <v>89</v>
      </c>
      <c r="Y463" t="s">
        <v>89</v>
      </c>
      <c r="Z463" t="s">
        <v>89</v>
      </c>
      <c r="AA463" t="s">
        <v>89</v>
      </c>
      <c r="AB463" t="s">
        <v>89</v>
      </c>
      <c r="AC463" t="s">
        <v>89</v>
      </c>
      <c r="AD463" t="s">
        <v>89</v>
      </c>
      <c r="AE463" t="s">
        <v>89</v>
      </c>
      <c r="AF463" t="s">
        <v>89</v>
      </c>
      <c r="AG463" t="s">
        <v>89</v>
      </c>
      <c r="AH463" t="s">
        <v>89</v>
      </c>
      <c r="AI463" t="s">
        <v>89</v>
      </c>
      <c r="AJ463" t="s">
        <v>89</v>
      </c>
      <c r="AK463" t="s">
        <v>89</v>
      </c>
      <c r="AL463" t="s">
        <v>89</v>
      </c>
      <c r="AM463" t="s">
        <v>89</v>
      </c>
      <c r="AN463" t="s">
        <v>89</v>
      </c>
      <c r="AO463" t="s">
        <v>89</v>
      </c>
      <c r="AP463" t="s">
        <v>89</v>
      </c>
      <c r="AQ463" t="s">
        <v>89</v>
      </c>
      <c r="AR463" t="s">
        <v>89</v>
      </c>
      <c r="AS463" t="s">
        <v>89</v>
      </c>
      <c r="AT463" t="s">
        <v>89</v>
      </c>
      <c r="AU463" t="s">
        <v>89</v>
      </c>
      <c r="AV463" t="s">
        <v>89</v>
      </c>
      <c r="AW463" t="s">
        <v>89</v>
      </c>
      <c r="AX463" t="s">
        <v>89</v>
      </c>
      <c r="AY463" t="s">
        <v>89</v>
      </c>
      <c r="AZ463" t="s">
        <v>89</v>
      </c>
      <c r="BA463" t="s">
        <v>89</v>
      </c>
      <c r="BB463" t="s">
        <v>89</v>
      </c>
      <c r="BC463" t="s">
        <v>89</v>
      </c>
      <c r="BD463" t="s">
        <v>89</v>
      </c>
      <c r="BE463" t="s">
        <v>89</v>
      </c>
    </row>
    <row r="464" spans="1:57" x14ac:dyDescent="0.35">
      <c r="A464" t="s">
        <v>1200</v>
      </c>
      <c r="B464" t="s">
        <v>81</v>
      </c>
      <c r="C464" t="s">
        <v>93</v>
      </c>
      <c r="D464" t="s">
        <v>83</v>
      </c>
      <c r="E464" s="2" t="str">
        <f>HYPERLINK("capsilon://?command=openfolder&amp;siteaddress=envoy.emaiq-na2.net&amp;folderid=FXBD6C052B-FD9F-B489-B92F-FDD58D031C9D","FX2203822")</f>
        <v>FX2203822</v>
      </c>
      <c r="F464" t="s">
        <v>19</v>
      </c>
      <c r="G464" t="s">
        <v>19</v>
      </c>
      <c r="H464" t="s">
        <v>84</v>
      </c>
      <c r="I464" t="s">
        <v>1201</v>
      </c>
      <c r="J464">
        <v>151</v>
      </c>
      <c r="K464" t="s">
        <v>86</v>
      </c>
      <c r="L464" t="s">
        <v>87</v>
      </c>
      <c r="M464" t="s">
        <v>88</v>
      </c>
      <c r="N464">
        <v>2</v>
      </c>
      <c r="O464" s="1">
        <v>44652.371458333335</v>
      </c>
      <c r="P464" s="1">
        <v>44652.400706018518</v>
      </c>
      <c r="Q464">
        <v>934</v>
      </c>
      <c r="R464">
        <v>1593</v>
      </c>
      <c r="S464" t="b">
        <v>0</v>
      </c>
      <c r="T464" t="s">
        <v>89</v>
      </c>
      <c r="U464" t="b">
        <v>0</v>
      </c>
      <c r="V464" t="s">
        <v>105</v>
      </c>
      <c r="W464" s="1">
        <v>44652.392233796294</v>
      </c>
      <c r="X464">
        <v>936</v>
      </c>
      <c r="Y464">
        <v>131</v>
      </c>
      <c r="Z464">
        <v>0</v>
      </c>
      <c r="AA464">
        <v>131</v>
      </c>
      <c r="AB464">
        <v>0</v>
      </c>
      <c r="AC464">
        <v>69</v>
      </c>
      <c r="AD464">
        <v>20</v>
      </c>
      <c r="AE464">
        <v>0</v>
      </c>
      <c r="AF464">
        <v>0</v>
      </c>
      <c r="AG464">
        <v>0</v>
      </c>
      <c r="AH464" t="s">
        <v>138</v>
      </c>
      <c r="AI464" s="1">
        <v>44652.400706018518</v>
      </c>
      <c r="AJ464">
        <v>657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20</v>
      </c>
      <c r="AQ464">
        <v>0</v>
      </c>
      <c r="AR464">
        <v>0</v>
      </c>
      <c r="AS464">
        <v>0</v>
      </c>
      <c r="AT464" t="s">
        <v>89</v>
      </c>
      <c r="AU464" t="s">
        <v>89</v>
      </c>
      <c r="AV464" t="s">
        <v>89</v>
      </c>
      <c r="AW464" t="s">
        <v>89</v>
      </c>
      <c r="AX464" t="s">
        <v>89</v>
      </c>
      <c r="AY464" t="s">
        <v>89</v>
      </c>
      <c r="AZ464" t="s">
        <v>89</v>
      </c>
      <c r="BA464" t="s">
        <v>89</v>
      </c>
      <c r="BB464" t="s">
        <v>89</v>
      </c>
      <c r="BC464" t="s">
        <v>89</v>
      </c>
      <c r="BD464" t="s">
        <v>89</v>
      </c>
      <c r="BE464" t="s">
        <v>89</v>
      </c>
    </row>
    <row r="465" spans="1:57" x14ac:dyDescent="0.35">
      <c r="A465" t="s">
        <v>1202</v>
      </c>
      <c r="B465" t="s">
        <v>81</v>
      </c>
      <c r="C465" t="s">
        <v>1203</v>
      </c>
      <c r="D465" t="s">
        <v>83</v>
      </c>
      <c r="E465" s="2" t="str">
        <f>HYPERLINK("capsilon://?command=openfolder&amp;siteaddress=envoy.emaiq-na2.net&amp;folderid=FX69AEEDB6-26B5-B3BA-2AFB-E54D3EE9D10C","FX2203824")</f>
        <v>FX2203824</v>
      </c>
      <c r="F465" t="s">
        <v>19</v>
      </c>
      <c r="G465" t="s">
        <v>19</v>
      </c>
      <c r="H465" t="s">
        <v>84</v>
      </c>
      <c r="I465" t="s">
        <v>1204</v>
      </c>
      <c r="J465">
        <v>129</v>
      </c>
      <c r="K465" t="s">
        <v>765</v>
      </c>
      <c r="L465" t="s">
        <v>19</v>
      </c>
      <c r="M465" t="s">
        <v>88</v>
      </c>
      <c r="N465">
        <v>0</v>
      </c>
      <c r="O465" s="1">
        <v>44669.826504629629</v>
      </c>
      <c r="P465" s="1">
        <v>44669.826678240737</v>
      </c>
      <c r="Q465">
        <v>15</v>
      </c>
      <c r="R465">
        <v>0</v>
      </c>
      <c r="S465" t="b">
        <v>0</v>
      </c>
      <c r="T465" t="s">
        <v>89</v>
      </c>
      <c r="U465" t="b">
        <v>0</v>
      </c>
      <c r="V465" t="s">
        <v>89</v>
      </c>
      <c r="W465" t="s">
        <v>89</v>
      </c>
      <c r="X465" t="s">
        <v>89</v>
      </c>
      <c r="Y465" t="s">
        <v>89</v>
      </c>
      <c r="Z465" t="s">
        <v>89</v>
      </c>
      <c r="AA465" t="s">
        <v>89</v>
      </c>
      <c r="AB465" t="s">
        <v>89</v>
      </c>
      <c r="AC465" t="s">
        <v>89</v>
      </c>
      <c r="AD465" t="s">
        <v>89</v>
      </c>
      <c r="AE465" t="s">
        <v>89</v>
      </c>
      <c r="AF465" t="s">
        <v>89</v>
      </c>
      <c r="AG465" t="s">
        <v>89</v>
      </c>
      <c r="AH465" t="s">
        <v>89</v>
      </c>
      <c r="AI465" t="s">
        <v>89</v>
      </c>
      <c r="AJ465" t="s">
        <v>89</v>
      </c>
      <c r="AK465" t="s">
        <v>89</v>
      </c>
      <c r="AL465" t="s">
        <v>89</v>
      </c>
      <c r="AM465" t="s">
        <v>89</v>
      </c>
      <c r="AN465" t="s">
        <v>89</v>
      </c>
      <c r="AO465" t="s">
        <v>89</v>
      </c>
      <c r="AP465" t="s">
        <v>89</v>
      </c>
      <c r="AQ465" t="s">
        <v>89</v>
      </c>
      <c r="AR465" t="s">
        <v>89</v>
      </c>
      <c r="AS465" t="s">
        <v>89</v>
      </c>
      <c r="AT465" t="s">
        <v>89</v>
      </c>
      <c r="AU465" t="s">
        <v>89</v>
      </c>
      <c r="AV465" t="s">
        <v>89</v>
      </c>
      <c r="AW465" t="s">
        <v>89</v>
      </c>
      <c r="AX465" t="s">
        <v>89</v>
      </c>
      <c r="AY465" t="s">
        <v>89</v>
      </c>
      <c r="AZ465" t="s">
        <v>89</v>
      </c>
      <c r="BA465" t="s">
        <v>89</v>
      </c>
      <c r="BB465" t="s">
        <v>89</v>
      </c>
      <c r="BC465" t="s">
        <v>89</v>
      </c>
      <c r="BD465" t="s">
        <v>89</v>
      </c>
      <c r="BE465" t="s">
        <v>89</v>
      </c>
    </row>
    <row r="466" spans="1:57" x14ac:dyDescent="0.35">
      <c r="A466" t="s">
        <v>1205</v>
      </c>
      <c r="B466" t="s">
        <v>81</v>
      </c>
      <c r="C466" t="s">
        <v>197</v>
      </c>
      <c r="D466" t="s">
        <v>83</v>
      </c>
      <c r="E466" s="2" t="str">
        <f>HYPERLINK("capsilon://?command=openfolder&amp;siteaddress=envoy.emaiq-na2.net&amp;folderid=FXC0A2895E-4DA2-48C8-B611-74B95862A54E","FX2204227")</f>
        <v>FX2204227</v>
      </c>
      <c r="F466" t="s">
        <v>19</v>
      </c>
      <c r="G466" t="s">
        <v>19</v>
      </c>
      <c r="H466" t="s">
        <v>84</v>
      </c>
      <c r="I466" t="s">
        <v>1206</v>
      </c>
      <c r="J466">
        <v>66</v>
      </c>
      <c r="K466" t="s">
        <v>86</v>
      </c>
      <c r="L466" t="s">
        <v>87</v>
      </c>
      <c r="M466" t="s">
        <v>88</v>
      </c>
      <c r="N466">
        <v>2</v>
      </c>
      <c r="O466" s="1">
        <v>44669.842268518521</v>
      </c>
      <c r="P466" s="1">
        <v>44670.036956018521</v>
      </c>
      <c r="Q466">
        <v>16167</v>
      </c>
      <c r="R466">
        <v>654</v>
      </c>
      <c r="S466" t="b">
        <v>0</v>
      </c>
      <c r="T466" t="s">
        <v>89</v>
      </c>
      <c r="U466" t="b">
        <v>0</v>
      </c>
      <c r="V466" t="s">
        <v>95</v>
      </c>
      <c r="W466" s="1">
        <v>44669.980810185189</v>
      </c>
      <c r="X466">
        <v>447</v>
      </c>
      <c r="Y466">
        <v>54</v>
      </c>
      <c r="Z466">
        <v>0</v>
      </c>
      <c r="AA466">
        <v>54</v>
      </c>
      <c r="AB466">
        <v>0</v>
      </c>
      <c r="AC466">
        <v>9</v>
      </c>
      <c r="AD466">
        <v>12</v>
      </c>
      <c r="AE466">
        <v>0</v>
      </c>
      <c r="AF466">
        <v>0</v>
      </c>
      <c r="AG466">
        <v>0</v>
      </c>
      <c r="AH466" t="s">
        <v>248</v>
      </c>
      <c r="AI466" s="1">
        <v>44670.036956018521</v>
      </c>
      <c r="AJ466">
        <v>153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12</v>
      </c>
      <c r="AQ466">
        <v>0</v>
      </c>
      <c r="AR466">
        <v>0</v>
      </c>
      <c r="AS466">
        <v>0</v>
      </c>
      <c r="AT466" t="s">
        <v>89</v>
      </c>
      <c r="AU466" t="s">
        <v>89</v>
      </c>
      <c r="AV466" t="s">
        <v>89</v>
      </c>
      <c r="AW466" t="s">
        <v>89</v>
      </c>
      <c r="AX466" t="s">
        <v>89</v>
      </c>
      <c r="AY466" t="s">
        <v>89</v>
      </c>
      <c r="AZ466" t="s">
        <v>89</v>
      </c>
      <c r="BA466" t="s">
        <v>89</v>
      </c>
      <c r="BB466" t="s">
        <v>89</v>
      </c>
      <c r="BC466" t="s">
        <v>89</v>
      </c>
      <c r="BD466" t="s">
        <v>89</v>
      </c>
      <c r="BE466" t="s">
        <v>89</v>
      </c>
    </row>
    <row r="467" spans="1:57" x14ac:dyDescent="0.35">
      <c r="A467" t="s">
        <v>1207</v>
      </c>
      <c r="B467" t="s">
        <v>81</v>
      </c>
      <c r="C467" t="s">
        <v>1208</v>
      </c>
      <c r="D467" t="s">
        <v>83</v>
      </c>
      <c r="E467" s="2" t="str">
        <f>HYPERLINK("capsilon://?command=openfolder&amp;siteaddress=envoy.emaiq-na2.net&amp;folderid=FX572632ED-C2FA-92E7-D889-E27A24E8201E","FX2203919")</f>
        <v>FX2203919</v>
      </c>
      <c r="F467" t="s">
        <v>19</v>
      </c>
      <c r="G467" t="s">
        <v>19</v>
      </c>
      <c r="H467" t="s">
        <v>84</v>
      </c>
      <c r="I467" t="s">
        <v>1209</v>
      </c>
      <c r="J467">
        <v>615</v>
      </c>
      <c r="K467" t="s">
        <v>86</v>
      </c>
      <c r="L467" t="s">
        <v>87</v>
      </c>
      <c r="M467" t="s">
        <v>88</v>
      </c>
      <c r="N467">
        <v>1</v>
      </c>
      <c r="O467" s="1">
        <v>44669.852696759262</v>
      </c>
      <c r="P467" s="1">
        <v>44670.050497685188</v>
      </c>
      <c r="Q467">
        <v>15775</v>
      </c>
      <c r="R467">
        <v>1315</v>
      </c>
      <c r="S467" t="b">
        <v>0</v>
      </c>
      <c r="T467" t="s">
        <v>89</v>
      </c>
      <c r="U467" t="b">
        <v>0</v>
      </c>
      <c r="V467" t="s">
        <v>90</v>
      </c>
      <c r="W467" s="1">
        <v>44670.050497685188</v>
      </c>
      <c r="X467">
        <v>522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615</v>
      </c>
      <c r="AE467">
        <v>525</v>
      </c>
      <c r="AF467">
        <v>0</v>
      </c>
      <c r="AG467">
        <v>20</v>
      </c>
      <c r="AH467" t="s">
        <v>89</v>
      </c>
      <c r="AI467" t="s">
        <v>89</v>
      </c>
      <c r="AJ467" t="s">
        <v>89</v>
      </c>
      <c r="AK467" t="s">
        <v>89</v>
      </c>
      <c r="AL467" t="s">
        <v>89</v>
      </c>
      <c r="AM467" t="s">
        <v>89</v>
      </c>
      <c r="AN467" t="s">
        <v>89</v>
      </c>
      <c r="AO467" t="s">
        <v>89</v>
      </c>
      <c r="AP467" t="s">
        <v>89</v>
      </c>
      <c r="AQ467" t="s">
        <v>89</v>
      </c>
      <c r="AR467" t="s">
        <v>89</v>
      </c>
      <c r="AS467" t="s">
        <v>89</v>
      </c>
      <c r="AT467" t="s">
        <v>89</v>
      </c>
      <c r="AU467" t="s">
        <v>89</v>
      </c>
      <c r="AV467" t="s">
        <v>89</v>
      </c>
      <c r="AW467" t="s">
        <v>89</v>
      </c>
      <c r="AX467" t="s">
        <v>89</v>
      </c>
      <c r="AY467" t="s">
        <v>89</v>
      </c>
      <c r="AZ467" t="s">
        <v>89</v>
      </c>
      <c r="BA467" t="s">
        <v>89</v>
      </c>
      <c r="BB467" t="s">
        <v>89</v>
      </c>
      <c r="BC467" t="s">
        <v>89</v>
      </c>
      <c r="BD467" t="s">
        <v>89</v>
      </c>
      <c r="BE467" t="s">
        <v>89</v>
      </c>
    </row>
    <row r="468" spans="1:57" x14ac:dyDescent="0.35">
      <c r="A468" t="s">
        <v>1210</v>
      </c>
      <c r="B468" t="s">
        <v>81</v>
      </c>
      <c r="C468" t="s">
        <v>1208</v>
      </c>
      <c r="D468" t="s">
        <v>83</v>
      </c>
      <c r="E468" s="2" t="str">
        <f>HYPERLINK("capsilon://?command=openfolder&amp;siteaddress=envoy.emaiq-na2.net&amp;folderid=FX572632ED-C2FA-92E7-D889-E27A24E8201E","FX2203919")</f>
        <v>FX2203919</v>
      </c>
      <c r="F468" t="s">
        <v>19</v>
      </c>
      <c r="G468" t="s">
        <v>19</v>
      </c>
      <c r="H468" t="s">
        <v>84</v>
      </c>
      <c r="I468" t="s">
        <v>1209</v>
      </c>
      <c r="J468">
        <v>773</v>
      </c>
      <c r="K468" t="s">
        <v>86</v>
      </c>
      <c r="L468" t="s">
        <v>87</v>
      </c>
      <c r="M468" t="s">
        <v>88</v>
      </c>
      <c r="N468">
        <v>2</v>
      </c>
      <c r="O468" s="1">
        <v>44670.053460648145</v>
      </c>
      <c r="P468" s="1">
        <v>44670.19253472222</v>
      </c>
      <c r="Q468">
        <v>876</v>
      </c>
      <c r="R468">
        <v>11140</v>
      </c>
      <c r="S468" t="b">
        <v>0</v>
      </c>
      <c r="T468" t="s">
        <v>89</v>
      </c>
      <c r="U468" t="b">
        <v>1</v>
      </c>
      <c r="V468" t="s">
        <v>110</v>
      </c>
      <c r="W468" s="1">
        <v>44670.14770833333</v>
      </c>
      <c r="X468">
        <v>7637</v>
      </c>
      <c r="Y468">
        <v>540</v>
      </c>
      <c r="Z468">
        <v>0</v>
      </c>
      <c r="AA468">
        <v>540</v>
      </c>
      <c r="AB468">
        <v>440</v>
      </c>
      <c r="AC468">
        <v>349</v>
      </c>
      <c r="AD468">
        <v>233</v>
      </c>
      <c r="AE468">
        <v>0</v>
      </c>
      <c r="AF468">
        <v>0</v>
      </c>
      <c r="AG468">
        <v>0</v>
      </c>
      <c r="AH468" t="s">
        <v>138</v>
      </c>
      <c r="AI468" s="1">
        <v>44670.19253472222</v>
      </c>
      <c r="AJ468">
        <v>3472</v>
      </c>
      <c r="AK468">
        <v>17</v>
      </c>
      <c r="AL468">
        <v>0</v>
      </c>
      <c r="AM468">
        <v>17</v>
      </c>
      <c r="AN468">
        <v>220</v>
      </c>
      <c r="AO468">
        <v>16</v>
      </c>
      <c r="AP468">
        <v>216</v>
      </c>
      <c r="AQ468">
        <v>0</v>
      </c>
      <c r="AR468">
        <v>0</v>
      </c>
      <c r="AS468">
        <v>0</v>
      </c>
      <c r="AT468" t="s">
        <v>89</v>
      </c>
      <c r="AU468" t="s">
        <v>89</v>
      </c>
      <c r="AV468" t="s">
        <v>89</v>
      </c>
      <c r="AW468" t="s">
        <v>89</v>
      </c>
      <c r="AX468" t="s">
        <v>89</v>
      </c>
      <c r="AY468" t="s">
        <v>89</v>
      </c>
      <c r="AZ468" t="s">
        <v>89</v>
      </c>
      <c r="BA468" t="s">
        <v>89</v>
      </c>
      <c r="BB468" t="s">
        <v>89</v>
      </c>
      <c r="BC468" t="s">
        <v>89</v>
      </c>
      <c r="BD468" t="s">
        <v>89</v>
      </c>
      <c r="BE468" t="s">
        <v>89</v>
      </c>
    </row>
    <row r="469" spans="1:57" x14ac:dyDescent="0.35">
      <c r="A469" t="s">
        <v>1211</v>
      </c>
      <c r="B469" t="s">
        <v>81</v>
      </c>
      <c r="C469" t="s">
        <v>1212</v>
      </c>
      <c r="D469" t="s">
        <v>83</v>
      </c>
      <c r="E469" s="2" t="str">
        <f>HYPERLINK("capsilon://?command=openfolder&amp;siteaddress=envoy.emaiq-na2.net&amp;folderid=FX73B5902B-B85E-F023-FD53-7120A1952D1D","FX2204208")</f>
        <v>FX2204208</v>
      </c>
      <c r="F469" t="s">
        <v>19</v>
      </c>
      <c r="G469" t="s">
        <v>19</v>
      </c>
      <c r="H469" t="s">
        <v>84</v>
      </c>
      <c r="I469" t="s">
        <v>1213</v>
      </c>
      <c r="J469">
        <v>142</v>
      </c>
      <c r="K469" t="s">
        <v>86</v>
      </c>
      <c r="L469" t="s">
        <v>87</v>
      </c>
      <c r="M469" t="s">
        <v>88</v>
      </c>
      <c r="N469">
        <v>2</v>
      </c>
      <c r="O469" s="1">
        <v>44670.139965277776</v>
      </c>
      <c r="P469" s="1">
        <v>44670.19804398148</v>
      </c>
      <c r="Q469">
        <v>3495</v>
      </c>
      <c r="R469">
        <v>1523</v>
      </c>
      <c r="S469" t="b">
        <v>0</v>
      </c>
      <c r="T469" t="s">
        <v>89</v>
      </c>
      <c r="U469" t="b">
        <v>0</v>
      </c>
      <c r="V469" t="s">
        <v>257</v>
      </c>
      <c r="W469" s="1">
        <v>44670.173217592594</v>
      </c>
      <c r="X469">
        <v>935</v>
      </c>
      <c r="Y469">
        <v>118</v>
      </c>
      <c r="Z469">
        <v>0</v>
      </c>
      <c r="AA469">
        <v>118</v>
      </c>
      <c r="AB469">
        <v>0</v>
      </c>
      <c r="AC469">
        <v>24</v>
      </c>
      <c r="AD469">
        <v>24</v>
      </c>
      <c r="AE469">
        <v>0</v>
      </c>
      <c r="AF469">
        <v>0</v>
      </c>
      <c r="AG469">
        <v>0</v>
      </c>
      <c r="AH469" t="s">
        <v>138</v>
      </c>
      <c r="AI469" s="1">
        <v>44670.19804398148</v>
      </c>
      <c r="AJ469">
        <v>475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24</v>
      </c>
      <c r="AQ469">
        <v>0</v>
      </c>
      <c r="AR469">
        <v>0</v>
      </c>
      <c r="AS469">
        <v>0</v>
      </c>
      <c r="AT469" t="s">
        <v>89</v>
      </c>
      <c r="AU469" t="s">
        <v>89</v>
      </c>
      <c r="AV469" t="s">
        <v>89</v>
      </c>
      <c r="AW469" t="s">
        <v>89</v>
      </c>
      <c r="AX469" t="s">
        <v>89</v>
      </c>
      <c r="AY469" t="s">
        <v>89</v>
      </c>
      <c r="AZ469" t="s">
        <v>89</v>
      </c>
      <c r="BA469" t="s">
        <v>89</v>
      </c>
      <c r="BB469" t="s">
        <v>89</v>
      </c>
      <c r="BC469" t="s">
        <v>89</v>
      </c>
      <c r="BD469" t="s">
        <v>89</v>
      </c>
      <c r="BE469" t="s">
        <v>89</v>
      </c>
    </row>
    <row r="470" spans="1:57" x14ac:dyDescent="0.35">
      <c r="A470" t="s">
        <v>1214</v>
      </c>
      <c r="B470" t="s">
        <v>81</v>
      </c>
      <c r="C470" t="s">
        <v>189</v>
      </c>
      <c r="D470" t="s">
        <v>83</v>
      </c>
      <c r="E470" s="2" t="str">
        <f>HYPERLINK("capsilon://?command=openfolder&amp;siteaddress=envoy.emaiq-na2.net&amp;folderid=FX00A8C046-5C92-D212-D3A5-99B5D589BDC6","FX22031214")</f>
        <v>FX22031214</v>
      </c>
      <c r="F470" t="s">
        <v>19</v>
      </c>
      <c r="G470" t="s">
        <v>19</v>
      </c>
      <c r="H470" t="s">
        <v>84</v>
      </c>
      <c r="I470" t="s">
        <v>1215</v>
      </c>
      <c r="J470">
        <v>43</v>
      </c>
      <c r="K470" t="s">
        <v>86</v>
      </c>
      <c r="L470" t="s">
        <v>87</v>
      </c>
      <c r="M470" t="s">
        <v>88</v>
      </c>
      <c r="N470">
        <v>2</v>
      </c>
      <c r="O470" s="1">
        <v>44670.340046296296</v>
      </c>
      <c r="P470" s="1">
        <v>44670.359201388892</v>
      </c>
      <c r="Q470">
        <v>961</v>
      </c>
      <c r="R470">
        <v>694</v>
      </c>
      <c r="S470" t="b">
        <v>0</v>
      </c>
      <c r="T470" t="s">
        <v>89</v>
      </c>
      <c r="U470" t="b">
        <v>0</v>
      </c>
      <c r="V470" t="s">
        <v>105</v>
      </c>
      <c r="W470" s="1">
        <v>44670.352384259262</v>
      </c>
      <c r="X470">
        <v>381</v>
      </c>
      <c r="Y470">
        <v>0</v>
      </c>
      <c r="Z470">
        <v>0</v>
      </c>
      <c r="AA470">
        <v>0</v>
      </c>
      <c r="AB470">
        <v>37</v>
      </c>
      <c r="AC470">
        <v>6</v>
      </c>
      <c r="AD470">
        <v>43</v>
      </c>
      <c r="AE470">
        <v>0</v>
      </c>
      <c r="AF470">
        <v>0</v>
      </c>
      <c r="AG470">
        <v>0</v>
      </c>
      <c r="AH470" t="s">
        <v>138</v>
      </c>
      <c r="AI470" s="1">
        <v>44670.359201388892</v>
      </c>
      <c r="AJ470">
        <v>255</v>
      </c>
      <c r="AK470">
        <v>0</v>
      </c>
      <c r="AL470">
        <v>0</v>
      </c>
      <c r="AM470">
        <v>0</v>
      </c>
      <c r="AN470">
        <v>37</v>
      </c>
      <c r="AO470">
        <v>0</v>
      </c>
      <c r="AP470">
        <v>43</v>
      </c>
      <c r="AQ470">
        <v>0</v>
      </c>
      <c r="AR470">
        <v>0</v>
      </c>
      <c r="AS470">
        <v>0</v>
      </c>
      <c r="AT470" t="s">
        <v>89</v>
      </c>
      <c r="AU470" t="s">
        <v>89</v>
      </c>
      <c r="AV470" t="s">
        <v>89</v>
      </c>
      <c r="AW470" t="s">
        <v>89</v>
      </c>
      <c r="AX470" t="s">
        <v>89</v>
      </c>
      <c r="AY470" t="s">
        <v>89</v>
      </c>
      <c r="AZ470" t="s">
        <v>89</v>
      </c>
      <c r="BA470" t="s">
        <v>89</v>
      </c>
      <c r="BB470" t="s">
        <v>89</v>
      </c>
      <c r="BC470" t="s">
        <v>89</v>
      </c>
      <c r="BD470" t="s">
        <v>89</v>
      </c>
      <c r="BE470" t="s">
        <v>89</v>
      </c>
    </row>
    <row r="471" spans="1:57" x14ac:dyDescent="0.35">
      <c r="A471" t="s">
        <v>1216</v>
      </c>
      <c r="B471" t="s">
        <v>81</v>
      </c>
      <c r="C471" t="s">
        <v>1217</v>
      </c>
      <c r="D471" t="s">
        <v>83</v>
      </c>
      <c r="E471" s="2" t="str">
        <f>HYPERLINK("capsilon://?command=openfolder&amp;siteaddress=envoy.emaiq-na2.net&amp;folderid=FX002F22FA-34A0-49E1-750C-C7D1C4DCB83A","FX2204125")</f>
        <v>FX2204125</v>
      </c>
      <c r="F471" t="s">
        <v>19</v>
      </c>
      <c r="G471" t="s">
        <v>19</v>
      </c>
      <c r="H471" t="s">
        <v>84</v>
      </c>
      <c r="I471" t="s">
        <v>1218</v>
      </c>
      <c r="J471">
        <v>729</v>
      </c>
      <c r="K471" t="s">
        <v>765</v>
      </c>
      <c r="L471" t="s">
        <v>19</v>
      </c>
      <c r="M471" t="s">
        <v>88</v>
      </c>
      <c r="N471">
        <v>1</v>
      </c>
      <c r="O471" s="1">
        <v>44670.38559027778</v>
      </c>
      <c r="P471" s="1">
        <v>44670.455462962964</v>
      </c>
      <c r="Q471">
        <v>699</v>
      </c>
      <c r="R471">
        <v>5338</v>
      </c>
      <c r="S471" t="b">
        <v>0</v>
      </c>
      <c r="T471" t="s">
        <v>89</v>
      </c>
      <c r="U471" t="b">
        <v>0</v>
      </c>
      <c r="V471" t="s">
        <v>105</v>
      </c>
      <c r="W471" s="1">
        <v>44670.453796296293</v>
      </c>
      <c r="X471">
        <v>5251</v>
      </c>
      <c r="Y471">
        <v>531</v>
      </c>
      <c r="Z471">
        <v>0</v>
      </c>
      <c r="AA471">
        <v>531</v>
      </c>
      <c r="AB471">
        <v>126</v>
      </c>
      <c r="AC471">
        <v>313</v>
      </c>
      <c r="AD471">
        <v>198</v>
      </c>
      <c r="AE471">
        <v>0</v>
      </c>
      <c r="AF471">
        <v>0</v>
      </c>
      <c r="AG471">
        <v>0</v>
      </c>
      <c r="AH471" t="s">
        <v>89</v>
      </c>
      <c r="AI471" t="s">
        <v>89</v>
      </c>
      <c r="AJ471" t="s">
        <v>89</v>
      </c>
      <c r="AK471" t="s">
        <v>89</v>
      </c>
      <c r="AL471" t="s">
        <v>89</v>
      </c>
      <c r="AM471" t="s">
        <v>89</v>
      </c>
      <c r="AN471" t="s">
        <v>89</v>
      </c>
      <c r="AO471" t="s">
        <v>89</v>
      </c>
      <c r="AP471" t="s">
        <v>89</v>
      </c>
      <c r="AQ471" t="s">
        <v>89</v>
      </c>
      <c r="AR471" t="s">
        <v>89</v>
      </c>
      <c r="AS471" t="s">
        <v>89</v>
      </c>
      <c r="AT471" t="s">
        <v>89</v>
      </c>
      <c r="AU471" t="s">
        <v>89</v>
      </c>
      <c r="AV471" t="s">
        <v>89</v>
      </c>
      <c r="AW471" t="s">
        <v>89</v>
      </c>
      <c r="AX471" t="s">
        <v>89</v>
      </c>
      <c r="AY471" t="s">
        <v>89</v>
      </c>
      <c r="AZ471" t="s">
        <v>89</v>
      </c>
      <c r="BA471" t="s">
        <v>89</v>
      </c>
      <c r="BB471" t="s">
        <v>89</v>
      </c>
      <c r="BC471" t="s">
        <v>89</v>
      </c>
      <c r="BD471" t="s">
        <v>89</v>
      </c>
      <c r="BE471" t="s">
        <v>89</v>
      </c>
    </row>
    <row r="472" spans="1:57" x14ac:dyDescent="0.35">
      <c r="A472" t="s">
        <v>1219</v>
      </c>
      <c r="B472" t="s">
        <v>81</v>
      </c>
      <c r="C472" t="s">
        <v>1220</v>
      </c>
      <c r="D472" t="s">
        <v>83</v>
      </c>
      <c r="E472" s="2" t="str">
        <f>HYPERLINK("capsilon://?command=openfolder&amp;siteaddress=envoy.emaiq-na2.net&amp;folderid=FXFB4D79B5-A074-5513-F315-A2BD8CDDDBE8","FX2204339")</f>
        <v>FX2204339</v>
      </c>
      <c r="F472" t="s">
        <v>19</v>
      </c>
      <c r="G472" t="s">
        <v>19</v>
      </c>
      <c r="H472" t="s">
        <v>84</v>
      </c>
      <c r="I472" t="s">
        <v>1221</v>
      </c>
      <c r="J472">
        <v>104</v>
      </c>
      <c r="K472" t="s">
        <v>765</v>
      </c>
      <c r="L472" t="s">
        <v>19</v>
      </c>
      <c r="M472" t="s">
        <v>88</v>
      </c>
      <c r="N472">
        <v>0</v>
      </c>
      <c r="O472" s="1">
        <v>44670.387743055559</v>
      </c>
      <c r="P472" s="1">
        <v>44670.455462962964</v>
      </c>
      <c r="Q472">
        <v>5827</v>
      </c>
      <c r="R472">
        <v>24</v>
      </c>
      <c r="S472" t="b">
        <v>0</v>
      </c>
      <c r="T472" t="s">
        <v>89</v>
      </c>
      <c r="U472" t="b">
        <v>0</v>
      </c>
      <c r="V472" t="s">
        <v>89</v>
      </c>
      <c r="W472" t="s">
        <v>89</v>
      </c>
      <c r="X472" t="s">
        <v>89</v>
      </c>
      <c r="Y472" t="s">
        <v>89</v>
      </c>
      <c r="Z472" t="s">
        <v>89</v>
      </c>
      <c r="AA472" t="s">
        <v>89</v>
      </c>
      <c r="AB472" t="s">
        <v>89</v>
      </c>
      <c r="AC472" t="s">
        <v>89</v>
      </c>
      <c r="AD472" t="s">
        <v>89</v>
      </c>
      <c r="AE472" t="s">
        <v>89</v>
      </c>
      <c r="AF472" t="s">
        <v>89</v>
      </c>
      <c r="AG472" t="s">
        <v>89</v>
      </c>
      <c r="AH472" t="s">
        <v>89</v>
      </c>
      <c r="AI472" t="s">
        <v>89</v>
      </c>
      <c r="AJ472" t="s">
        <v>89</v>
      </c>
      <c r="AK472" t="s">
        <v>89</v>
      </c>
      <c r="AL472" t="s">
        <v>89</v>
      </c>
      <c r="AM472" t="s">
        <v>89</v>
      </c>
      <c r="AN472" t="s">
        <v>89</v>
      </c>
      <c r="AO472" t="s">
        <v>89</v>
      </c>
      <c r="AP472" t="s">
        <v>89</v>
      </c>
      <c r="AQ472" t="s">
        <v>89</v>
      </c>
      <c r="AR472" t="s">
        <v>89</v>
      </c>
      <c r="AS472" t="s">
        <v>89</v>
      </c>
      <c r="AT472" t="s">
        <v>89</v>
      </c>
      <c r="AU472" t="s">
        <v>89</v>
      </c>
      <c r="AV472" t="s">
        <v>89</v>
      </c>
      <c r="AW472" t="s">
        <v>89</v>
      </c>
      <c r="AX472" t="s">
        <v>89</v>
      </c>
      <c r="AY472" t="s">
        <v>89</v>
      </c>
      <c r="AZ472" t="s">
        <v>89</v>
      </c>
      <c r="BA472" t="s">
        <v>89</v>
      </c>
      <c r="BB472" t="s">
        <v>89</v>
      </c>
      <c r="BC472" t="s">
        <v>89</v>
      </c>
      <c r="BD472" t="s">
        <v>89</v>
      </c>
      <c r="BE472" t="s">
        <v>89</v>
      </c>
    </row>
    <row r="473" spans="1:57" x14ac:dyDescent="0.35">
      <c r="A473" t="s">
        <v>1222</v>
      </c>
      <c r="B473" t="s">
        <v>81</v>
      </c>
      <c r="C473" t="s">
        <v>1223</v>
      </c>
      <c r="D473" t="s">
        <v>83</v>
      </c>
      <c r="E473" s="2" t="str">
        <f>HYPERLINK("capsilon://?command=openfolder&amp;siteaddress=envoy.emaiq-na2.net&amp;folderid=FXEF02B288-22EA-3BF6-A082-BBD675E9B944","FX2201558")</f>
        <v>FX2201558</v>
      </c>
      <c r="F473" t="s">
        <v>19</v>
      </c>
      <c r="G473" t="s">
        <v>19</v>
      </c>
      <c r="H473" t="s">
        <v>84</v>
      </c>
      <c r="I473" t="s">
        <v>1224</v>
      </c>
      <c r="J473">
        <v>30</v>
      </c>
      <c r="K473" t="s">
        <v>765</v>
      </c>
      <c r="L473" t="s">
        <v>19</v>
      </c>
      <c r="M473" t="s">
        <v>88</v>
      </c>
      <c r="N473">
        <v>0</v>
      </c>
      <c r="O473" s="1">
        <v>44670.406365740739</v>
      </c>
      <c r="P473" s="1">
        <v>44670.455462962964</v>
      </c>
      <c r="Q473">
        <v>4242</v>
      </c>
      <c r="R473">
        <v>0</v>
      </c>
      <c r="S473" t="b">
        <v>0</v>
      </c>
      <c r="T473" t="s">
        <v>89</v>
      </c>
      <c r="U473" t="b">
        <v>0</v>
      </c>
      <c r="V473" t="s">
        <v>89</v>
      </c>
      <c r="W473" t="s">
        <v>89</v>
      </c>
      <c r="X473" t="s">
        <v>89</v>
      </c>
      <c r="Y473" t="s">
        <v>89</v>
      </c>
      <c r="Z473" t="s">
        <v>89</v>
      </c>
      <c r="AA473" t="s">
        <v>89</v>
      </c>
      <c r="AB473" t="s">
        <v>89</v>
      </c>
      <c r="AC473" t="s">
        <v>89</v>
      </c>
      <c r="AD473" t="s">
        <v>89</v>
      </c>
      <c r="AE473" t="s">
        <v>89</v>
      </c>
      <c r="AF473" t="s">
        <v>89</v>
      </c>
      <c r="AG473" t="s">
        <v>89</v>
      </c>
      <c r="AH473" t="s">
        <v>89</v>
      </c>
      <c r="AI473" t="s">
        <v>89</v>
      </c>
      <c r="AJ473" t="s">
        <v>89</v>
      </c>
      <c r="AK473" t="s">
        <v>89</v>
      </c>
      <c r="AL473" t="s">
        <v>89</v>
      </c>
      <c r="AM473" t="s">
        <v>89</v>
      </c>
      <c r="AN473" t="s">
        <v>89</v>
      </c>
      <c r="AO473" t="s">
        <v>89</v>
      </c>
      <c r="AP473" t="s">
        <v>89</v>
      </c>
      <c r="AQ473" t="s">
        <v>89</v>
      </c>
      <c r="AR473" t="s">
        <v>89</v>
      </c>
      <c r="AS473" t="s">
        <v>89</v>
      </c>
      <c r="AT473" t="s">
        <v>89</v>
      </c>
      <c r="AU473" t="s">
        <v>89</v>
      </c>
      <c r="AV473" t="s">
        <v>89</v>
      </c>
      <c r="AW473" t="s">
        <v>89</v>
      </c>
      <c r="AX473" t="s">
        <v>89</v>
      </c>
      <c r="AY473" t="s">
        <v>89</v>
      </c>
      <c r="AZ473" t="s">
        <v>89</v>
      </c>
      <c r="BA473" t="s">
        <v>89</v>
      </c>
      <c r="BB473" t="s">
        <v>89</v>
      </c>
      <c r="BC473" t="s">
        <v>89</v>
      </c>
      <c r="BD473" t="s">
        <v>89</v>
      </c>
      <c r="BE473" t="s">
        <v>89</v>
      </c>
    </row>
    <row r="474" spans="1:57" x14ac:dyDescent="0.35">
      <c r="A474" t="s">
        <v>1225</v>
      </c>
      <c r="B474" t="s">
        <v>81</v>
      </c>
      <c r="C474" t="s">
        <v>933</v>
      </c>
      <c r="D474" t="s">
        <v>83</v>
      </c>
      <c r="E474" s="2" t="str">
        <f>HYPERLINK("capsilon://?command=openfolder&amp;siteaddress=envoy.emaiq-na2.net&amp;folderid=FXAB7F918A-D1C5-B9E2-3AC7-078A66101E4B","FX2204594")</f>
        <v>FX2204594</v>
      </c>
      <c r="F474" t="s">
        <v>19</v>
      </c>
      <c r="G474" t="s">
        <v>19</v>
      </c>
      <c r="H474" t="s">
        <v>84</v>
      </c>
      <c r="I474" t="s">
        <v>1226</v>
      </c>
      <c r="J474">
        <v>30</v>
      </c>
      <c r="K474" t="s">
        <v>765</v>
      </c>
      <c r="L474" t="s">
        <v>19</v>
      </c>
      <c r="M474" t="s">
        <v>88</v>
      </c>
      <c r="N474">
        <v>0</v>
      </c>
      <c r="O474" s="1">
        <v>44670.418124999997</v>
      </c>
      <c r="P474" s="1">
        <v>44670.455462962964</v>
      </c>
      <c r="Q474">
        <v>3226</v>
      </c>
      <c r="R474">
        <v>0</v>
      </c>
      <c r="S474" t="b">
        <v>0</v>
      </c>
      <c r="T474" t="s">
        <v>89</v>
      </c>
      <c r="U474" t="b">
        <v>0</v>
      </c>
      <c r="V474" t="s">
        <v>89</v>
      </c>
      <c r="W474" t="s">
        <v>89</v>
      </c>
      <c r="X474" t="s">
        <v>89</v>
      </c>
      <c r="Y474" t="s">
        <v>89</v>
      </c>
      <c r="Z474" t="s">
        <v>89</v>
      </c>
      <c r="AA474" t="s">
        <v>89</v>
      </c>
      <c r="AB474" t="s">
        <v>89</v>
      </c>
      <c r="AC474" t="s">
        <v>89</v>
      </c>
      <c r="AD474" t="s">
        <v>89</v>
      </c>
      <c r="AE474" t="s">
        <v>89</v>
      </c>
      <c r="AF474" t="s">
        <v>89</v>
      </c>
      <c r="AG474" t="s">
        <v>89</v>
      </c>
      <c r="AH474" t="s">
        <v>89</v>
      </c>
      <c r="AI474" t="s">
        <v>89</v>
      </c>
      <c r="AJ474" t="s">
        <v>89</v>
      </c>
      <c r="AK474" t="s">
        <v>89</v>
      </c>
      <c r="AL474" t="s">
        <v>89</v>
      </c>
      <c r="AM474" t="s">
        <v>89</v>
      </c>
      <c r="AN474" t="s">
        <v>89</v>
      </c>
      <c r="AO474" t="s">
        <v>89</v>
      </c>
      <c r="AP474" t="s">
        <v>89</v>
      </c>
      <c r="AQ474" t="s">
        <v>89</v>
      </c>
      <c r="AR474" t="s">
        <v>89</v>
      </c>
      <c r="AS474" t="s">
        <v>89</v>
      </c>
      <c r="AT474" t="s">
        <v>89</v>
      </c>
      <c r="AU474" t="s">
        <v>89</v>
      </c>
      <c r="AV474" t="s">
        <v>89</v>
      </c>
      <c r="AW474" t="s">
        <v>89</v>
      </c>
      <c r="AX474" t="s">
        <v>89</v>
      </c>
      <c r="AY474" t="s">
        <v>89</v>
      </c>
      <c r="AZ474" t="s">
        <v>89</v>
      </c>
      <c r="BA474" t="s">
        <v>89</v>
      </c>
      <c r="BB474" t="s">
        <v>89</v>
      </c>
      <c r="BC474" t="s">
        <v>89</v>
      </c>
      <c r="BD474" t="s">
        <v>89</v>
      </c>
      <c r="BE474" t="s">
        <v>89</v>
      </c>
    </row>
    <row r="475" spans="1:57" x14ac:dyDescent="0.35">
      <c r="A475" t="s">
        <v>1227</v>
      </c>
      <c r="B475" t="s">
        <v>81</v>
      </c>
      <c r="C475" t="s">
        <v>1228</v>
      </c>
      <c r="D475" t="s">
        <v>83</v>
      </c>
      <c r="E475" s="2" t="str">
        <f>HYPERLINK("capsilon://?command=openfolder&amp;siteaddress=envoy.emaiq-na2.net&amp;folderid=FX05775B71-051A-57A0-8D11-7B492FF81441","FX2203503")</f>
        <v>FX2203503</v>
      </c>
      <c r="F475" t="s">
        <v>19</v>
      </c>
      <c r="G475" t="s">
        <v>19</v>
      </c>
      <c r="H475" t="s">
        <v>84</v>
      </c>
      <c r="I475" t="s">
        <v>1229</v>
      </c>
      <c r="J475">
        <v>43</v>
      </c>
      <c r="K475" t="s">
        <v>765</v>
      </c>
      <c r="L475" t="s">
        <v>19</v>
      </c>
      <c r="M475" t="s">
        <v>88</v>
      </c>
      <c r="N475">
        <v>0</v>
      </c>
      <c r="O475" s="1">
        <v>44670.420868055553</v>
      </c>
      <c r="P475" s="1">
        <v>44670.455462962964</v>
      </c>
      <c r="Q475">
        <v>2989</v>
      </c>
      <c r="R475">
        <v>0</v>
      </c>
      <c r="S475" t="b">
        <v>0</v>
      </c>
      <c r="T475" t="s">
        <v>89</v>
      </c>
      <c r="U475" t="b">
        <v>0</v>
      </c>
      <c r="V475" t="s">
        <v>89</v>
      </c>
      <c r="W475" t="s">
        <v>89</v>
      </c>
      <c r="X475" t="s">
        <v>89</v>
      </c>
      <c r="Y475" t="s">
        <v>89</v>
      </c>
      <c r="Z475" t="s">
        <v>89</v>
      </c>
      <c r="AA475" t="s">
        <v>89</v>
      </c>
      <c r="AB475" t="s">
        <v>89</v>
      </c>
      <c r="AC475" t="s">
        <v>89</v>
      </c>
      <c r="AD475" t="s">
        <v>89</v>
      </c>
      <c r="AE475" t="s">
        <v>89</v>
      </c>
      <c r="AF475" t="s">
        <v>89</v>
      </c>
      <c r="AG475" t="s">
        <v>89</v>
      </c>
      <c r="AH475" t="s">
        <v>89</v>
      </c>
      <c r="AI475" t="s">
        <v>89</v>
      </c>
      <c r="AJ475" t="s">
        <v>89</v>
      </c>
      <c r="AK475" t="s">
        <v>89</v>
      </c>
      <c r="AL475" t="s">
        <v>89</v>
      </c>
      <c r="AM475" t="s">
        <v>89</v>
      </c>
      <c r="AN475" t="s">
        <v>89</v>
      </c>
      <c r="AO475" t="s">
        <v>89</v>
      </c>
      <c r="AP475" t="s">
        <v>89</v>
      </c>
      <c r="AQ475" t="s">
        <v>89</v>
      </c>
      <c r="AR475" t="s">
        <v>89</v>
      </c>
      <c r="AS475" t="s">
        <v>89</v>
      </c>
      <c r="AT475" t="s">
        <v>89</v>
      </c>
      <c r="AU475" t="s">
        <v>89</v>
      </c>
      <c r="AV475" t="s">
        <v>89</v>
      </c>
      <c r="AW475" t="s">
        <v>89</v>
      </c>
      <c r="AX475" t="s">
        <v>89</v>
      </c>
      <c r="AY475" t="s">
        <v>89</v>
      </c>
      <c r="AZ475" t="s">
        <v>89</v>
      </c>
      <c r="BA475" t="s">
        <v>89</v>
      </c>
      <c r="BB475" t="s">
        <v>89</v>
      </c>
      <c r="BC475" t="s">
        <v>89</v>
      </c>
      <c r="BD475" t="s">
        <v>89</v>
      </c>
      <c r="BE475" t="s">
        <v>89</v>
      </c>
    </row>
    <row r="476" spans="1:57" x14ac:dyDescent="0.35">
      <c r="A476" t="s">
        <v>1230</v>
      </c>
      <c r="B476" t="s">
        <v>81</v>
      </c>
      <c r="C476" t="s">
        <v>406</v>
      </c>
      <c r="D476" t="s">
        <v>83</v>
      </c>
      <c r="E476" s="2" t="str">
        <f>HYPERLINK("capsilon://?command=openfolder&amp;siteaddress=envoy.emaiq-na2.net&amp;folderid=FX8178738E-E0EE-2ADD-BD90-A9DBBE5669AD","FX2203790")</f>
        <v>FX2203790</v>
      </c>
      <c r="F476" t="s">
        <v>19</v>
      </c>
      <c r="G476" t="s">
        <v>19</v>
      </c>
      <c r="H476" t="s">
        <v>84</v>
      </c>
      <c r="I476" t="s">
        <v>1231</v>
      </c>
      <c r="J476">
        <v>66</v>
      </c>
      <c r="K476" t="s">
        <v>765</v>
      </c>
      <c r="L476" t="s">
        <v>19</v>
      </c>
      <c r="M476" t="s">
        <v>88</v>
      </c>
      <c r="N476">
        <v>0</v>
      </c>
      <c r="O476" s="1">
        <v>44670.422581018516</v>
      </c>
      <c r="P476" s="1">
        <v>44670.455462962964</v>
      </c>
      <c r="Q476">
        <v>2841</v>
      </c>
      <c r="R476">
        <v>0</v>
      </c>
      <c r="S476" t="b">
        <v>0</v>
      </c>
      <c r="T476" t="s">
        <v>89</v>
      </c>
      <c r="U476" t="b">
        <v>0</v>
      </c>
      <c r="V476" t="s">
        <v>89</v>
      </c>
      <c r="W476" t="s">
        <v>89</v>
      </c>
      <c r="X476" t="s">
        <v>89</v>
      </c>
      <c r="Y476" t="s">
        <v>89</v>
      </c>
      <c r="Z476" t="s">
        <v>89</v>
      </c>
      <c r="AA476" t="s">
        <v>89</v>
      </c>
      <c r="AB476" t="s">
        <v>89</v>
      </c>
      <c r="AC476" t="s">
        <v>89</v>
      </c>
      <c r="AD476" t="s">
        <v>89</v>
      </c>
      <c r="AE476" t="s">
        <v>89</v>
      </c>
      <c r="AF476" t="s">
        <v>89</v>
      </c>
      <c r="AG476" t="s">
        <v>89</v>
      </c>
      <c r="AH476" t="s">
        <v>89</v>
      </c>
      <c r="AI476" t="s">
        <v>89</v>
      </c>
      <c r="AJ476" t="s">
        <v>89</v>
      </c>
      <c r="AK476" t="s">
        <v>89</v>
      </c>
      <c r="AL476" t="s">
        <v>89</v>
      </c>
      <c r="AM476" t="s">
        <v>89</v>
      </c>
      <c r="AN476" t="s">
        <v>89</v>
      </c>
      <c r="AO476" t="s">
        <v>89</v>
      </c>
      <c r="AP476" t="s">
        <v>89</v>
      </c>
      <c r="AQ476" t="s">
        <v>89</v>
      </c>
      <c r="AR476" t="s">
        <v>89</v>
      </c>
      <c r="AS476" t="s">
        <v>89</v>
      </c>
      <c r="AT476" t="s">
        <v>89</v>
      </c>
      <c r="AU476" t="s">
        <v>89</v>
      </c>
      <c r="AV476" t="s">
        <v>89</v>
      </c>
      <c r="AW476" t="s">
        <v>89</v>
      </c>
      <c r="AX476" t="s">
        <v>89</v>
      </c>
      <c r="AY476" t="s">
        <v>89</v>
      </c>
      <c r="AZ476" t="s">
        <v>89</v>
      </c>
      <c r="BA476" t="s">
        <v>89</v>
      </c>
      <c r="BB476" t="s">
        <v>89</v>
      </c>
      <c r="BC476" t="s">
        <v>89</v>
      </c>
      <c r="BD476" t="s">
        <v>89</v>
      </c>
      <c r="BE476" t="s">
        <v>89</v>
      </c>
    </row>
    <row r="477" spans="1:57" x14ac:dyDescent="0.35">
      <c r="A477" t="s">
        <v>1232</v>
      </c>
      <c r="B477" t="s">
        <v>81</v>
      </c>
      <c r="C477" t="s">
        <v>1233</v>
      </c>
      <c r="D477" t="s">
        <v>83</v>
      </c>
      <c r="E477" s="2" t="str">
        <f>HYPERLINK("capsilon://?command=openfolder&amp;siteaddress=envoy.emaiq-na2.net&amp;folderid=FX30988177-EAEC-8190-2BC3-21271B3D335F","FX2204686")</f>
        <v>FX2204686</v>
      </c>
      <c r="F477" t="s">
        <v>19</v>
      </c>
      <c r="G477" t="s">
        <v>19</v>
      </c>
      <c r="H477" t="s">
        <v>84</v>
      </c>
      <c r="I477" t="s">
        <v>1234</v>
      </c>
      <c r="J477">
        <v>344</v>
      </c>
      <c r="K477" t="s">
        <v>765</v>
      </c>
      <c r="L477" t="s">
        <v>19</v>
      </c>
      <c r="M477" t="s">
        <v>88</v>
      </c>
      <c r="N477">
        <v>0</v>
      </c>
      <c r="O477" s="1">
        <v>44670.435578703706</v>
      </c>
      <c r="P477" s="1">
        <v>44670.455462962964</v>
      </c>
      <c r="Q477">
        <v>1718</v>
      </c>
      <c r="R477">
        <v>0</v>
      </c>
      <c r="S477" t="b">
        <v>0</v>
      </c>
      <c r="T477" t="s">
        <v>89</v>
      </c>
      <c r="U477" t="b">
        <v>0</v>
      </c>
      <c r="V477" t="s">
        <v>89</v>
      </c>
      <c r="W477" t="s">
        <v>89</v>
      </c>
      <c r="X477" t="s">
        <v>89</v>
      </c>
      <c r="Y477" t="s">
        <v>89</v>
      </c>
      <c r="Z477" t="s">
        <v>89</v>
      </c>
      <c r="AA477" t="s">
        <v>89</v>
      </c>
      <c r="AB477" t="s">
        <v>89</v>
      </c>
      <c r="AC477" t="s">
        <v>89</v>
      </c>
      <c r="AD477" t="s">
        <v>89</v>
      </c>
      <c r="AE477" t="s">
        <v>89</v>
      </c>
      <c r="AF477" t="s">
        <v>89</v>
      </c>
      <c r="AG477" t="s">
        <v>89</v>
      </c>
      <c r="AH477" t="s">
        <v>89</v>
      </c>
      <c r="AI477" t="s">
        <v>89</v>
      </c>
      <c r="AJ477" t="s">
        <v>89</v>
      </c>
      <c r="AK477" t="s">
        <v>89</v>
      </c>
      <c r="AL477" t="s">
        <v>89</v>
      </c>
      <c r="AM477" t="s">
        <v>89</v>
      </c>
      <c r="AN477" t="s">
        <v>89</v>
      </c>
      <c r="AO477" t="s">
        <v>89</v>
      </c>
      <c r="AP477" t="s">
        <v>89</v>
      </c>
      <c r="AQ477" t="s">
        <v>89</v>
      </c>
      <c r="AR477" t="s">
        <v>89</v>
      </c>
      <c r="AS477" t="s">
        <v>89</v>
      </c>
      <c r="AT477" t="s">
        <v>89</v>
      </c>
      <c r="AU477" t="s">
        <v>89</v>
      </c>
      <c r="AV477" t="s">
        <v>89</v>
      </c>
      <c r="AW477" t="s">
        <v>89</v>
      </c>
      <c r="AX477" t="s">
        <v>89</v>
      </c>
      <c r="AY477" t="s">
        <v>89</v>
      </c>
      <c r="AZ477" t="s">
        <v>89</v>
      </c>
      <c r="BA477" t="s">
        <v>89</v>
      </c>
      <c r="BB477" t="s">
        <v>89</v>
      </c>
      <c r="BC477" t="s">
        <v>89</v>
      </c>
      <c r="BD477" t="s">
        <v>89</v>
      </c>
      <c r="BE477" t="s">
        <v>89</v>
      </c>
    </row>
    <row r="478" spans="1:57" x14ac:dyDescent="0.35">
      <c r="A478" t="s">
        <v>1235</v>
      </c>
      <c r="B478" t="s">
        <v>81</v>
      </c>
      <c r="C478" t="s">
        <v>1236</v>
      </c>
      <c r="D478" t="s">
        <v>83</v>
      </c>
      <c r="E478" s="2" t="str">
        <f>HYPERLINK("capsilon://?command=openfolder&amp;siteaddress=envoy.emaiq-na2.net&amp;folderid=FX6047A1D0-E359-6CFF-E8C7-EA9F77577FE4","FX2204196")</f>
        <v>FX2204196</v>
      </c>
      <c r="F478" t="s">
        <v>19</v>
      </c>
      <c r="G478" t="s">
        <v>19</v>
      </c>
      <c r="H478" t="s">
        <v>84</v>
      </c>
      <c r="I478" t="s">
        <v>1237</v>
      </c>
      <c r="J478">
        <v>281</v>
      </c>
      <c r="K478" t="s">
        <v>765</v>
      </c>
      <c r="L478" t="s">
        <v>19</v>
      </c>
      <c r="M478" t="s">
        <v>88</v>
      </c>
      <c r="N478">
        <v>0</v>
      </c>
      <c r="O478" s="1">
        <v>44670.440671296295</v>
      </c>
      <c r="P478" s="1">
        <v>44670.455462962964</v>
      </c>
      <c r="Q478">
        <v>1278</v>
      </c>
      <c r="R478">
        <v>0</v>
      </c>
      <c r="S478" t="b">
        <v>0</v>
      </c>
      <c r="T478" t="s">
        <v>89</v>
      </c>
      <c r="U478" t="b">
        <v>0</v>
      </c>
      <c r="V478" t="s">
        <v>89</v>
      </c>
      <c r="W478" t="s">
        <v>89</v>
      </c>
      <c r="X478" t="s">
        <v>89</v>
      </c>
      <c r="Y478" t="s">
        <v>89</v>
      </c>
      <c r="Z478" t="s">
        <v>89</v>
      </c>
      <c r="AA478" t="s">
        <v>89</v>
      </c>
      <c r="AB478" t="s">
        <v>89</v>
      </c>
      <c r="AC478" t="s">
        <v>89</v>
      </c>
      <c r="AD478" t="s">
        <v>89</v>
      </c>
      <c r="AE478" t="s">
        <v>89</v>
      </c>
      <c r="AF478" t="s">
        <v>89</v>
      </c>
      <c r="AG478" t="s">
        <v>89</v>
      </c>
      <c r="AH478" t="s">
        <v>89</v>
      </c>
      <c r="AI478" t="s">
        <v>89</v>
      </c>
      <c r="AJ478" t="s">
        <v>89</v>
      </c>
      <c r="AK478" t="s">
        <v>89</v>
      </c>
      <c r="AL478" t="s">
        <v>89</v>
      </c>
      <c r="AM478" t="s">
        <v>89</v>
      </c>
      <c r="AN478" t="s">
        <v>89</v>
      </c>
      <c r="AO478" t="s">
        <v>89</v>
      </c>
      <c r="AP478" t="s">
        <v>89</v>
      </c>
      <c r="AQ478" t="s">
        <v>89</v>
      </c>
      <c r="AR478" t="s">
        <v>89</v>
      </c>
      <c r="AS478" t="s">
        <v>89</v>
      </c>
      <c r="AT478" t="s">
        <v>89</v>
      </c>
      <c r="AU478" t="s">
        <v>89</v>
      </c>
      <c r="AV478" t="s">
        <v>89</v>
      </c>
      <c r="AW478" t="s">
        <v>89</v>
      </c>
      <c r="AX478" t="s">
        <v>89</v>
      </c>
      <c r="AY478" t="s">
        <v>89</v>
      </c>
      <c r="AZ478" t="s">
        <v>89</v>
      </c>
      <c r="BA478" t="s">
        <v>89</v>
      </c>
      <c r="BB478" t="s">
        <v>89</v>
      </c>
      <c r="BC478" t="s">
        <v>89</v>
      </c>
      <c r="BD478" t="s">
        <v>89</v>
      </c>
      <c r="BE478" t="s">
        <v>89</v>
      </c>
    </row>
    <row r="479" spans="1:57" x14ac:dyDescent="0.35">
      <c r="A479" t="s">
        <v>1238</v>
      </c>
      <c r="B479" t="s">
        <v>81</v>
      </c>
      <c r="C479" t="s">
        <v>1239</v>
      </c>
      <c r="D479" t="s">
        <v>83</v>
      </c>
      <c r="E479" s="2" t="str">
        <f>HYPERLINK("capsilon://?command=openfolder&amp;siteaddress=envoy.emaiq-na2.net&amp;folderid=FX6395239F-93A1-C6AE-E286-F7B432659930","FX220446")</f>
        <v>FX220446</v>
      </c>
      <c r="F479" t="s">
        <v>19</v>
      </c>
      <c r="G479" t="s">
        <v>19</v>
      </c>
      <c r="H479" t="s">
        <v>84</v>
      </c>
      <c r="I479" t="s">
        <v>1240</v>
      </c>
      <c r="J479">
        <v>409</v>
      </c>
      <c r="K479" t="s">
        <v>765</v>
      </c>
      <c r="L479" t="s">
        <v>19</v>
      </c>
      <c r="M479" t="s">
        <v>88</v>
      </c>
      <c r="N479">
        <v>0</v>
      </c>
      <c r="O479" s="1">
        <v>44670.450856481482</v>
      </c>
      <c r="P479" s="1">
        <v>44670.455462962964</v>
      </c>
      <c r="Q479">
        <v>398</v>
      </c>
      <c r="R479">
        <v>0</v>
      </c>
      <c r="S479" t="b">
        <v>0</v>
      </c>
      <c r="T479" t="s">
        <v>89</v>
      </c>
      <c r="U479" t="b">
        <v>0</v>
      </c>
      <c r="V479" t="s">
        <v>89</v>
      </c>
      <c r="W479" t="s">
        <v>89</v>
      </c>
      <c r="X479" t="s">
        <v>89</v>
      </c>
      <c r="Y479" t="s">
        <v>89</v>
      </c>
      <c r="Z479" t="s">
        <v>89</v>
      </c>
      <c r="AA479" t="s">
        <v>89</v>
      </c>
      <c r="AB479" t="s">
        <v>89</v>
      </c>
      <c r="AC479" t="s">
        <v>89</v>
      </c>
      <c r="AD479" t="s">
        <v>89</v>
      </c>
      <c r="AE479" t="s">
        <v>89</v>
      </c>
      <c r="AF479" t="s">
        <v>89</v>
      </c>
      <c r="AG479" t="s">
        <v>89</v>
      </c>
      <c r="AH479" t="s">
        <v>89</v>
      </c>
      <c r="AI479" t="s">
        <v>89</v>
      </c>
      <c r="AJ479" t="s">
        <v>89</v>
      </c>
      <c r="AK479" t="s">
        <v>89</v>
      </c>
      <c r="AL479" t="s">
        <v>89</v>
      </c>
      <c r="AM479" t="s">
        <v>89</v>
      </c>
      <c r="AN479" t="s">
        <v>89</v>
      </c>
      <c r="AO479" t="s">
        <v>89</v>
      </c>
      <c r="AP479" t="s">
        <v>89</v>
      </c>
      <c r="AQ479" t="s">
        <v>89</v>
      </c>
      <c r="AR479" t="s">
        <v>89</v>
      </c>
      <c r="AS479" t="s">
        <v>89</v>
      </c>
      <c r="AT479" t="s">
        <v>89</v>
      </c>
      <c r="AU479" t="s">
        <v>89</v>
      </c>
      <c r="AV479" t="s">
        <v>89</v>
      </c>
      <c r="AW479" t="s">
        <v>89</v>
      </c>
      <c r="AX479" t="s">
        <v>89</v>
      </c>
      <c r="AY479" t="s">
        <v>89</v>
      </c>
      <c r="AZ479" t="s">
        <v>89</v>
      </c>
      <c r="BA479" t="s">
        <v>89</v>
      </c>
      <c r="BB479" t="s">
        <v>89</v>
      </c>
      <c r="BC479" t="s">
        <v>89</v>
      </c>
      <c r="BD479" t="s">
        <v>89</v>
      </c>
      <c r="BE479" t="s">
        <v>89</v>
      </c>
    </row>
    <row r="480" spans="1:57" x14ac:dyDescent="0.35">
      <c r="A480" t="s">
        <v>1241</v>
      </c>
      <c r="B480" t="s">
        <v>81</v>
      </c>
      <c r="C480" t="s">
        <v>93</v>
      </c>
      <c r="D480" t="s">
        <v>83</v>
      </c>
      <c r="E480" s="2" t="str">
        <f>HYPERLINK("capsilon://?command=openfolder&amp;siteaddress=envoy.emaiq-na2.net&amp;folderid=FXBD6C052B-FD9F-B489-B92F-FDD58D031C9D","FX2203822")</f>
        <v>FX2203822</v>
      </c>
      <c r="F480" t="s">
        <v>19</v>
      </c>
      <c r="G480" t="s">
        <v>19</v>
      </c>
      <c r="H480" t="s">
        <v>84</v>
      </c>
      <c r="I480" t="s">
        <v>1242</v>
      </c>
      <c r="J480">
        <v>32</v>
      </c>
      <c r="K480" t="s">
        <v>86</v>
      </c>
      <c r="L480" t="s">
        <v>87</v>
      </c>
      <c r="M480" t="s">
        <v>88</v>
      </c>
      <c r="N480">
        <v>2</v>
      </c>
      <c r="O480" s="1">
        <v>44652.373055555552</v>
      </c>
      <c r="P480" s="1">
        <v>44652.523634259262</v>
      </c>
      <c r="Q480">
        <v>10585</v>
      </c>
      <c r="R480">
        <v>2425</v>
      </c>
      <c r="S480" t="b">
        <v>0</v>
      </c>
      <c r="T480" t="s">
        <v>89</v>
      </c>
      <c r="U480" t="b">
        <v>0</v>
      </c>
      <c r="V480" t="s">
        <v>124</v>
      </c>
      <c r="W480" s="1">
        <v>44652.451909722222</v>
      </c>
      <c r="X480">
        <v>1876</v>
      </c>
      <c r="Y480">
        <v>88</v>
      </c>
      <c r="Z480">
        <v>0</v>
      </c>
      <c r="AA480">
        <v>88</v>
      </c>
      <c r="AB480">
        <v>0</v>
      </c>
      <c r="AC480">
        <v>84</v>
      </c>
      <c r="AD480">
        <v>-56</v>
      </c>
      <c r="AE480">
        <v>0</v>
      </c>
      <c r="AF480">
        <v>0</v>
      </c>
      <c r="AG480">
        <v>0</v>
      </c>
      <c r="AH480" t="s">
        <v>101</v>
      </c>
      <c r="AI480" s="1">
        <v>44652.523634259262</v>
      </c>
      <c r="AJ480">
        <v>462</v>
      </c>
      <c r="AK480">
        <v>6</v>
      </c>
      <c r="AL480">
        <v>0</v>
      </c>
      <c r="AM480">
        <v>6</v>
      </c>
      <c r="AN480">
        <v>0</v>
      </c>
      <c r="AO480">
        <v>6</v>
      </c>
      <c r="AP480">
        <v>-62</v>
      </c>
      <c r="AQ480">
        <v>0</v>
      </c>
      <c r="AR480">
        <v>0</v>
      </c>
      <c r="AS480">
        <v>0</v>
      </c>
      <c r="AT480" t="s">
        <v>89</v>
      </c>
      <c r="AU480" t="s">
        <v>89</v>
      </c>
      <c r="AV480" t="s">
        <v>89</v>
      </c>
      <c r="AW480" t="s">
        <v>89</v>
      </c>
      <c r="AX480" t="s">
        <v>89</v>
      </c>
      <c r="AY480" t="s">
        <v>89</v>
      </c>
      <c r="AZ480" t="s">
        <v>89</v>
      </c>
      <c r="BA480" t="s">
        <v>89</v>
      </c>
      <c r="BB480" t="s">
        <v>89</v>
      </c>
      <c r="BC480" t="s">
        <v>89</v>
      </c>
      <c r="BD480" t="s">
        <v>89</v>
      </c>
      <c r="BE480" t="s">
        <v>89</v>
      </c>
    </row>
    <row r="481" spans="1:57" x14ac:dyDescent="0.35">
      <c r="A481" t="s">
        <v>1243</v>
      </c>
      <c r="B481" t="s">
        <v>81</v>
      </c>
      <c r="C481" t="s">
        <v>1244</v>
      </c>
      <c r="D481" t="s">
        <v>83</v>
      </c>
      <c r="E481" s="2" t="str">
        <f>HYPERLINK("capsilon://?command=openfolder&amp;siteaddress=envoy.emaiq-na2.net&amp;folderid=FX84BB40E3-E2B6-5B4C-2138-E110D36A65CE","FX2204245")</f>
        <v>FX2204245</v>
      </c>
      <c r="F481" t="s">
        <v>19</v>
      </c>
      <c r="G481" t="s">
        <v>19</v>
      </c>
      <c r="H481" t="s">
        <v>84</v>
      </c>
      <c r="I481" t="s">
        <v>1245</v>
      </c>
      <c r="J481">
        <v>509</v>
      </c>
      <c r="K481" t="s">
        <v>86</v>
      </c>
      <c r="L481" t="s">
        <v>87</v>
      </c>
      <c r="M481" t="s">
        <v>88</v>
      </c>
      <c r="N481">
        <v>1</v>
      </c>
      <c r="O481" s="1">
        <v>44670.477650462963</v>
      </c>
      <c r="P481" s="1">
        <v>44670.521354166667</v>
      </c>
      <c r="Q481">
        <v>2820</v>
      </c>
      <c r="R481">
        <v>956</v>
      </c>
      <c r="S481" t="b">
        <v>0</v>
      </c>
      <c r="T481" t="s">
        <v>89</v>
      </c>
      <c r="U481" t="b">
        <v>0</v>
      </c>
      <c r="V481" t="s">
        <v>476</v>
      </c>
      <c r="W481" s="1">
        <v>44670.521354166667</v>
      </c>
      <c r="X481">
        <v>581</v>
      </c>
      <c r="Y481">
        <v>395</v>
      </c>
      <c r="Z481">
        <v>0</v>
      </c>
      <c r="AA481">
        <v>395</v>
      </c>
      <c r="AB481">
        <v>0</v>
      </c>
      <c r="AC481">
        <v>0</v>
      </c>
      <c r="AD481">
        <v>114</v>
      </c>
      <c r="AE481">
        <v>52</v>
      </c>
      <c r="AF481">
        <v>0</v>
      </c>
      <c r="AG481">
        <v>1</v>
      </c>
      <c r="AH481" t="s">
        <v>89</v>
      </c>
      <c r="AI481" t="s">
        <v>89</v>
      </c>
      <c r="AJ481" t="s">
        <v>89</v>
      </c>
      <c r="AK481" t="s">
        <v>89</v>
      </c>
      <c r="AL481" t="s">
        <v>89</v>
      </c>
      <c r="AM481" t="s">
        <v>89</v>
      </c>
      <c r="AN481" t="s">
        <v>89</v>
      </c>
      <c r="AO481" t="s">
        <v>89</v>
      </c>
      <c r="AP481" t="s">
        <v>89</v>
      </c>
      <c r="AQ481" t="s">
        <v>89</v>
      </c>
      <c r="AR481" t="s">
        <v>89</v>
      </c>
      <c r="AS481" t="s">
        <v>89</v>
      </c>
      <c r="AT481" t="s">
        <v>89</v>
      </c>
      <c r="AU481" t="s">
        <v>89</v>
      </c>
      <c r="AV481" t="s">
        <v>89</v>
      </c>
      <c r="AW481" t="s">
        <v>89</v>
      </c>
      <c r="AX481" t="s">
        <v>89</v>
      </c>
      <c r="AY481" t="s">
        <v>89</v>
      </c>
      <c r="AZ481" t="s">
        <v>89</v>
      </c>
      <c r="BA481" t="s">
        <v>89</v>
      </c>
      <c r="BB481" t="s">
        <v>89</v>
      </c>
      <c r="BC481" t="s">
        <v>89</v>
      </c>
      <c r="BD481" t="s">
        <v>89</v>
      </c>
      <c r="BE481" t="s">
        <v>89</v>
      </c>
    </row>
    <row r="482" spans="1:57" x14ac:dyDescent="0.35">
      <c r="A482" t="s">
        <v>1246</v>
      </c>
      <c r="B482" t="s">
        <v>81</v>
      </c>
      <c r="C482" t="s">
        <v>1247</v>
      </c>
      <c r="D482" t="s">
        <v>83</v>
      </c>
      <c r="E482" s="2" t="str">
        <f>HYPERLINK("capsilon://?command=openfolder&amp;siteaddress=envoy.emaiq-na2.net&amp;folderid=FX1C372DF5-D939-B9C4-3080-79BE39755945","FX22031039")</f>
        <v>FX22031039</v>
      </c>
      <c r="F482" t="s">
        <v>19</v>
      </c>
      <c r="G482" t="s">
        <v>19</v>
      </c>
      <c r="H482" t="s">
        <v>84</v>
      </c>
      <c r="I482" t="s">
        <v>1248</v>
      </c>
      <c r="J482">
        <v>154</v>
      </c>
      <c r="K482" t="s">
        <v>86</v>
      </c>
      <c r="L482" t="s">
        <v>87</v>
      </c>
      <c r="M482" t="s">
        <v>88</v>
      </c>
      <c r="N482">
        <v>1</v>
      </c>
      <c r="O482" s="1">
        <v>44670.490393518521</v>
      </c>
      <c r="P482" s="1">
        <v>44670.540196759262</v>
      </c>
      <c r="Q482">
        <v>3027</v>
      </c>
      <c r="R482">
        <v>1276</v>
      </c>
      <c r="S482" t="b">
        <v>0</v>
      </c>
      <c r="T482" t="s">
        <v>89</v>
      </c>
      <c r="U482" t="b">
        <v>0</v>
      </c>
      <c r="V482" t="s">
        <v>154</v>
      </c>
      <c r="W482" s="1">
        <v>44670.540196759262</v>
      </c>
      <c r="X482">
        <v>215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154</v>
      </c>
      <c r="AE482">
        <v>129</v>
      </c>
      <c r="AF482">
        <v>0</v>
      </c>
      <c r="AG482">
        <v>5</v>
      </c>
      <c r="AH482" t="s">
        <v>89</v>
      </c>
      <c r="AI482" t="s">
        <v>89</v>
      </c>
      <c r="AJ482" t="s">
        <v>89</v>
      </c>
      <c r="AK482" t="s">
        <v>89</v>
      </c>
      <c r="AL482" t="s">
        <v>89</v>
      </c>
      <c r="AM482" t="s">
        <v>89</v>
      </c>
      <c r="AN482" t="s">
        <v>89</v>
      </c>
      <c r="AO482" t="s">
        <v>89</v>
      </c>
      <c r="AP482" t="s">
        <v>89</v>
      </c>
      <c r="AQ482" t="s">
        <v>89</v>
      </c>
      <c r="AR482" t="s">
        <v>89</v>
      </c>
      <c r="AS482" t="s">
        <v>89</v>
      </c>
      <c r="AT482" t="s">
        <v>89</v>
      </c>
      <c r="AU482" t="s">
        <v>89</v>
      </c>
      <c r="AV482" t="s">
        <v>89</v>
      </c>
      <c r="AW482" t="s">
        <v>89</v>
      </c>
      <c r="AX482" t="s">
        <v>89</v>
      </c>
      <c r="AY482" t="s">
        <v>89</v>
      </c>
      <c r="AZ482" t="s">
        <v>89</v>
      </c>
      <c r="BA482" t="s">
        <v>89</v>
      </c>
      <c r="BB482" t="s">
        <v>89</v>
      </c>
      <c r="BC482" t="s">
        <v>89</v>
      </c>
      <c r="BD482" t="s">
        <v>89</v>
      </c>
      <c r="BE482" t="s">
        <v>89</v>
      </c>
    </row>
    <row r="483" spans="1:57" x14ac:dyDescent="0.35">
      <c r="A483" t="s">
        <v>1249</v>
      </c>
      <c r="B483" t="s">
        <v>81</v>
      </c>
      <c r="C483" t="s">
        <v>1250</v>
      </c>
      <c r="D483" t="s">
        <v>83</v>
      </c>
      <c r="E483" s="2" t="str">
        <f>HYPERLINK("capsilon://?command=openfolder&amp;siteaddress=envoy.emaiq-na2.net&amp;folderid=FX8DBFDBCC-8A3A-CE37-D2D4-C05DCDE3C399","FX22031245")</f>
        <v>FX22031245</v>
      </c>
      <c r="F483" t="s">
        <v>19</v>
      </c>
      <c r="G483" t="s">
        <v>19</v>
      </c>
      <c r="H483" t="s">
        <v>84</v>
      </c>
      <c r="I483" t="s">
        <v>1251</v>
      </c>
      <c r="J483">
        <v>319</v>
      </c>
      <c r="K483" t="s">
        <v>86</v>
      </c>
      <c r="L483" t="s">
        <v>87</v>
      </c>
      <c r="M483" t="s">
        <v>88</v>
      </c>
      <c r="N483">
        <v>1</v>
      </c>
      <c r="O483" s="1">
        <v>44670.497557870367</v>
      </c>
      <c r="P483" s="1">
        <v>44670.54619212963</v>
      </c>
      <c r="Q483">
        <v>3692</v>
      </c>
      <c r="R483">
        <v>510</v>
      </c>
      <c r="S483" t="b">
        <v>0</v>
      </c>
      <c r="T483" t="s">
        <v>89</v>
      </c>
      <c r="U483" t="b">
        <v>0</v>
      </c>
      <c r="V483" t="s">
        <v>154</v>
      </c>
      <c r="W483" s="1">
        <v>44670.54619212963</v>
      </c>
      <c r="X483">
        <v>112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319</v>
      </c>
      <c r="AE483">
        <v>298</v>
      </c>
      <c r="AF483">
        <v>0</v>
      </c>
      <c r="AG483">
        <v>6</v>
      </c>
      <c r="AH483" t="s">
        <v>89</v>
      </c>
      <c r="AI483" t="s">
        <v>89</v>
      </c>
      <c r="AJ483" t="s">
        <v>89</v>
      </c>
      <c r="AK483" t="s">
        <v>89</v>
      </c>
      <c r="AL483" t="s">
        <v>89</v>
      </c>
      <c r="AM483" t="s">
        <v>89</v>
      </c>
      <c r="AN483" t="s">
        <v>89</v>
      </c>
      <c r="AO483" t="s">
        <v>89</v>
      </c>
      <c r="AP483" t="s">
        <v>89</v>
      </c>
      <c r="AQ483" t="s">
        <v>89</v>
      </c>
      <c r="AR483" t="s">
        <v>89</v>
      </c>
      <c r="AS483" t="s">
        <v>89</v>
      </c>
      <c r="AT483" t="s">
        <v>89</v>
      </c>
      <c r="AU483" t="s">
        <v>89</v>
      </c>
      <c r="AV483" t="s">
        <v>89</v>
      </c>
      <c r="AW483" t="s">
        <v>89</v>
      </c>
      <c r="AX483" t="s">
        <v>89</v>
      </c>
      <c r="AY483" t="s">
        <v>89</v>
      </c>
      <c r="AZ483" t="s">
        <v>89</v>
      </c>
      <c r="BA483" t="s">
        <v>89</v>
      </c>
      <c r="BB483" t="s">
        <v>89</v>
      </c>
      <c r="BC483" t="s">
        <v>89</v>
      </c>
      <c r="BD483" t="s">
        <v>89</v>
      </c>
      <c r="BE483" t="s">
        <v>89</v>
      </c>
    </row>
    <row r="484" spans="1:57" x14ac:dyDescent="0.35">
      <c r="A484" t="s">
        <v>1252</v>
      </c>
      <c r="B484" t="s">
        <v>81</v>
      </c>
      <c r="C484" t="s">
        <v>549</v>
      </c>
      <c r="D484" t="s">
        <v>83</v>
      </c>
      <c r="E484" s="2" t="str">
        <f>HYPERLINK("capsilon://?command=openfolder&amp;siteaddress=envoy.emaiq-na2.net&amp;folderid=FX621C3F9E-E215-085F-290E-F2562C2658F9","FX2204119")</f>
        <v>FX2204119</v>
      </c>
      <c r="F484" t="s">
        <v>19</v>
      </c>
      <c r="G484" t="s">
        <v>19</v>
      </c>
      <c r="H484" t="s">
        <v>84</v>
      </c>
      <c r="I484" t="s">
        <v>1253</v>
      </c>
      <c r="J484">
        <v>30</v>
      </c>
      <c r="K484" t="s">
        <v>86</v>
      </c>
      <c r="L484" t="s">
        <v>87</v>
      </c>
      <c r="M484" t="s">
        <v>88</v>
      </c>
      <c r="N484">
        <v>2</v>
      </c>
      <c r="O484" s="1">
        <v>44670.50445601852</v>
      </c>
      <c r="P484" s="1">
        <v>44670.534386574072</v>
      </c>
      <c r="Q484">
        <v>2172</v>
      </c>
      <c r="R484">
        <v>414</v>
      </c>
      <c r="S484" t="b">
        <v>0</v>
      </c>
      <c r="T484" t="s">
        <v>89</v>
      </c>
      <c r="U484" t="b">
        <v>0</v>
      </c>
      <c r="V484" t="s">
        <v>195</v>
      </c>
      <c r="W484" s="1">
        <v>44670.516006944446</v>
      </c>
      <c r="X484">
        <v>295</v>
      </c>
      <c r="Y484">
        <v>9</v>
      </c>
      <c r="Z484">
        <v>0</v>
      </c>
      <c r="AA484">
        <v>9</v>
      </c>
      <c r="AB484">
        <v>0</v>
      </c>
      <c r="AC484">
        <v>1</v>
      </c>
      <c r="AD484">
        <v>21</v>
      </c>
      <c r="AE484">
        <v>0</v>
      </c>
      <c r="AF484">
        <v>0</v>
      </c>
      <c r="AG484">
        <v>0</v>
      </c>
      <c r="AH484" t="s">
        <v>101</v>
      </c>
      <c r="AI484" s="1">
        <v>44670.534386574072</v>
      </c>
      <c r="AJ484">
        <v>119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21</v>
      </c>
      <c r="AQ484">
        <v>0</v>
      </c>
      <c r="AR484">
        <v>0</v>
      </c>
      <c r="AS484">
        <v>0</v>
      </c>
      <c r="AT484" t="s">
        <v>89</v>
      </c>
      <c r="AU484" t="s">
        <v>89</v>
      </c>
      <c r="AV484" t="s">
        <v>89</v>
      </c>
      <c r="AW484" t="s">
        <v>89</v>
      </c>
      <c r="AX484" t="s">
        <v>89</v>
      </c>
      <c r="AY484" t="s">
        <v>89</v>
      </c>
      <c r="AZ484" t="s">
        <v>89</v>
      </c>
      <c r="BA484" t="s">
        <v>89</v>
      </c>
      <c r="BB484" t="s">
        <v>89</v>
      </c>
      <c r="BC484" t="s">
        <v>89</v>
      </c>
      <c r="BD484" t="s">
        <v>89</v>
      </c>
      <c r="BE484" t="s">
        <v>89</v>
      </c>
    </row>
    <row r="485" spans="1:57" x14ac:dyDescent="0.35">
      <c r="A485" t="s">
        <v>1254</v>
      </c>
      <c r="B485" t="s">
        <v>81</v>
      </c>
      <c r="C485" t="s">
        <v>1244</v>
      </c>
      <c r="D485" t="s">
        <v>83</v>
      </c>
      <c r="E485" s="2" t="str">
        <f>HYPERLINK("capsilon://?command=openfolder&amp;siteaddress=envoy.emaiq-na2.net&amp;folderid=FX84BB40E3-E2B6-5B4C-2138-E110D36A65CE","FX2204245")</f>
        <v>FX2204245</v>
      </c>
      <c r="F485" t="s">
        <v>19</v>
      </c>
      <c r="G485" t="s">
        <v>19</v>
      </c>
      <c r="H485" t="s">
        <v>84</v>
      </c>
      <c r="I485" t="s">
        <v>1245</v>
      </c>
      <c r="J485">
        <v>43</v>
      </c>
      <c r="K485" t="s">
        <v>765</v>
      </c>
      <c r="L485" t="s">
        <v>19</v>
      </c>
      <c r="M485" t="s">
        <v>88</v>
      </c>
      <c r="N485">
        <v>1</v>
      </c>
      <c r="O485" s="1">
        <v>44670.521655092591</v>
      </c>
      <c r="P485" s="1">
        <v>44670.557812500003</v>
      </c>
      <c r="Q485">
        <v>1890</v>
      </c>
      <c r="R485">
        <v>1234</v>
      </c>
      <c r="S485" t="b">
        <v>0</v>
      </c>
      <c r="T485" t="s">
        <v>89</v>
      </c>
      <c r="U485" t="b">
        <v>1</v>
      </c>
      <c r="V485" t="s">
        <v>476</v>
      </c>
      <c r="W485" s="1">
        <v>44670.53597222222</v>
      </c>
      <c r="X485">
        <v>1234</v>
      </c>
      <c r="Y485">
        <v>412</v>
      </c>
      <c r="Z485">
        <v>0</v>
      </c>
      <c r="AA485">
        <v>412</v>
      </c>
      <c r="AB485">
        <v>0</v>
      </c>
      <c r="AC485">
        <v>159</v>
      </c>
      <c r="AD485">
        <v>-369</v>
      </c>
      <c r="AE485">
        <v>0</v>
      </c>
      <c r="AF485">
        <v>0</v>
      </c>
      <c r="AG485">
        <v>0</v>
      </c>
      <c r="AH485" t="s">
        <v>89</v>
      </c>
      <c r="AI485" t="s">
        <v>89</v>
      </c>
      <c r="AJ485" t="s">
        <v>89</v>
      </c>
      <c r="AK485" t="s">
        <v>89</v>
      </c>
      <c r="AL485" t="s">
        <v>89</v>
      </c>
      <c r="AM485" t="s">
        <v>89</v>
      </c>
      <c r="AN485" t="s">
        <v>89</v>
      </c>
      <c r="AO485" t="s">
        <v>89</v>
      </c>
      <c r="AP485" t="s">
        <v>89</v>
      </c>
      <c r="AQ485" t="s">
        <v>89</v>
      </c>
      <c r="AR485" t="s">
        <v>89</v>
      </c>
      <c r="AS485" t="s">
        <v>89</v>
      </c>
      <c r="AT485" t="s">
        <v>89</v>
      </c>
      <c r="AU485" t="s">
        <v>89</v>
      </c>
      <c r="AV485" t="s">
        <v>89</v>
      </c>
      <c r="AW485" t="s">
        <v>89</v>
      </c>
      <c r="AX485" t="s">
        <v>89</v>
      </c>
      <c r="AY485" t="s">
        <v>89</v>
      </c>
      <c r="AZ485" t="s">
        <v>89</v>
      </c>
      <c r="BA485" t="s">
        <v>89</v>
      </c>
      <c r="BB485" t="s">
        <v>89</v>
      </c>
      <c r="BC485" t="s">
        <v>89</v>
      </c>
      <c r="BD485" t="s">
        <v>89</v>
      </c>
      <c r="BE485" t="s">
        <v>89</v>
      </c>
    </row>
    <row r="486" spans="1:57" x14ac:dyDescent="0.35">
      <c r="A486" t="s">
        <v>1255</v>
      </c>
      <c r="B486" t="s">
        <v>81</v>
      </c>
      <c r="C486" t="s">
        <v>1256</v>
      </c>
      <c r="D486" t="s">
        <v>83</v>
      </c>
      <c r="E486" s="2" t="str">
        <f>HYPERLINK("capsilon://?command=openfolder&amp;siteaddress=envoy.emaiq-na2.net&amp;folderid=FXB6E55261-759D-09CA-7A4C-822E13D5FE17","FX2203667")</f>
        <v>FX2203667</v>
      </c>
      <c r="F486" t="s">
        <v>19</v>
      </c>
      <c r="G486" t="s">
        <v>19</v>
      </c>
      <c r="H486" t="s">
        <v>84</v>
      </c>
      <c r="I486" t="s">
        <v>1257</v>
      </c>
      <c r="J486">
        <v>454</v>
      </c>
      <c r="K486" t="s">
        <v>86</v>
      </c>
      <c r="L486" t="s">
        <v>87</v>
      </c>
      <c r="M486" t="s">
        <v>88</v>
      </c>
      <c r="N486">
        <v>1</v>
      </c>
      <c r="O486" s="1">
        <v>44670.523981481485</v>
      </c>
      <c r="P486" s="1">
        <v>44670.54488425926</v>
      </c>
      <c r="Q486">
        <v>1049</v>
      </c>
      <c r="R486">
        <v>757</v>
      </c>
      <c r="S486" t="b">
        <v>0</v>
      </c>
      <c r="T486" t="s">
        <v>89</v>
      </c>
      <c r="U486" t="b">
        <v>0</v>
      </c>
      <c r="V486" t="s">
        <v>154</v>
      </c>
      <c r="W486" s="1">
        <v>44670.54488425926</v>
      </c>
      <c r="X486">
        <v>404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454</v>
      </c>
      <c r="AE486">
        <v>350</v>
      </c>
      <c r="AF486">
        <v>0</v>
      </c>
      <c r="AG486">
        <v>11</v>
      </c>
      <c r="AH486" t="s">
        <v>89</v>
      </c>
      <c r="AI486" t="s">
        <v>89</v>
      </c>
      <c r="AJ486" t="s">
        <v>89</v>
      </c>
      <c r="AK486" t="s">
        <v>89</v>
      </c>
      <c r="AL486" t="s">
        <v>89</v>
      </c>
      <c r="AM486" t="s">
        <v>89</v>
      </c>
      <c r="AN486" t="s">
        <v>89</v>
      </c>
      <c r="AO486" t="s">
        <v>89</v>
      </c>
      <c r="AP486" t="s">
        <v>89</v>
      </c>
      <c r="AQ486" t="s">
        <v>89</v>
      </c>
      <c r="AR486" t="s">
        <v>89</v>
      </c>
      <c r="AS486" t="s">
        <v>89</v>
      </c>
      <c r="AT486" t="s">
        <v>89</v>
      </c>
      <c r="AU486" t="s">
        <v>89</v>
      </c>
      <c r="AV486" t="s">
        <v>89</v>
      </c>
      <c r="AW486" t="s">
        <v>89</v>
      </c>
      <c r="AX486" t="s">
        <v>89</v>
      </c>
      <c r="AY486" t="s">
        <v>89</v>
      </c>
      <c r="AZ486" t="s">
        <v>89</v>
      </c>
      <c r="BA486" t="s">
        <v>89</v>
      </c>
      <c r="BB486" t="s">
        <v>89</v>
      </c>
      <c r="BC486" t="s">
        <v>89</v>
      </c>
      <c r="BD486" t="s">
        <v>89</v>
      </c>
      <c r="BE486" t="s">
        <v>89</v>
      </c>
    </row>
    <row r="487" spans="1:57" x14ac:dyDescent="0.35">
      <c r="A487" t="s">
        <v>1258</v>
      </c>
      <c r="B487" t="s">
        <v>81</v>
      </c>
      <c r="C487" t="s">
        <v>1247</v>
      </c>
      <c r="D487" t="s">
        <v>83</v>
      </c>
      <c r="E487" s="2" t="str">
        <f>HYPERLINK("capsilon://?command=openfolder&amp;siteaddress=envoy.emaiq-na2.net&amp;folderid=FX1C372DF5-D939-B9C4-3080-79BE39755945","FX22031039")</f>
        <v>FX22031039</v>
      </c>
      <c r="F487" t="s">
        <v>19</v>
      </c>
      <c r="G487" t="s">
        <v>19</v>
      </c>
      <c r="H487" t="s">
        <v>84</v>
      </c>
      <c r="I487" t="s">
        <v>1248</v>
      </c>
      <c r="J487">
        <v>209</v>
      </c>
      <c r="K487" t="s">
        <v>765</v>
      </c>
      <c r="L487" t="s">
        <v>19</v>
      </c>
      <c r="M487" t="s">
        <v>88</v>
      </c>
      <c r="N487">
        <v>1</v>
      </c>
      <c r="O487" s="1">
        <v>44670.541354166664</v>
      </c>
      <c r="P487" s="1">
        <v>44670.557812500003</v>
      </c>
      <c r="Q487">
        <v>687</v>
      </c>
      <c r="R487">
        <v>735</v>
      </c>
      <c r="S487" t="b">
        <v>0</v>
      </c>
      <c r="T487" t="s">
        <v>89</v>
      </c>
      <c r="U487" t="b">
        <v>1</v>
      </c>
      <c r="V487" t="s">
        <v>134</v>
      </c>
      <c r="W487" s="1">
        <v>44670.55059027778</v>
      </c>
      <c r="X487">
        <v>735</v>
      </c>
      <c r="Y487">
        <v>134</v>
      </c>
      <c r="Z487">
        <v>0</v>
      </c>
      <c r="AA487">
        <v>134</v>
      </c>
      <c r="AB487">
        <v>21</v>
      </c>
      <c r="AC487">
        <v>60</v>
      </c>
      <c r="AD487">
        <v>75</v>
      </c>
      <c r="AE487">
        <v>0</v>
      </c>
      <c r="AF487">
        <v>0</v>
      </c>
      <c r="AG487">
        <v>0</v>
      </c>
      <c r="AH487" t="s">
        <v>89</v>
      </c>
      <c r="AI487" t="s">
        <v>89</v>
      </c>
      <c r="AJ487" t="s">
        <v>89</v>
      </c>
      <c r="AK487" t="s">
        <v>89</v>
      </c>
      <c r="AL487" t="s">
        <v>89</v>
      </c>
      <c r="AM487" t="s">
        <v>89</v>
      </c>
      <c r="AN487" t="s">
        <v>89</v>
      </c>
      <c r="AO487" t="s">
        <v>89</v>
      </c>
      <c r="AP487" t="s">
        <v>89</v>
      </c>
      <c r="AQ487" t="s">
        <v>89</v>
      </c>
      <c r="AR487" t="s">
        <v>89</v>
      </c>
      <c r="AS487" t="s">
        <v>89</v>
      </c>
      <c r="AT487" t="s">
        <v>89</v>
      </c>
      <c r="AU487" t="s">
        <v>89</v>
      </c>
      <c r="AV487" t="s">
        <v>89</v>
      </c>
      <c r="AW487" t="s">
        <v>89</v>
      </c>
      <c r="AX487" t="s">
        <v>89</v>
      </c>
      <c r="AY487" t="s">
        <v>89</v>
      </c>
      <c r="AZ487" t="s">
        <v>89</v>
      </c>
      <c r="BA487" t="s">
        <v>89</v>
      </c>
      <c r="BB487" t="s">
        <v>89</v>
      </c>
      <c r="BC487" t="s">
        <v>89</v>
      </c>
      <c r="BD487" t="s">
        <v>89</v>
      </c>
      <c r="BE487" t="s">
        <v>89</v>
      </c>
    </row>
    <row r="488" spans="1:57" x14ac:dyDescent="0.35">
      <c r="A488" t="s">
        <v>1259</v>
      </c>
      <c r="B488" t="s">
        <v>81</v>
      </c>
      <c r="C488" t="s">
        <v>1256</v>
      </c>
      <c r="D488" t="s">
        <v>83</v>
      </c>
      <c r="E488" s="2" t="str">
        <f>HYPERLINK("capsilon://?command=openfolder&amp;siteaddress=envoy.emaiq-na2.net&amp;folderid=FXB6E55261-759D-09CA-7A4C-822E13D5FE17","FX2203667")</f>
        <v>FX2203667</v>
      </c>
      <c r="F488" t="s">
        <v>19</v>
      </c>
      <c r="G488" t="s">
        <v>19</v>
      </c>
      <c r="H488" t="s">
        <v>84</v>
      </c>
      <c r="I488" t="s">
        <v>1257</v>
      </c>
      <c r="J488">
        <v>431</v>
      </c>
      <c r="K488" t="s">
        <v>765</v>
      </c>
      <c r="L488" t="s">
        <v>19</v>
      </c>
      <c r="M488" t="s">
        <v>88</v>
      </c>
      <c r="N488">
        <v>0</v>
      </c>
      <c r="O488" s="1">
        <v>44670.545636574076</v>
      </c>
      <c r="P488" s="1">
        <v>44670.557812500003</v>
      </c>
      <c r="Q488">
        <v>1044</v>
      </c>
      <c r="R488">
        <v>8</v>
      </c>
      <c r="S488" t="b">
        <v>0</v>
      </c>
      <c r="T488" t="s">
        <v>89</v>
      </c>
      <c r="U488" t="b">
        <v>1</v>
      </c>
      <c r="V488" t="s">
        <v>89</v>
      </c>
      <c r="W488" t="s">
        <v>89</v>
      </c>
      <c r="X488" t="s">
        <v>89</v>
      </c>
      <c r="Y488" t="s">
        <v>89</v>
      </c>
      <c r="Z488" t="s">
        <v>89</v>
      </c>
      <c r="AA488" t="s">
        <v>89</v>
      </c>
      <c r="AB488" t="s">
        <v>89</v>
      </c>
      <c r="AC488" t="s">
        <v>89</v>
      </c>
      <c r="AD488" t="s">
        <v>89</v>
      </c>
      <c r="AE488" t="s">
        <v>89</v>
      </c>
      <c r="AF488" t="s">
        <v>89</v>
      </c>
      <c r="AG488" t="s">
        <v>89</v>
      </c>
      <c r="AH488" t="s">
        <v>89</v>
      </c>
      <c r="AI488" t="s">
        <v>89</v>
      </c>
      <c r="AJ488" t="s">
        <v>89</v>
      </c>
      <c r="AK488" t="s">
        <v>89</v>
      </c>
      <c r="AL488" t="s">
        <v>89</v>
      </c>
      <c r="AM488" t="s">
        <v>89</v>
      </c>
      <c r="AN488" t="s">
        <v>89</v>
      </c>
      <c r="AO488" t="s">
        <v>89</v>
      </c>
      <c r="AP488" t="s">
        <v>89</v>
      </c>
      <c r="AQ488" t="s">
        <v>89</v>
      </c>
      <c r="AR488" t="s">
        <v>89</v>
      </c>
      <c r="AS488" t="s">
        <v>89</v>
      </c>
      <c r="AT488" t="s">
        <v>89</v>
      </c>
      <c r="AU488" t="s">
        <v>89</v>
      </c>
      <c r="AV488" t="s">
        <v>89</v>
      </c>
      <c r="AW488" t="s">
        <v>89</v>
      </c>
      <c r="AX488" t="s">
        <v>89</v>
      </c>
      <c r="AY488" t="s">
        <v>89</v>
      </c>
      <c r="AZ488" t="s">
        <v>89</v>
      </c>
      <c r="BA488" t="s">
        <v>89</v>
      </c>
      <c r="BB488" t="s">
        <v>89</v>
      </c>
      <c r="BC488" t="s">
        <v>89</v>
      </c>
      <c r="BD488" t="s">
        <v>89</v>
      </c>
      <c r="BE488" t="s">
        <v>89</v>
      </c>
    </row>
    <row r="489" spans="1:57" x14ac:dyDescent="0.35">
      <c r="A489" t="s">
        <v>1260</v>
      </c>
      <c r="B489" t="s">
        <v>81</v>
      </c>
      <c r="C489" t="s">
        <v>1250</v>
      </c>
      <c r="D489" t="s">
        <v>83</v>
      </c>
      <c r="E489" s="2" t="str">
        <f>HYPERLINK("capsilon://?command=openfolder&amp;siteaddress=envoy.emaiq-na2.net&amp;folderid=FX8DBFDBCC-8A3A-CE37-D2D4-C05DCDE3C399","FX22031245")</f>
        <v>FX22031245</v>
      </c>
      <c r="F489" t="s">
        <v>19</v>
      </c>
      <c r="G489" t="s">
        <v>19</v>
      </c>
      <c r="H489" t="s">
        <v>84</v>
      </c>
      <c r="I489" t="s">
        <v>1251</v>
      </c>
      <c r="J489">
        <v>405</v>
      </c>
      <c r="K489" t="s">
        <v>765</v>
      </c>
      <c r="L489" t="s">
        <v>19</v>
      </c>
      <c r="M489" t="s">
        <v>88</v>
      </c>
      <c r="N489">
        <v>0</v>
      </c>
      <c r="O489" s="1">
        <v>44670.5471412037</v>
      </c>
      <c r="P489" s="1">
        <v>44670.557812500003</v>
      </c>
      <c r="Q489">
        <v>816</v>
      </c>
      <c r="R489">
        <v>106</v>
      </c>
      <c r="S489" t="b">
        <v>0</v>
      </c>
      <c r="T489" t="s">
        <v>89</v>
      </c>
      <c r="U489" t="b">
        <v>1</v>
      </c>
      <c r="V489" t="s">
        <v>89</v>
      </c>
      <c r="W489" t="s">
        <v>89</v>
      </c>
      <c r="X489" t="s">
        <v>89</v>
      </c>
      <c r="Y489" t="s">
        <v>89</v>
      </c>
      <c r="Z489" t="s">
        <v>89</v>
      </c>
      <c r="AA489" t="s">
        <v>89</v>
      </c>
      <c r="AB489" t="s">
        <v>89</v>
      </c>
      <c r="AC489" t="s">
        <v>89</v>
      </c>
      <c r="AD489" t="s">
        <v>89</v>
      </c>
      <c r="AE489" t="s">
        <v>89</v>
      </c>
      <c r="AF489" t="s">
        <v>89</v>
      </c>
      <c r="AG489" t="s">
        <v>89</v>
      </c>
      <c r="AH489" t="s">
        <v>89</v>
      </c>
      <c r="AI489" t="s">
        <v>89</v>
      </c>
      <c r="AJ489" t="s">
        <v>89</v>
      </c>
      <c r="AK489" t="s">
        <v>89</v>
      </c>
      <c r="AL489" t="s">
        <v>89</v>
      </c>
      <c r="AM489" t="s">
        <v>89</v>
      </c>
      <c r="AN489" t="s">
        <v>89</v>
      </c>
      <c r="AO489" t="s">
        <v>89</v>
      </c>
      <c r="AP489" t="s">
        <v>89</v>
      </c>
      <c r="AQ489" t="s">
        <v>89</v>
      </c>
      <c r="AR489" t="s">
        <v>89</v>
      </c>
      <c r="AS489" t="s">
        <v>89</v>
      </c>
      <c r="AT489" t="s">
        <v>89</v>
      </c>
      <c r="AU489" t="s">
        <v>89</v>
      </c>
      <c r="AV489" t="s">
        <v>89</v>
      </c>
      <c r="AW489" t="s">
        <v>89</v>
      </c>
      <c r="AX489" t="s">
        <v>89</v>
      </c>
      <c r="AY489" t="s">
        <v>89</v>
      </c>
      <c r="AZ489" t="s">
        <v>89</v>
      </c>
      <c r="BA489" t="s">
        <v>89</v>
      </c>
      <c r="BB489" t="s">
        <v>89</v>
      </c>
      <c r="BC489" t="s">
        <v>89</v>
      </c>
      <c r="BD489" t="s">
        <v>89</v>
      </c>
      <c r="BE489" t="s">
        <v>89</v>
      </c>
    </row>
    <row r="490" spans="1:57" x14ac:dyDescent="0.35">
      <c r="A490" t="s">
        <v>1261</v>
      </c>
      <c r="B490" t="s">
        <v>81</v>
      </c>
      <c r="C490" t="s">
        <v>1262</v>
      </c>
      <c r="D490" t="s">
        <v>83</v>
      </c>
      <c r="E490" s="2" t="str">
        <f>HYPERLINK("capsilon://?command=openfolder&amp;siteaddress=envoy.emaiq-na2.net&amp;folderid=FXF3103146-FACF-E845-DCC6-EBA8E612F82D","FX22031374")</f>
        <v>FX22031374</v>
      </c>
      <c r="F490" t="s">
        <v>19</v>
      </c>
      <c r="G490" t="s">
        <v>19</v>
      </c>
      <c r="H490" t="s">
        <v>84</v>
      </c>
      <c r="I490" t="s">
        <v>1263</v>
      </c>
      <c r="J490">
        <v>30</v>
      </c>
      <c r="K490" t="s">
        <v>765</v>
      </c>
      <c r="L490" t="s">
        <v>19</v>
      </c>
      <c r="M490" t="s">
        <v>88</v>
      </c>
      <c r="N490">
        <v>0</v>
      </c>
      <c r="O490" s="1">
        <v>44670.553206018521</v>
      </c>
      <c r="P490" s="1">
        <v>44670.557812500003</v>
      </c>
      <c r="Q490">
        <v>398</v>
      </c>
      <c r="R490">
        <v>0</v>
      </c>
      <c r="S490" t="b">
        <v>0</v>
      </c>
      <c r="T490" t="s">
        <v>89</v>
      </c>
      <c r="U490" t="b">
        <v>0</v>
      </c>
      <c r="V490" t="s">
        <v>89</v>
      </c>
      <c r="W490" t="s">
        <v>89</v>
      </c>
      <c r="X490" t="s">
        <v>89</v>
      </c>
      <c r="Y490" t="s">
        <v>89</v>
      </c>
      <c r="Z490" t="s">
        <v>89</v>
      </c>
      <c r="AA490" t="s">
        <v>89</v>
      </c>
      <c r="AB490" t="s">
        <v>89</v>
      </c>
      <c r="AC490" t="s">
        <v>89</v>
      </c>
      <c r="AD490" t="s">
        <v>89</v>
      </c>
      <c r="AE490" t="s">
        <v>89</v>
      </c>
      <c r="AF490" t="s">
        <v>89</v>
      </c>
      <c r="AG490" t="s">
        <v>89</v>
      </c>
      <c r="AH490" t="s">
        <v>89</v>
      </c>
      <c r="AI490" t="s">
        <v>89</v>
      </c>
      <c r="AJ490" t="s">
        <v>89</v>
      </c>
      <c r="AK490" t="s">
        <v>89</v>
      </c>
      <c r="AL490" t="s">
        <v>89</v>
      </c>
      <c r="AM490" t="s">
        <v>89</v>
      </c>
      <c r="AN490" t="s">
        <v>89</v>
      </c>
      <c r="AO490" t="s">
        <v>89</v>
      </c>
      <c r="AP490" t="s">
        <v>89</v>
      </c>
      <c r="AQ490" t="s">
        <v>89</v>
      </c>
      <c r="AR490" t="s">
        <v>89</v>
      </c>
      <c r="AS490" t="s">
        <v>89</v>
      </c>
      <c r="AT490" t="s">
        <v>89</v>
      </c>
      <c r="AU490" t="s">
        <v>89</v>
      </c>
      <c r="AV490" t="s">
        <v>89</v>
      </c>
      <c r="AW490" t="s">
        <v>89</v>
      </c>
      <c r="AX490" t="s">
        <v>89</v>
      </c>
      <c r="AY490" t="s">
        <v>89</v>
      </c>
      <c r="AZ490" t="s">
        <v>89</v>
      </c>
      <c r="BA490" t="s">
        <v>89</v>
      </c>
      <c r="BB490" t="s">
        <v>89</v>
      </c>
      <c r="BC490" t="s">
        <v>89</v>
      </c>
      <c r="BD490" t="s">
        <v>89</v>
      </c>
      <c r="BE490" t="s">
        <v>89</v>
      </c>
    </row>
    <row r="491" spans="1:57" x14ac:dyDescent="0.35">
      <c r="A491" t="s">
        <v>1264</v>
      </c>
      <c r="B491" t="s">
        <v>81</v>
      </c>
      <c r="C491" t="s">
        <v>1265</v>
      </c>
      <c r="D491" t="s">
        <v>83</v>
      </c>
      <c r="E491" s="2" t="str">
        <f>HYPERLINK("capsilon://?command=openfolder&amp;siteaddress=envoy.emaiq-na2.net&amp;folderid=FX36F0C66B-5BB1-2DD0-6BAE-564DFE019105","FX2203716")</f>
        <v>FX2203716</v>
      </c>
      <c r="F491" t="s">
        <v>19</v>
      </c>
      <c r="G491" t="s">
        <v>19</v>
      </c>
      <c r="H491" t="s">
        <v>84</v>
      </c>
      <c r="I491" t="s">
        <v>1266</v>
      </c>
      <c r="J491">
        <v>1179</v>
      </c>
      <c r="K491" t="s">
        <v>86</v>
      </c>
      <c r="L491" t="s">
        <v>87</v>
      </c>
      <c r="M491" t="s">
        <v>88</v>
      </c>
      <c r="N491">
        <v>2</v>
      </c>
      <c r="O491" s="1">
        <v>44670.567986111113</v>
      </c>
      <c r="P491" s="1">
        <v>44670.697893518518</v>
      </c>
      <c r="Q491">
        <v>4728</v>
      </c>
      <c r="R491">
        <v>6496</v>
      </c>
      <c r="S491" t="b">
        <v>0</v>
      </c>
      <c r="T491" t="s">
        <v>89</v>
      </c>
      <c r="U491" t="b">
        <v>0</v>
      </c>
      <c r="V491" t="s">
        <v>134</v>
      </c>
      <c r="W491" s="1">
        <v>44670.618946759256</v>
      </c>
      <c r="X491">
        <v>3808</v>
      </c>
      <c r="Y491">
        <v>584</v>
      </c>
      <c r="Z491">
        <v>0</v>
      </c>
      <c r="AA491">
        <v>584</v>
      </c>
      <c r="AB491">
        <v>417</v>
      </c>
      <c r="AC491">
        <v>214</v>
      </c>
      <c r="AD491">
        <v>595</v>
      </c>
      <c r="AE491">
        <v>0</v>
      </c>
      <c r="AF491">
        <v>0</v>
      </c>
      <c r="AG491">
        <v>0</v>
      </c>
      <c r="AH491" t="s">
        <v>101</v>
      </c>
      <c r="AI491" s="1">
        <v>44670.697893518518</v>
      </c>
      <c r="AJ491">
        <v>2688</v>
      </c>
      <c r="AK491">
        <v>2</v>
      </c>
      <c r="AL491">
        <v>0</v>
      </c>
      <c r="AM491">
        <v>2</v>
      </c>
      <c r="AN491">
        <v>417</v>
      </c>
      <c r="AO491">
        <v>3</v>
      </c>
      <c r="AP491">
        <v>593</v>
      </c>
      <c r="AQ491">
        <v>0</v>
      </c>
      <c r="AR491">
        <v>0</v>
      </c>
      <c r="AS491">
        <v>0</v>
      </c>
      <c r="AT491" t="s">
        <v>89</v>
      </c>
      <c r="AU491" t="s">
        <v>89</v>
      </c>
      <c r="AV491" t="s">
        <v>89</v>
      </c>
      <c r="AW491" t="s">
        <v>89</v>
      </c>
      <c r="AX491" t="s">
        <v>89</v>
      </c>
      <c r="AY491" t="s">
        <v>89</v>
      </c>
      <c r="AZ491" t="s">
        <v>89</v>
      </c>
      <c r="BA491" t="s">
        <v>89</v>
      </c>
      <c r="BB491" t="s">
        <v>89</v>
      </c>
      <c r="BC491" t="s">
        <v>89</v>
      </c>
      <c r="BD491" t="s">
        <v>89</v>
      </c>
      <c r="BE491" t="s">
        <v>89</v>
      </c>
    </row>
    <row r="492" spans="1:57" x14ac:dyDescent="0.35">
      <c r="A492" t="s">
        <v>1267</v>
      </c>
      <c r="B492" t="s">
        <v>81</v>
      </c>
      <c r="C492" t="s">
        <v>463</v>
      </c>
      <c r="D492" t="s">
        <v>83</v>
      </c>
      <c r="E492" s="2" t="str">
        <f>HYPERLINK("capsilon://?command=openfolder&amp;siteaddress=envoy.emaiq-na2.net&amp;folderid=FXAD7C7106-9C40-23EA-AACD-931BB4C8B080","FX2204484")</f>
        <v>FX2204484</v>
      </c>
      <c r="F492" t="s">
        <v>19</v>
      </c>
      <c r="G492" t="s">
        <v>19</v>
      </c>
      <c r="H492" t="s">
        <v>84</v>
      </c>
      <c r="I492" t="s">
        <v>1268</v>
      </c>
      <c r="J492">
        <v>66</v>
      </c>
      <c r="K492" t="s">
        <v>86</v>
      </c>
      <c r="L492" t="s">
        <v>87</v>
      </c>
      <c r="M492" t="s">
        <v>88</v>
      </c>
      <c r="N492">
        <v>1</v>
      </c>
      <c r="O492" s="1">
        <v>44670.571203703701</v>
      </c>
      <c r="P492" s="1">
        <v>44670.58384259259</v>
      </c>
      <c r="Q492">
        <v>978</v>
      </c>
      <c r="R492">
        <v>114</v>
      </c>
      <c r="S492" t="b">
        <v>0</v>
      </c>
      <c r="T492" t="s">
        <v>89</v>
      </c>
      <c r="U492" t="b">
        <v>0</v>
      </c>
      <c r="V492" t="s">
        <v>195</v>
      </c>
      <c r="W492" s="1">
        <v>44670.58384259259</v>
      </c>
      <c r="X492">
        <v>114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66</v>
      </c>
      <c r="AE492">
        <v>52</v>
      </c>
      <c r="AF492">
        <v>0</v>
      </c>
      <c r="AG492">
        <v>1</v>
      </c>
      <c r="AH492" t="s">
        <v>89</v>
      </c>
      <c r="AI492" t="s">
        <v>89</v>
      </c>
      <c r="AJ492" t="s">
        <v>89</v>
      </c>
      <c r="AK492" t="s">
        <v>89</v>
      </c>
      <c r="AL492" t="s">
        <v>89</v>
      </c>
      <c r="AM492" t="s">
        <v>89</v>
      </c>
      <c r="AN492" t="s">
        <v>89</v>
      </c>
      <c r="AO492" t="s">
        <v>89</v>
      </c>
      <c r="AP492" t="s">
        <v>89</v>
      </c>
      <c r="AQ492" t="s">
        <v>89</v>
      </c>
      <c r="AR492" t="s">
        <v>89</v>
      </c>
      <c r="AS492" t="s">
        <v>89</v>
      </c>
      <c r="AT492" t="s">
        <v>89</v>
      </c>
      <c r="AU492" t="s">
        <v>89</v>
      </c>
      <c r="AV492" t="s">
        <v>89</v>
      </c>
      <c r="AW492" t="s">
        <v>89</v>
      </c>
      <c r="AX492" t="s">
        <v>89</v>
      </c>
      <c r="AY492" t="s">
        <v>89</v>
      </c>
      <c r="AZ492" t="s">
        <v>89</v>
      </c>
      <c r="BA492" t="s">
        <v>89</v>
      </c>
      <c r="BB492" t="s">
        <v>89</v>
      </c>
      <c r="BC492" t="s">
        <v>89</v>
      </c>
      <c r="BD492" t="s">
        <v>89</v>
      </c>
      <c r="BE492" t="s">
        <v>89</v>
      </c>
    </row>
    <row r="493" spans="1:57" x14ac:dyDescent="0.35">
      <c r="A493" t="s">
        <v>1269</v>
      </c>
      <c r="B493" t="s">
        <v>81</v>
      </c>
      <c r="C493" t="s">
        <v>1270</v>
      </c>
      <c r="D493" t="s">
        <v>83</v>
      </c>
      <c r="E493" s="2" t="str">
        <f>HYPERLINK("capsilon://?command=openfolder&amp;siteaddress=envoy.emaiq-na2.net&amp;folderid=FX018C3103-641B-5FDF-B731-DE06B4FB1217","FX2202177")</f>
        <v>FX2202177</v>
      </c>
      <c r="F493" t="s">
        <v>19</v>
      </c>
      <c r="G493" t="s">
        <v>19</v>
      </c>
      <c r="H493" t="s">
        <v>84</v>
      </c>
      <c r="I493" t="s">
        <v>1271</v>
      </c>
      <c r="J493">
        <v>66</v>
      </c>
      <c r="K493" t="s">
        <v>86</v>
      </c>
      <c r="L493" t="s">
        <v>87</v>
      </c>
      <c r="M493" t="s">
        <v>88</v>
      </c>
      <c r="N493">
        <v>2</v>
      </c>
      <c r="O493" s="1">
        <v>44670.576689814814</v>
      </c>
      <c r="P493" s="1">
        <v>44670.698275462964</v>
      </c>
      <c r="Q493">
        <v>10451</v>
      </c>
      <c r="R493">
        <v>54</v>
      </c>
      <c r="S493" t="b">
        <v>0</v>
      </c>
      <c r="T493" t="s">
        <v>89</v>
      </c>
      <c r="U493" t="b">
        <v>0</v>
      </c>
      <c r="V493" t="s">
        <v>195</v>
      </c>
      <c r="W493" s="1">
        <v>44670.584108796298</v>
      </c>
      <c r="X493">
        <v>22</v>
      </c>
      <c r="Y493">
        <v>0</v>
      </c>
      <c r="Z493">
        <v>0</v>
      </c>
      <c r="AA493">
        <v>0</v>
      </c>
      <c r="AB493">
        <v>52</v>
      </c>
      <c r="AC493">
        <v>0</v>
      </c>
      <c r="AD493">
        <v>66</v>
      </c>
      <c r="AE493">
        <v>0</v>
      </c>
      <c r="AF493">
        <v>0</v>
      </c>
      <c r="AG493">
        <v>0</v>
      </c>
      <c r="AH493" t="s">
        <v>101</v>
      </c>
      <c r="AI493" s="1">
        <v>44670.698275462964</v>
      </c>
      <c r="AJ493">
        <v>32</v>
      </c>
      <c r="AK493">
        <v>0</v>
      </c>
      <c r="AL493">
        <v>0</v>
      </c>
      <c r="AM493">
        <v>0</v>
      </c>
      <c r="AN493">
        <v>52</v>
      </c>
      <c r="AO493">
        <v>0</v>
      </c>
      <c r="AP493">
        <v>66</v>
      </c>
      <c r="AQ493">
        <v>0</v>
      </c>
      <c r="AR493">
        <v>0</v>
      </c>
      <c r="AS493">
        <v>0</v>
      </c>
      <c r="AT493" t="s">
        <v>89</v>
      </c>
      <c r="AU493" t="s">
        <v>89</v>
      </c>
      <c r="AV493" t="s">
        <v>89</v>
      </c>
      <c r="AW493" t="s">
        <v>89</v>
      </c>
      <c r="AX493" t="s">
        <v>89</v>
      </c>
      <c r="AY493" t="s">
        <v>89</v>
      </c>
      <c r="AZ493" t="s">
        <v>89</v>
      </c>
      <c r="BA493" t="s">
        <v>89</v>
      </c>
      <c r="BB493" t="s">
        <v>89</v>
      </c>
      <c r="BC493" t="s">
        <v>89</v>
      </c>
      <c r="BD493" t="s">
        <v>89</v>
      </c>
      <c r="BE493" t="s">
        <v>89</v>
      </c>
    </row>
    <row r="494" spans="1:57" x14ac:dyDescent="0.35">
      <c r="A494" t="s">
        <v>1272</v>
      </c>
      <c r="B494" t="s">
        <v>81</v>
      </c>
      <c r="C494" t="s">
        <v>1273</v>
      </c>
      <c r="D494" t="s">
        <v>83</v>
      </c>
      <c r="E494" s="2" t="str">
        <f>HYPERLINK("capsilon://?command=openfolder&amp;siteaddress=envoy.emaiq-na2.net&amp;folderid=FXA2768F13-7459-DD69-DE1F-B49F243A611F","FX22024")</f>
        <v>FX22024</v>
      </c>
      <c r="F494" t="s">
        <v>19</v>
      </c>
      <c r="G494" t="s">
        <v>19</v>
      </c>
      <c r="H494" t="s">
        <v>84</v>
      </c>
      <c r="I494" t="s">
        <v>1274</v>
      </c>
      <c r="J494">
        <v>140</v>
      </c>
      <c r="K494" t="s">
        <v>86</v>
      </c>
      <c r="L494" t="s">
        <v>87</v>
      </c>
      <c r="M494" t="s">
        <v>88</v>
      </c>
      <c r="N494">
        <v>2</v>
      </c>
      <c r="O494" s="1">
        <v>44670.576898148145</v>
      </c>
      <c r="P494" s="1">
        <v>44671.17769675926</v>
      </c>
      <c r="Q494">
        <v>48682</v>
      </c>
      <c r="R494">
        <v>3227</v>
      </c>
      <c r="S494" t="b">
        <v>0</v>
      </c>
      <c r="T494" t="s">
        <v>89</v>
      </c>
      <c r="U494" t="b">
        <v>0</v>
      </c>
      <c r="V494" t="s">
        <v>195</v>
      </c>
      <c r="W494" s="1">
        <v>44670.611087962963</v>
      </c>
      <c r="X494">
        <v>2331</v>
      </c>
      <c r="Y494">
        <v>138</v>
      </c>
      <c r="Z494">
        <v>0</v>
      </c>
      <c r="AA494">
        <v>138</v>
      </c>
      <c r="AB494">
        <v>0</v>
      </c>
      <c r="AC494">
        <v>90</v>
      </c>
      <c r="AD494">
        <v>2</v>
      </c>
      <c r="AE494">
        <v>0</v>
      </c>
      <c r="AF494">
        <v>0</v>
      </c>
      <c r="AG494">
        <v>0</v>
      </c>
      <c r="AH494" t="s">
        <v>138</v>
      </c>
      <c r="AI494" s="1">
        <v>44671.17769675926</v>
      </c>
      <c r="AJ494">
        <v>848</v>
      </c>
      <c r="AK494">
        <v>2</v>
      </c>
      <c r="AL494">
        <v>0</v>
      </c>
      <c r="AM494">
        <v>2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 t="s">
        <v>89</v>
      </c>
      <c r="AU494" t="s">
        <v>89</v>
      </c>
      <c r="AV494" t="s">
        <v>89</v>
      </c>
      <c r="AW494" t="s">
        <v>89</v>
      </c>
      <c r="AX494" t="s">
        <v>89</v>
      </c>
      <c r="AY494" t="s">
        <v>89</v>
      </c>
      <c r="AZ494" t="s">
        <v>89</v>
      </c>
      <c r="BA494" t="s">
        <v>89</v>
      </c>
      <c r="BB494" t="s">
        <v>89</v>
      </c>
      <c r="BC494" t="s">
        <v>89</v>
      </c>
      <c r="BD494" t="s">
        <v>89</v>
      </c>
      <c r="BE494" t="s">
        <v>89</v>
      </c>
    </row>
    <row r="495" spans="1:57" x14ac:dyDescent="0.35">
      <c r="A495" t="s">
        <v>1275</v>
      </c>
      <c r="B495" t="s">
        <v>81</v>
      </c>
      <c r="C495" t="s">
        <v>1270</v>
      </c>
      <c r="D495" t="s">
        <v>83</v>
      </c>
      <c r="E495" s="2" t="str">
        <f>HYPERLINK("capsilon://?command=openfolder&amp;siteaddress=envoy.emaiq-na2.net&amp;folderid=FX018C3103-641B-5FDF-B731-DE06B4FB1217","FX2202177")</f>
        <v>FX2202177</v>
      </c>
      <c r="F495" t="s">
        <v>19</v>
      </c>
      <c r="G495" t="s">
        <v>19</v>
      </c>
      <c r="H495" t="s">
        <v>84</v>
      </c>
      <c r="I495" t="s">
        <v>1276</v>
      </c>
      <c r="J495">
        <v>32</v>
      </c>
      <c r="K495" t="s">
        <v>86</v>
      </c>
      <c r="L495" t="s">
        <v>87</v>
      </c>
      <c r="M495" t="s">
        <v>88</v>
      </c>
      <c r="N495">
        <v>2</v>
      </c>
      <c r="O495" s="1">
        <v>44670.580185185187</v>
      </c>
      <c r="P495" s="1">
        <v>44670.787812499999</v>
      </c>
      <c r="Q495">
        <v>16010</v>
      </c>
      <c r="R495">
        <v>1929</v>
      </c>
      <c r="S495" t="b">
        <v>0</v>
      </c>
      <c r="T495" t="s">
        <v>89</v>
      </c>
      <c r="U495" t="b">
        <v>0</v>
      </c>
      <c r="V495" t="s">
        <v>195</v>
      </c>
      <c r="W495" s="1">
        <v>44670.62972222222</v>
      </c>
      <c r="X495">
        <v>1609</v>
      </c>
      <c r="Y495">
        <v>64</v>
      </c>
      <c r="Z495">
        <v>0</v>
      </c>
      <c r="AA495">
        <v>64</v>
      </c>
      <c r="AB495">
        <v>0</v>
      </c>
      <c r="AC495">
        <v>50</v>
      </c>
      <c r="AD495">
        <v>-32</v>
      </c>
      <c r="AE495">
        <v>0</v>
      </c>
      <c r="AF495">
        <v>0</v>
      </c>
      <c r="AG495">
        <v>0</v>
      </c>
      <c r="AH495" t="s">
        <v>598</v>
      </c>
      <c r="AI495" s="1">
        <v>44670.787812499999</v>
      </c>
      <c r="AJ495">
        <v>320</v>
      </c>
      <c r="AK495">
        <v>6</v>
      </c>
      <c r="AL495">
        <v>0</v>
      </c>
      <c r="AM495">
        <v>6</v>
      </c>
      <c r="AN495">
        <v>0</v>
      </c>
      <c r="AO495">
        <v>6</v>
      </c>
      <c r="AP495">
        <v>-38</v>
      </c>
      <c r="AQ495">
        <v>0</v>
      </c>
      <c r="AR495">
        <v>0</v>
      </c>
      <c r="AS495">
        <v>0</v>
      </c>
      <c r="AT495" t="s">
        <v>89</v>
      </c>
      <c r="AU495" t="s">
        <v>89</v>
      </c>
      <c r="AV495" t="s">
        <v>89</v>
      </c>
      <c r="AW495" t="s">
        <v>89</v>
      </c>
      <c r="AX495" t="s">
        <v>89</v>
      </c>
      <c r="AY495" t="s">
        <v>89</v>
      </c>
      <c r="AZ495" t="s">
        <v>89</v>
      </c>
      <c r="BA495" t="s">
        <v>89</v>
      </c>
      <c r="BB495" t="s">
        <v>89</v>
      </c>
      <c r="BC495" t="s">
        <v>89</v>
      </c>
      <c r="BD495" t="s">
        <v>89</v>
      </c>
      <c r="BE495" t="s">
        <v>89</v>
      </c>
    </row>
    <row r="496" spans="1:57" x14ac:dyDescent="0.35">
      <c r="A496" t="s">
        <v>1277</v>
      </c>
      <c r="B496" t="s">
        <v>81</v>
      </c>
      <c r="C496" t="s">
        <v>1278</v>
      </c>
      <c r="D496" t="s">
        <v>83</v>
      </c>
      <c r="E496" s="2" t="str">
        <f>HYPERLINK("capsilon://?command=openfolder&amp;siteaddress=envoy.emaiq-na2.net&amp;folderid=FX5DD5F9BE-37FB-0459-3B7C-9A5262A3BC34","FX22031166")</f>
        <v>FX22031166</v>
      </c>
      <c r="F496" t="s">
        <v>19</v>
      </c>
      <c r="G496" t="s">
        <v>19</v>
      </c>
      <c r="H496" t="s">
        <v>84</v>
      </c>
      <c r="I496" t="s">
        <v>1279</v>
      </c>
      <c r="J496">
        <v>66</v>
      </c>
      <c r="K496" t="s">
        <v>86</v>
      </c>
      <c r="L496" t="s">
        <v>87</v>
      </c>
      <c r="M496" t="s">
        <v>88</v>
      </c>
      <c r="N496">
        <v>2</v>
      </c>
      <c r="O496" s="1">
        <v>44670.58048611111</v>
      </c>
      <c r="P496" s="1">
        <v>44671.181828703702</v>
      </c>
      <c r="Q496">
        <v>50766</v>
      </c>
      <c r="R496">
        <v>1190</v>
      </c>
      <c r="S496" t="b">
        <v>0</v>
      </c>
      <c r="T496" t="s">
        <v>89</v>
      </c>
      <c r="U496" t="b">
        <v>0</v>
      </c>
      <c r="V496" t="s">
        <v>199</v>
      </c>
      <c r="W496" s="1">
        <v>44670.626956018517</v>
      </c>
      <c r="X496">
        <v>825</v>
      </c>
      <c r="Y496">
        <v>52</v>
      </c>
      <c r="Z496">
        <v>0</v>
      </c>
      <c r="AA496">
        <v>52</v>
      </c>
      <c r="AB496">
        <v>0</v>
      </c>
      <c r="AC496">
        <v>36</v>
      </c>
      <c r="AD496">
        <v>14</v>
      </c>
      <c r="AE496">
        <v>0</v>
      </c>
      <c r="AF496">
        <v>0</v>
      </c>
      <c r="AG496">
        <v>0</v>
      </c>
      <c r="AH496" t="s">
        <v>138</v>
      </c>
      <c r="AI496" s="1">
        <v>44671.181828703702</v>
      </c>
      <c r="AJ496">
        <v>356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14</v>
      </c>
      <c r="AQ496">
        <v>0</v>
      </c>
      <c r="AR496">
        <v>0</v>
      </c>
      <c r="AS496">
        <v>0</v>
      </c>
      <c r="AT496" t="s">
        <v>89</v>
      </c>
      <c r="AU496" t="s">
        <v>89</v>
      </c>
      <c r="AV496" t="s">
        <v>89</v>
      </c>
      <c r="AW496" t="s">
        <v>89</v>
      </c>
      <c r="AX496" t="s">
        <v>89</v>
      </c>
      <c r="AY496" t="s">
        <v>89</v>
      </c>
      <c r="AZ496" t="s">
        <v>89</v>
      </c>
      <c r="BA496" t="s">
        <v>89</v>
      </c>
      <c r="BB496" t="s">
        <v>89</v>
      </c>
      <c r="BC496" t="s">
        <v>89</v>
      </c>
      <c r="BD496" t="s">
        <v>89</v>
      </c>
      <c r="BE496" t="s">
        <v>89</v>
      </c>
    </row>
    <row r="497" spans="1:57" x14ac:dyDescent="0.35">
      <c r="A497" t="s">
        <v>1280</v>
      </c>
      <c r="B497" t="s">
        <v>81</v>
      </c>
      <c r="C497" t="s">
        <v>1270</v>
      </c>
      <c r="D497" t="s">
        <v>83</v>
      </c>
      <c r="E497" s="2" t="str">
        <f>HYPERLINK("capsilon://?command=openfolder&amp;siteaddress=envoy.emaiq-na2.net&amp;folderid=FX018C3103-641B-5FDF-B731-DE06B4FB1217","FX2202177")</f>
        <v>FX2202177</v>
      </c>
      <c r="F497" t="s">
        <v>19</v>
      </c>
      <c r="G497" t="s">
        <v>19</v>
      </c>
      <c r="H497" t="s">
        <v>84</v>
      </c>
      <c r="I497" t="s">
        <v>1281</v>
      </c>
      <c r="J497">
        <v>32</v>
      </c>
      <c r="K497" t="s">
        <v>86</v>
      </c>
      <c r="L497" t="s">
        <v>87</v>
      </c>
      <c r="M497" t="s">
        <v>88</v>
      </c>
      <c r="N497">
        <v>2</v>
      </c>
      <c r="O497" s="1">
        <v>44670.580833333333</v>
      </c>
      <c r="P497" s="1">
        <v>44671.186666666668</v>
      </c>
      <c r="Q497">
        <v>50785</v>
      </c>
      <c r="R497">
        <v>1559</v>
      </c>
      <c r="S497" t="b">
        <v>0</v>
      </c>
      <c r="T497" t="s">
        <v>89</v>
      </c>
      <c r="U497" t="b">
        <v>0</v>
      </c>
      <c r="V497" t="s">
        <v>134</v>
      </c>
      <c r="W497" s="1">
        <v>44670.632175925923</v>
      </c>
      <c r="X497">
        <v>1142</v>
      </c>
      <c r="Y497">
        <v>79</v>
      </c>
      <c r="Z497">
        <v>0</v>
      </c>
      <c r="AA497">
        <v>79</v>
      </c>
      <c r="AB497">
        <v>0</v>
      </c>
      <c r="AC497">
        <v>51</v>
      </c>
      <c r="AD497">
        <v>-47</v>
      </c>
      <c r="AE497">
        <v>0</v>
      </c>
      <c r="AF497">
        <v>0</v>
      </c>
      <c r="AG497">
        <v>0</v>
      </c>
      <c r="AH497" t="s">
        <v>138</v>
      </c>
      <c r="AI497" s="1">
        <v>44671.186666666668</v>
      </c>
      <c r="AJ497">
        <v>417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-47</v>
      </c>
      <c r="AQ497">
        <v>0</v>
      </c>
      <c r="AR497">
        <v>0</v>
      </c>
      <c r="AS497">
        <v>0</v>
      </c>
      <c r="AT497" t="s">
        <v>89</v>
      </c>
      <c r="AU497" t="s">
        <v>89</v>
      </c>
      <c r="AV497" t="s">
        <v>89</v>
      </c>
      <c r="AW497" t="s">
        <v>89</v>
      </c>
      <c r="AX497" t="s">
        <v>89</v>
      </c>
      <c r="AY497" t="s">
        <v>89</v>
      </c>
      <c r="AZ497" t="s">
        <v>89</v>
      </c>
      <c r="BA497" t="s">
        <v>89</v>
      </c>
      <c r="BB497" t="s">
        <v>89</v>
      </c>
      <c r="BC497" t="s">
        <v>89</v>
      </c>
      <c r="BD497" t="s">
        <v>89</v>
      </c>
      <c r="BE497" t="s">
        <v>89</v>
      </c>
    </row>
    <row r="498" spans="1:57" x14ac:dyDescent="0.35">
      <c r="A498" t="s">
        <v>1282</v>
      </c>
      <c r="B498" t="s">
        <v>81</v>
      </c>
      <c r="C498" t="s">
        <v>1270</v>
      </c>
      <c r="D498" t="s">
        <v>83</v>
      </c>
      <c r="E498" s="2" t="str">
        <f>HYPERLINK("capsilon://?command=openfolder&amp;siteaddress=envoy.emaiq-na2.net&amp;folderid=FX018C3103-641B-5FDF-B731-DE06B4FB1217","FX2202177")</f>
        <v>FX2202177</v>
      </c>
      <c r="F498" t="s">
        <v>19</v>
      </c>
      <c r="G498" t="s">
        <v>19</v>
      </c>
      <c r="H498" t="s">
        <v>84</v>
      </c>
      <c r="I498" t="s">
        <v>1283</v>
      </c>
      <c r="J498">
        <v>32</v>
      </c>
      <c r="K498" t="s">
        <v>86</v>
      </c>
      <c r="L498" t="s">
        <v>87</v>
      </c>
      <c r="M498" t="s">
        <v>88</v>
      </c>
      <c r="N498">
        <v>2</v>
      </c>
      <c r="O498" s="1">
        <v>44670.581666666665</v>
      </c>
      <c r="P498" s="1">
        <v>44671.190127314818</v>
      </c>
      <c r="Q498">
        <v>50698</v>
      </c>
      <c r="R498">
        <v>1873</v>
      </c>
      <c r="S498" t="b">
        <v>0</v>
      </c>
      <c r="T498" t="s">
        <v>89</v>
      </c>
      <c r="U498" t="b">
        <v>0</v>
      </c>
      <c r="V498" t="s">
        <v>199</v>
      </c>
      <c r="W498" s="1">
        <v>44670.645196759258</v>
      </c>
      <c r="X498">
        <v>1575</v>
      </c>
      <c r="Y498">
        <v>69</v>
      </c>
      <c r="Z498">
        <v>0</v>
      </c>
      <c r="AA498">
        <v>69</v>
      </c>
      <c r="AB498">
        <v>0</v>
      </c>
      <c r="AC498">
        <v>47</v>
      </c>
      <c r="AD498">
        <v>-37</v>
      </c>
      <c r="AE498">
        <v>0</v>
      </c>
      <c r="AF498">
        <v>0</v>
      </c>
      <c r="AG498">
        <v>0</v>
      </c>
      <c r="AH498" t="s">
        <v>138</v>
      </c>
      <c r="AI498" s="1">
        <v>44671.190127314818</v>
      </c>
      <c r="AJ498">
        <v>298</v>
      </c>
      <c r="AK498">
        <v>1</v>
      </c>
      <c r="AL498">
        <v>0</v>
      </c>
      <c r="AM498">
        <v>1</v>
      </c>
      <c r="AN498">
        <v>0</v>
      </c>
      <c r="AO498">
        <v>1</v>
      </c>
      <c r="AP498">
        <v>-38</v>
      </c>
      <c r="AQ498">
        <v>0</v>
      </c>
      <c r="AR498">
        <v>0</v>
      </c>
      <c r="AS498">
        <v>0</v>
      </c>
      <c r="AT498" t="s">
        <v>89</v>
      </c>
      <c r="AU498" t="s">
        <v>89</v>
      </c>
      <c r="AV498" t="s">
        <v>89</v>
      </c>
      <c r="AW498" t="s">
        <v>89</v>
      </c>
      <c r="AX498" t="s">
        <v>89</v>
      </c>
      <c r="AY498" t="s">
        <v>89</v>
      </c>
      <c r="AZ498" t="s">
        <v>89</v>
      </c>
      <c r="BA498" t="s">
        <v>89</v>
      </c>
      <c r="BB498" t="s">
        <v>89</v>
      </c>
      <c r="BC498" t="s">
        <v>89</v>
      </c>
      <c r="BD498" t="s">
        <v>89</v>
      </c>
      <c r="BE498" t="s">
        <v>89</v>
      </c>
    </row>
    <row r="499" spans="1:57" x14ac:dyDescent="0.35">
      <c r="A499" t="s">
        <v>1284</v>
      </c>
      <c r="B499" t="s">
        <v>81</v>
      </c>
      <c r="C499" t="s">
        <v>463</v>
      </c>
      <c r="D499" t="s">
        <v>83</v>
      </c>
      <c r="E499" s="2" t="str">
        <f>HYPERLINK("capsilon://?command=openfolder&amp;siteaddress=envoy.emaiq-na2.net&amp;folderid=FXAD7C7106-9C40-23EA-AACD-931BB4C8B080","FX2204484")</f>
        <v>FX2204484</v>
      </c>
      <c r="F499" t="s">
        <v>19</v>
      </c>
      <c r="G499" t="s">
        <v>19</v>
      </c>
      <c r="H499" t="s">
        <v>84</v>
      </c>
      <c r="I499" t="s">
        <v>1268</v>
      </c>
      <c r="J499">
        <v>43</v>
      </c>
      <c r="K499" t="s">
        <v>86</v>
      </c>
      <c r="L499" t="s">
        <v>87</v>
      </c>
      <c r="M499" t="s">
        <v>88</v>
      </c>
      <c r="N499">
        <v>2</v>
      </c>
      <c r="O499" s="1">
        <v>44670.584780092591</v>
      </c>
      <c r="P499" s="1">
        <v>44670.666770833333</v>
      </c>
      <c r="Q499">
        <v>6225</v>
      </c>
      <c r="R499">
        <v>859</v>
      </c>
      <c r="S499" t="b">
        <v>0</v>
      </c>
      <c r="T499" t="s">
        <v>89</v>
      </c>
      <c r="U499" t="b">
        <v>1</v>
      </c>
      <c r="V499" t="s">
        <v>199</v>
      </c>
      <c r="W499" s="1">
        <v>44670.617395833331</v>
      </c>
      <c r="X499">
        <v>649</v>
      </c>
      <c r="Y499">
        <v>37</v>
      </c>
      <c r="Z499">
        <v>0</v>
      </c>
      <c r="AA499">
        <v>37</v>
      </c>
      <c r="AB499">
        <v>0</v>
      </c>
      <c r="AC499">
        <v>22</v>
      </c>
      <c r="AD499">
        <v>6</v>
      </c>
      <c r="AE499">
        <v>0</v>
      </c>
      <c r="AF499">
        <v>0</v>
      </c>
      <c r="AG499">
        <v>0</v>
      </c>
      <c r="AH499" t="s">
        <v>101</v>
      </c>
      <c r="AI499" s="1">
        <v>44670.666770833333</v>
      </c>
      <c r="AJ499">
        <v>210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6</v>
      </c>
      <c r="AQ499">
        <v>0</v>
      </c>
      <c r="AR499">
        <v>0</v>
      </c>
      <c r="AS499">
        <v>0</v>
      </c>
      <c r="AT499" t="s">
        <v>89</v>
      </c>
      <c r="AU499" t="s">
        <v>89</v>
      </c>
      <c r="AV499" t="s">
        <v>89</v>
      </c>
      <c r="AW499" t="s">
        <v>89</v>
      </c>
      <c r="AX499" t="s">
        <v>89</v>
      </c>
      <c r="AY499" t="s">
        <v>89</v>
      </c>
      <c r="AZ499" t="s">
        <v>89</v>
      </c>
      <c r="BA499" t="s">
        <v>89</v>
      </c>
      <c r="BB499" t="s">
        <v>89</v>
      </c>
      <c r="BC499" t="s">
        <v>89</v>
      </c>
      <c r="BD499" t="s">
        <v>89</v>
      </c>
      <c r="BE499" t="s">
        <v>89</v>
      </c>
    </row>
    <row r="500" spans="1:57" x14ac:dyDescent="0.35">
      <c r="A500" t="s">
        <v>1285</v>
      </c>
      <c r="B500" t="s">
        <v>81</v>
      </c>
      <c r="C500" t="s">
        <v>835</v>
      </c>
      <c r="D500" t="s">
        <v>83</v>
      </c>
      <c r="E500" s="2" t="str">
        <f>HYPERLINK("capsilon://?command=openfolder&amp;siteaddress=envoy.emaiq-na2.net&amp;folderid=FXB40DF763-79F4-5399-F96A-7BC69F1217E6","FX2203422")</f>
        <v>FX2203422</v>
      </c>
      <c r="F500" t="s">
        <v>19</v>
      </c>
      <c r="G500" t="s">
        <v>19</v>
      </c>
      <c r="H500" t="s">
        <v>84</v>
      </c>
      <c r="I500" t="s">
        <v>1286</v>
      </c>
      <c r="J500">
        <v>379</v>
      </c>
      <c r="K500" t="s">
        <v>86</v>
      </c>
      <c r="L500" t="s">
        <v>87</v>
      </c>
      <c r="M500" t="s">
        <v>88</v>
      </c>
      <c r="N500">
        <v>2</v>
      </c>
      <c r="O500" s="1">
        <v>44655.478981481479</v>
      </c>
      <c r="P500" s="1">
        <v>44655.664849537039</v>
      </c>
      <c r="Q500">
        <v>10365</v>
      </c>
      <c r="R500">
        <v>5694</v>
      </c>
      <c r="S500" t="b">
        <v>0</v>
      </c>
      <c r="T500" t="s">
        <v>89</v>
      </c>
      <c r="U500" t="b">
        <v>0</v>
      </c>
      <c r="V500" t="s">
        <v>134</v>
      </c>
      <c r="W500" s="1">
        <v>44655.552465277775</v>
      </c>
      <c r="X500">
        <v>2094</v>
      </c>
      <c r="Y500">
        <v>334</v>
      </c>
      <c r="Z500">
        <v>0</v>
      </c>
      <c r="AA500">
        <v>334</v>
      </c>
      <c r="AB500">
        <v>18</v>
      </c>
      <c r="AC500">
        <v>210</v>
      </c>
      <c r="AD500">
        <v>45</v>
      </c>
      <c r="AE500">
        <v>0</v>
      </c>
      <c r="AF500">
        <v>0</v>
      </c>
      <c r="AG500">
        <v>0</v>
      </c>
      <c r="AH500" t="s">
        <v>101</v>
      </c>
      <c r="AI500" s="1">
        <v>44655.664849537039</v>
      </c>
      <c r="AJ500">
        <v>2185</v>
      </c>
      <c r="AK500">
        <v>6</v>
      </c>
      <c r="AL500">
        <v>0</v>
      </c>
      <c r="AM500">
        <v>6</v>
      </c>
      <c r="AN500">
        <v>18</v>
      </c>
      <c r="AO500">
        <v>5</v>
      </c>
      <c r="AP500">
        <v>39</v>
      </c>
      <c r="AQ500">
        <v>0</v>
      </c>
      <c r="AR500">
        <v>0</v>
      </c>
      <c r="AS500">
        <v>0</v>
      </c>
      <c r="AT500" t="s">
        <v>89</v>
      </c>
      <c r="AU500" t="s">
        <v>89</v>
      </c>
      <c r="AV500" t="s">
        <v>89</v>
      </c>
      <c r="AW500" t="s">
        <v>89</v>
      </c>
      <c r="AX500" t="s">
        <v>89</v>
      </c>
      <c r="AY500" t="s">
        <v>89</v>
      </c>
      <c r="AZ500" t="s">
        <v>89</v>
      </c>
      <c r="BA500" t="s">
        <v>89</v>
      </c>
      <c r="BB500" t="s">
        <v>89</v>
      </c>
      <c r="BC500" t="s">
        <v>89</v>
      </c>
      <c r="BD500" t="s">
        <v>89</v>
      </c>
      <c r="BE500" t="s">
        <v>89</v>
      </c>
    </row>
    <row r="501" spans="1:57" x14ac:dyDescent="0.35">
      <c r="A501" t="s">
        <v>1287</v>
      </c>
      <c r="B501" t="s">
        <v>81</v>
      </c>
      <c r="C501" t="s">
        <v>1288</v>
      </c>
      <c r="D501" t="s">
        <v>83</v>
      </c>
      <c r="E501" s="2" t="str">
        <f>HYPERLINK("capsilon://?command=openfolder&amp;siteaddress=envoy.emaiq-na2.net&amp;folderid=FX8F7A33AE-2AFC-6E8B-8BAB-C1572ED3E025","FX2203872")</f>
        <v>FX2203872</v>
      </c>
      <c r="F501" t="s">
        <v>19</v>
      </c>
      <c r="G501" t="s">
        <v>19</v>
      </c>
      <c r="H501" t="s">
        <v>84</v>
      </c>
      <c r="I501" t="s">
        <v>1289</v>
      </c>
      <c r="J501">
        <v>66</v>
      </c>
      <c r="K501" t="s">
        <v>86</v>
      </c>
      <c r="L501" t="s">
        <v>87</v>
      </c>
      <c r="M501" t="s">
        <v>88</v>
      </c>
      <c r="N501">
        <v>2</v>
      </c>
      <c r="O501" s="1">
        <v>44670.588136574072</v>
      </c>
      <c r="P501" s="1">
        <v>44671.197488425925</v>
      </c>
      <c r="Q501">
        <v>50407</v>
      </c>
      <c r="R501">
        <v>2241</v>
      </c>
      <c r="S501" t="b">
        <v>0</v>
      </c>
      <c r="T501" t="s">
        <v>89</v>
      </c>
      <c r="U501" t="b">
        <v>0</v>
      </c>
      <c r="V501" t="s">
        <v>195</v>
      </c>
      <c r="W501" s="1">
        <v>44670.65011574074</v>
      </c>
      <c r="X501">
        <v>1761</v>
      </c>
      <c r="Y501">
        <v>52</v>
      </c>
      <c r="Z501">
        <v>0</v>
      </c>
      <c r="AA501">
        <v>52</v>
      </c>
      <c r="AB501">
        <v>0</v>
      </c>
      <c r="AC501">
        <v>33</v>
      </c>
      <c r="AD501">
        <v>14</v>
      </c>
      <c r="AE501">
        <v>0</v>
      </c>
      <c r="AF501">
        <v>0</v>
      </c>
      <c r="AG501">
        <v>0</v>
      </c>
      <c r="AH501" t="s">
        <v>138</v>
      </c>
      <c r="AI501" s="1">
        <v>44671.197488425925</v>
      </c>
      <c r="AJ501">
        <v>473</v>
      </c>
      <c r="AK501">
        <v>4</v>
      </c>
      <c r="AL501">
        <v>0</v>
      </c>
      <c r="AM501">
        <v>4</v>
      </c>
      <c r="AN501">
        <v>0</v>
      </c>
      <c r="AO501">
        <v>4</v>
      </c>
      <c r="AP501">
        <v>10</v>
      </c>
      <c r="AQ501">
        <v>0</v>
      </c>
      <c r="AR501">
        <v>0</v>
      </c>
      <c r="AS501">
        <v>0</v>
      </c>
      <c r="AT501" t="s">
        <v>89</v>
      </c>
      <c r="AU501" t="s">
        <v>89</v>
      </c>
      <c r="AV501" t="s">
        <v>89</v>
      </c>
      <c r="AW501" t="s">
        <v>89</v>
      </c>
      <c r="AX501" t="s">
        <v>89</v>
      </c>
      <c r="AY501" t="s">
        <v>89</v>
      </c>
      <c r="AZ501" t="s">
        <v>89</v>
      </c>
      <c r="BA501" t="s">
        <v>89</v>
      </c>
      <c r="BB501" t="s">
        <v>89</v>
      </c>
      <c r="BC501" t="s">
        <v>89</v>
      </c>
      <c r="BD501" t="s">
        <v>89</v>
      </c>
      <c r="BE501" t="s">
        <v>89</v>
      </c>
    </row>
    <row r="502" spans="1:57" x14ac:dyDescent="0.35">
      <c r="A502" t="s">
        <v>1290</v>
      </c>
      <c r="B502" t="s">
        <v>81</v>
      </c>
      <c r="C502" t="s">
        <v>1291</v>
      </c>
      <c r="D502" t="s">
        <v>83</v>
      </c>
      <c r="E502" s="2" t="str">
        <f>HYPERLINK("capsilon://?command=openfolder&amp;siteaddress=envoy.emaiq-na2.net&amp;folderid=FX0F04D124-1449-6828-58CE-DCCC4F068CB5","FX2204857")</f>
        <v>FX2204857</v>
      </c>
      <c r="F502" t="s">
        <v>19</v>
      </c>
      <c r="G502" t="s">
        <v>19</v>
      </c>
      <c r="H502" t="s">
        <v>84</v>
      </c>
      <c r="I502" t="s">
        <v>1292</v>
      </c>
      <c r="J502">
        <v>355</v>
      </c>
      <c r="K502" t="s">
        <v>86</v>
      </c>
      <c r="L502" t="s">
        <v>87</v>
      </c>
      <c r="M502" t="s">
        <v>88</v>
      </c>
      <c r="N502">
        <v>2</v>
      </c>
      <c r="O502" s="1">
        <v>44670.602222222224</v>
      </c>
      <c r="P502" s="1">
        <v>44671.217986111114</v>
      </c>
      <c r="Q502">
        <v>49895</v>
      </c>
      <c r="R502">
        <v>3307</v>
      </c>
      <c r="S502" t="b">
        <v>0</v>
      </c>
      <c r="T502" t="s">
        <v>89</v>
      </c>
      <c r="U502" t="b">
        <v>0</v>
      </c>
      <c r="V502" t="s">
        <v>134</v>
      </c>
      <c r="W502" s="1">
        <v>44670.654710648145</v>
      </c>
      <c r="X502">
        <v>1946</v>
      </c>
      <c r="Y502">
        <v>231</v>
      </c>
      <c r="Z502">
        <v>0</v>
      </c>
      <c r="AA502">
        <v>231</v>
      </c>
      <c r="AB502">
        <v>52</v>
      </c>
      <c r="AC502">
        <v>104</v>
      </c>
      <c r="AD502">
        <v>124</v>
      </c>
      <c r="AE502">
        <v>0</v>
      </c>
      <c r="AF502">
        <v>0</v>
      </c>
      <c r="AG502">
        <v>0</v>
      </c>
      <c r="AH502" t="s">
        <v>273</v>
      </c>
      <c r="AI502" s="1">
        <v>44671.217986111114</v>
      </c>
      <c r="AJ502">
        <v>1346</v>
      </c>
      <c r="AK502">
        <v>1</v>
      </c>
      <c r="AL502">
        <v>0</v>
      </c>
      <c r="AM502">
        <v>1</v>
      </c>
      <c r="AN502">
        <v>52</v>
      </c>
      <c r="AO502">
        <v>1</v>
      </c>
      <c r="AP502">
        <v>123</v>
      </c>
      <c r="AQ502">
        <v>0</v>
      </c>
      <c r="AR502">
        <v>0</v>
      </c>
      <c r="AS502">
        <v>0</v>
      </c>
      <c r="AT502" t="s">
        <v>89</v>
      </c>
      <c r="AU502" t="s">
        <v>89</v>
      </c>
      <c r="AV502" t="s">
        <v>89</v>
      </c>
      <c r="AW502" t="s">
        <v>89</v>
      </c>
      <c r="AX502" t="s">
        <v>89</v>
      </c>
      <c r="AY502" t="s">
        <v>89</v>
      </c>
      <c r="AZ502" t="s">
        <v>89</v>
      </c>
      <c r="BA502" t="s">
        <v>89</v>
      </c>
      <c r="BB502" t="s">
        <v>89</v>
      </c>
      <c r="BC502" t="s">
        <v>89</v>
      </c>
      <c r="BD502" t="s">
        <v>89</v>
      </c>
      <c r="BE502" t="s">
        <v>89</v>
      </c>
    </row>
    <row r="503" spans="1:57" x14ac:dyDescent="0.35">
      <c r="A503" t="s">
        <v>1293</v>
      </c>
      <c r="B503" t="s">
        <v>81</v>
      </c>
      <c r="C503" t="s">
        <v>1294</v>
      </c>
      <c r="D503" t="s">
        <v>83</v>
      </c>
      <c r="E503" s="2" t="str">
        <f>HYPERLINK("capsilon://?command=openfolder&amp;siteaddress=envoy.emaiq-na2.net&amp;folderid=FXDA38C9CE-2BB4-E1CE-CA26-AFDD7676DFAD","FX2203744")</f>
        <v>FX2203744</v>
      </c>
      <c r="F503" t="s">
        <v>19</v>
      </c>
      <c r="G503" t="s">
        <v>19</v>
      </c>
      <c r="H503" t="s">
        <v>84</v>
      </c>
      <c r="I503" t="s">
        <v>1295</v>
      </c>
      <c r="J503">
        <v>255</v>
      </c>
      <c r="K503" t="s">
        <v>86</v>
      </c>
      <c r="L503" t="s">
        <v>87</v>
      </c>
      <c r="M503" t="s">
        <v>88</v>
      </c>
      <c r="N503">
        <v>1</v>
      </c>
      <c r="O503" s="1">
        <v>44655.495995370373</v>
      </c>
      <c r="P503" s="1">
        <v>44655.55300925926</v>
      </c>
      <c r="Q503">
        <v>4340</v>
      </c>
      <c r="R503">
        <v>586</v>
      </c>
      <c r="S503" t="b">
        <v>0</v>
      </c>
      <c r="T503" t="s">
        <v>89</v>
      </c>
      <c r="U503" t="b">
        <v>0</v>
      </c>
      <c r="V503" t="s">
        <v>1075</v>
      </c>
      <c r="W503" s="1">
        <v>44655.55300925926</v>
      </c>
      <c r="X503">
        <v>540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255</v>
      </c>
      <c r="AE503">
        <v>211</v>
      </c>
      <c r="AF503">
        <v>0</v>
      </c>
      <c r="AG503">
        <v>21</v>
      </c>
      <c r="AH503" t="s">
        <v>89</v>
      </c>
      <c r="AI503" t="s">
        <v>89</v>
      </c>
      <c r="AJ503" t="s">
        <v>89</v>
      </c>
      <c r="AK503" t="s">
        <v>89</v>
      </c>
      <c r="AL503" t="s">
        <v>89</v>
      </c>
      <c r="AM503" t="s">
        <v>89</v>
      </c>
      <c r="AN503" t="s">
        <v>89</v>
      </c>
      <c r="AO503" t="s">
        <v>89</v>
      </c>
      <c r="AP503" t="s">
        <v>89</v>
      </c>
      <c r="AQ503" t="s">
        <v>89</v>
      </c>
      <c r="AR503" t="s">
        <v>89</v>
      </c>
      <c r="AS503" t="s">
        <v>89</v>
      </c>
      <c r="AT503" t="s">
        <v>89</v>
      </c>
      <c r="AU503" t="s">
        <v>89</v>
      </c>
      <c r="AV503" t="s">
        <v>89</v>
      </c>
      <c r="AW503" t="s">
        <v>89</v>
      </c>
      <c r="AX503" t="s">
        <v>89</v>
      </c>
      <c r="AY503" t="s">
        <v>89</v>
      </c>
      <c r="AZ503" t="s">
        <v>89</v>
      </c>
      <c r="BA503" t="s">
        <v>89</v>
      </c>
      <c r="BB503" t="s">
        <v>89</v>
      </c>
      <c r="BC503" t="s">
        <v>89</v>
      </c>
      <c r="BD503" t="s">
        <v>89</v>
      </c>
      <c r="BE503" t="s">
        <v>89</v>
      </c>
    </row>
    <row r="504" spans="1:57" x14ac:dyDescent="0.35">
      <c r="A504" t="s">
        <v>1296</v>
      </c>
      <c r="B504" t="s">
        <v>81</v>
      </c>
      <c r="C504" t="s">
        <v>730</v>
      </c>
      <c r="D504" t="s">
        <v>83</v>
      </c>
      <c r="E504" s="2" t="str">
        <f>HYPERLINK("capsilon://?command=openfolder&amp;siteaddress=envoy.emaiq-na2.net&amp;folderid=FX33FC6D5A-552B-297C-C1DB-BF6C5423E947","FX2204162")</f>
        <v>FX2204162</v>
      </c>
      <c r="F504" t="s">
        <v>19</v>
      </c>
      <c r="G504" t="s">
        <v>19</v>
      </c>
      <c r="H504" t="s">
        <v>84</v>
      </c>
      <c r="I504" t="s">
        <v>1297</v>
      </c>
      <c r="J504">
        <v>66</v>
      </c>
      <c r="K504" t="s">
        <v>86</v>
      </c>
      <c r="L504" t="s">
        <v>87</v>
      </c>
      <c r="M504" t="s">
        <v>88</v>
      </c>
      <c r="N504">
        <v>2</v>
      </c>
      <c r="O504" s="1">
        <v>44670.611284722225</v>
      </c>
      <c r="P504" s="1">
        <v>44671.222928240742</v>
      </c>
      <c r="Q504">
        <v>51623</v>
      </c>
      <c r="R504">
        <v>1223</v>
      </c>
      <c r="S504" t="b">
        <v>0</v>
      </c>
      <c r="T504" t="s">
        <v>89</v>
      </c>
      <c r="U504" t="b">
        <v>0</v>
      </c>
      <c r="V504" t="s">
        <v>199</v>
      </c>
      <c r="W504" s="1">
        <v>44670.654432870368</v>
      </c>
      <c r="X504">
        <v>797</v>
      </c>
      <c r="Y504">
        <v>52</v>
      </c>
      <c r="Z504">
        <v>0</v>
      </c>
      <c r="AA504">
        <v>52</v>
      </c>
      <c r="AB504">
        <v>0</v>
      </c>
      <c r="AC504">
        <v>39</v>
      </c>
      <c r="AD504">
        <v>14</v>
      </c>
      <c r="AE504">
        <v>0</v>
      </c>
      <c r="AF504">
        <v>0</v>
      </c>
      <c r="AG504">
        <v>0</v>
      </c>
      <c r="AH504" t="s">
        <v>273</v>
      </c>
      <c r="AI504" s="1">
        <v>44671.222928240742</v>
      </c>
      <c r="AJ504">
        <v>426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13</v>
      </c>
      <c r="AQ504">
        <v>0</v>
      </c>
      <c r="AR504">
        <v>0</v>
      </c>
      <c r="AS504">
        <v>0</v>
      </c>
      <c r="AT504" t="s">
        <v>89</v>
      </c>
      <c r="AU504" t="s">
        <v>89</v>
      </c>
      <c r="AV504" t="s">
        <v>89</v>
      </c>
      <c r="AW504" t="s">
        <v>89</v>
      </c>
      <c r="AX504" t="s">
        <v>89</v>
      </c>
      <c r="AY504" t="s">
        <v>89</v>
      </c>
      <c r="AZ504" t="s">
        <v>89</v>
      </c>
      <c r="BA504" t="s">
        <v>89</v>
      </c>
      <c r="BB504" t="s">
        <v>89</v>
      </c>
      <c r="BC504" t="s">
        <v>89</v>
      </c>
      <c r="BD504" t="s">
        <v>89</v>
      </c>
      <c r="BE504" t="s">
        <v>89</v>
      </c>
    </row>
    <row r="505" spans="1:57" x14ac:dyDescent="0.35">
      <c r="A505" t="s">
        <v>1298</v>
      </c>
      <c r="B505" t="s">
        <v>81</v>
      </c>
      <c r="C505" t="s">
        <v>950</v>
      </c>
      <c r="D505" t="s">
        <v>83</v>
      </c>
      <c r="E505" s="2" t="str">
        <f>HYPERLINK("capsilon://?command=openfolder&amp;siteaddress=envoy.emaiq-na2.net&amp;folderid=FX1B16D83E-40BB-35D2-3FA9-7C799BFF53B9","FX22031391")</f>
        <v>FX22031391</v>
      </c>
      <c r="F505" t="s">
        <v>19</v>
      </c>
      <c r="G505" t="s">
        <v>19</v>
      </c>
      <c r="H505" t="s">
        <v>84</v>
      </c>
      <c r="I505" t="s">
        <v>1299</v>
      </c>
      <c r="J505">
        <v>21</v>
      </c>
      <c r="K505" t="s">
        <v>86</v>
      </c>
      <c r="L505" t="s">
        <v>87</v>
      </c>
      <c r="M505" t="s">
        <v>88</v>
      </c>
      <c r="N505">
        <v>2</v>
      </c>
      <c r="O505" s="1">
        <v>44670.61414351852</v>
      </c>
      <c r="P505" s="1">
        <v>44671.228622685187</v>
      </c>
      <c r="Q505">
        <v>52827</v>
      </c>
      <c r="R505">
        <v>264</v>
      </c>
      <c r="S505" t="b">
        <v>0</v>
      </c>
      <c r="T505" t="s">
        <v>89</v>
      </c>
      <c r="U505" t="b">
        <v>0</v>
      </c>
      <c r="V505" t="s">
        <v>195</v>
      </c>
      <c r="W505" s="1">
        <v>44670.651597222219</v>
      </c>
      <c r="X505">
        <v>127</v>
      </c>
      <c r="Y505">
        <v>0</v>
      </c>
      <c r="Z505">
        <v>0</v>
      </c>
      <c r="AA505">
        <v>0</v>
      </c>
      <c r="AB505">
        <v>9</v>
      </c>
      <c r="AC505">
        <v>0</v>
      </c>
      <c r="AD505">
        <v>21</v>
      </c>
      <c r="AE505">
        <v>0</v>
      </c>
      <c r="AF505">
        <v>0</v>
      </c>
      <c r="AG505">
        <v>0</v>
      </c>
      <c r="AH505" t="s">
        <v>273</v>
      </c>
      <c r="AI505" s="1">
        <v>44671.228622685187</v>
      </c>
      <c r="AJ505">
        <v>127</v>
      </c>
      <c r="AK505">
        <v>0</v>
      </c>
      <c r="AL505">
        <v>0</v>
      </c>
      <c r="AM505">
        <v>0</v>
      </c>
      <c r="AN505">
        <v>9</v>
      </c>
      <c r="AO505">
        <v>0</v>
      </c>
      <c r="AP505">
        <v>21</v>
      </c>
      <c r="AQ505">
        <v>0</v>
      </c>
      <c r="AR505">
        <v>0</v>
      </c>
      <c r="AS505">
        <v>0</v>
      </c>
      <c r="AT505" t="s">
        <v>89</v>
      </c>
      <c r="AU505" t="s">
        <v>89</v>
      </c>
      <c r="AV505" t="s">
        <v>89</v>
      </c>
      <c r="AW505" t="s">
        <v>89</v>
      </c>
      <c r="AX505" t="s">
        <v>89</v>
      </c>
      <c r="AY505" t="s">
        <v>89</v>
      </c>
      <c r="AZ505" t="s">
        <v>89</v>
      </c>
      <c r="BA505" t="s">
        <v>89</v>
      </c>
      <c r="BB505" t="s">
        <v>89</v>
      </c>
      <c r="BC505" t="s">
        <v>89</v>
      </c>
      <c r="BD505" t="s">
        <v>89</v>
      </c>
      <c r="BE505" t="s">
        <v>89</v>
      </c>
    </row>
    <row r="506" spans="1:57" x14ac:dyDescent="0.35">
      <c r="A506" t="s">
        <v>1300</v>
      </c>
      <c r="B506" t="s">
        <v>81</v>
      </c>
      <c r="C506" t="s">
        <v>1160</v>
      </c>
      <c r="D506" t="s">
        <v>83</v>
      </c>
      <c r="E506" s="2" t="str">
        <f>HYPERLINK("capsilon://?command=openfolder&amp;siteaddress=envoy.emaiq-na2.net&amp;folderid=FXB751248B-0CE9-9F60-C02A-03D350AD27A7","FX2203997")</f>
        <v>FX2203997</v>
      </c>
      <c r="F506" t="s">
        <v>19</v>
      </c>
      <c r="G506" t="s">
        <v>19</v>
      </c>
      <c r="H506" t="s">
        <v>84</v>
      </c>
      <c r="I506" t="s">
        <v>1301</v>
      </c>
      <c r="J506">
        <v>125</v>
      </c>
      <c r="K506" t="s">
        <v>86</v>
      </c>
      <c r="L506" t="s">
        <v>87</v>
      </c>
      <c r="M506" t="s">
        <v>88</v>
      </c>
      <c r="N506">
        <v>2</v>
      </c>
      <c r="O506" s="1">
        <v>44670.617442129631</v>
      </c>
      <c r="P506" s="1">
        <v>44671.235115740739</v>
      </c>
      <c r="Q506">
        <v>51824</v>
      </c>
      <c r="R506">
        <v>1543</v>
      </c>
      <c r="S506" t="b">
        <v>0</v>
      </c>
      <c r="T506" t="s">
        <v>89</v>
      </c>
      <c r="U506" t="b">
        <v>0</v>
      </c>
      <c r="V506" t="s">
        <v>195</v>
      </c>
      <c r="W506" s="1">
        <v>44670.662986111114</v>
      </c>
      <c r="X506">
        <v>983</v>
      </c>
      <c r="Y506">
        <v>87</v>
      </c>
      <c r="Z506">
        <v>0</v>
      </c>
      <c r="AA506">
        <v>87</v>
      </c>
      <c r="AB506">
        <v>0</v>
      </c>
      <c r="AC506">
        <v>43</v>
      </c>
      <c r="AD506">
        <v>38</v>
      </c>
      <c r="AE506">
        <v>0</v>
      </c>
      <c r="AF506">
        <v>0</v>
      </c>
      <c r="AG506">
        <v>0</v>
      </c>
      <c r="AH506" t="s">
        <v>273</v>
      </c>
      <c r="AI506" s="1">
        <v>44671.235115740739</v>
      </c>
      <c r="AJ506">
        <v>560</v>
      </c>
      <c r="AK506">
        <v>1</v>
      </c>
      <c r="AL506">
        <v>0</v>
      </c>
      <c r="AM506">
        <v>1</v>
      </c>
      <c r="AN506">
        <v>0</v>
      </c>
      <c r="AO506">
        <v>1</v>
      </c>
      <c r="AP506">
        <v>37</v>
      </c>
      <c r="AQ506">
        <v>0</v>
      </c>
      <c r="AR506">
        <v>0</v>
      </c>
      <c r="AS506">
        <v>0</v>
      </c>
      <c r="AT506" t="s">
        <v>89</v>
      </c>
      <c r="AU506" t="s">
        <v>89</v>
      </c>
      <c r="AV506" t="s">
        <v>89</v>
      </c>
      <c r="AW506" t="s">
        <v>89</v>
      </c>
      <c r="AX506" t="s">
        <v>89</v>
      </c>
      <c r="AY506" t="s">
        <v>89</v>
      </c>
      <c r="AZ506" t="s">
        <v>89</v>
      </c>
      <c r="BA506" t="s">
        <v>89</v>
      </c>
      <c r="BB506" t="s">
        <v>89</v>
      </c>
      <c r="BC506" t="s">
        <v>89</v>
      </c>
      <c r="BD506" t="s">
        <v>89</v>
      </c>
      <c r="BE506" t="s">
        <v>89</v>
      </c>
    </row>
    <row r="507" spans="1:57" x14ac:dyDescent="0.35">
      <c r="A507" t="s">
        <v>1302</v>
      </c>
      <c r="B507" t="s">
        <v>81</v>
      </c>
      <c r="C507" t="s">
        <v>1303</v>
      </c>
      <c r="D507" t="s">
        <v>83</v>
      </c>
      <c r="E507" s="2" t="str">
        <f>HYPERLINK("capsilon://?command=openfolder&amp;siteaddress=envoy.emaiq-na2.net&amp;folderid=FX1447D9C8-09D6-7E97-39FD-778A553F97A8","FX2204490")</f>
        <v>FX2204490</v>
      </c>
      <c r="F507" t="s">
        <v>19</v>
      </c>
      <c r="G507" t="s">
        <v>19</v>
      </c>
      <c r="H507" t="s">
        <v>84</v>
      </c>
      <c r="I507" t="s">
        <v>1304</v>
      </c>
      <c r="J507">
        <v>208</v>
      </c>
      <c r="K507" t="s">
        <v>86</v>
      </c>
      <c r="L507" t="s">
        <v>87</v>
      </c>
      <c r="M507" t="s">
        <v>88</v>
      </c>
      <c r="N507">
        <v>1</v>
      </c>
      <c r="O507" s="1">
        <v>44670.617951388886</v>
      </c>
      <c r="P507" s="1">
        <v>44670.688449074078</v>
      </c>
      <c r="Q507">
        <v>5500</v>
      </c>
      <c r="R507">
        <v>591</v>
      </c>
      <c r="S507" t="b">
        <v>0</v>
      </c>
      <c r="T507" t="s">
        <v>89</v>
      </c>
      <c r="U507" t="b">
        <v>0</v>
      </c>
      <c r="V507" t="s">
        <v>154</v>
      </c>
      <c r="W507" s="1">
        <v>44670.688449074078</v>
      </c>
      <c r="X507">
        <v>342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208</v>
      </c>
      <c r="AE507">
        <v>168</v>
      </c>
      <c r="AF507">
        <v>0</v>
      </c>
      <c r="AG507">
        <v>11</v>
      </c>
      <c r="AH507" t="s">
        <v>89</v>
      </c>
      <c r="AI507" t="s">
        <v>89</v>
      </c>
      <c r="AJ507" t="s">
        <v>89</v>
      </c>
      <c r="AK507" t="s">
        <v>89</v>
      </c>
      <c r="AL507" t="s">
        <v>89</v>
      </c>
      <c r="AM507" t="s">
        <v>89</v>
      </c>
      <c r="AN507" t="s">
        <v>89</v>
      </c>
      <c r="AO507" t="s">
        <v>89</v>
      </c>
      <c r="AP507" t="s">
        <v>89</v>
      </c>
      <c r="AQ507" t="s">
        <v>89</v>
      </c>
      <c r="AR507" t="s">
        <v>89</v>
      </c>
      <c r="AS507" t="s">
        <v>89</v>
      </c>
      <c r="AT507" t="s">
        <v>89</v>
      </c>
      <c r="AU507" t="s">
        <v>89</v>
      </c>
      <c r="AV507" t="s">
        <v>89</v>
      </c>
      <c r="AW507" t="s">
        <v>89</v>
      </c>
      <c r="AX507" t="s">
        <v>89</v>
      </c>
      <c r="AY507" t="s">
        <v>89</v>
      </c>
      <c r="AZ507" t="s">
        <v>89</v>
      </c>
      <c r="BA507" t="s">
        <v>89</v>
      </c>
      <c r="BB507" t="s">
        <v>89</v>
      </c>
      <c r="BC507" t="s">
        <v>89</v>
      </c>
      <c r="BD507" t="s">
        <v>89</v>
      </c>
      <c r="BE507" t="s">
        <v>89</v>
      </c>
    </row>
    <row r="508" spans="1:57" x14ac:dyDescent="0.35">
      <c r="A508" t="s">
        <v>1305</v>
      </c>
      <c r="B508" t="s">
        <v>81</v>
      </c>
      <c r="C508" t="s">
        <v>1306</v>
      </c>
      <c r="D508" t="s">
        <v>83</v>
      </c>
      <c r="E508" s="2" t="str">
        <f>HYPERLINK("capsilon://?command=openfolder&amp;siteaddress=envoy.emaiq-na2.net&amp;folderid=FX0C032A43-3D29-EEB2-46FF-01CD1C6FA1F7","FX22031185")</f>
        <v>FX22031185</v>
      </c>
      <c r="F508" t="s">
        <v>19</v>
      </c>
      <c r="G508" t="s">
        <v>19</v>
      </c>
      <c r="H508" t="s">
        <v>84</v>
      </c>
      <c r="I508" t="s">
        <v>1307</v>
      </c>
      <c r="J508">
        <v>313</v>
      </c>
      <c r="K508" t="s">
        <v>86</v>
      </c>
      <c r="L508" t="s">
        <v>87</v>
      </c>
      <c r="M508" t="s">
        <v>88</v>
      </c>
      <c r="N508">
        <v>1</v>
      </c>
      <c r="O508" s="1">
        <v>44670.618414351855</v>
      </c>
      <c r="P508" s="1">
        <v>44670.693101851852</v>
      </c>
      <c r="Q508">
        <v>5862</v>
      </c>
      <c r="R508">
        <v>591</v>
      </c>
      <c r="S508" t="b">
        <v>0</v>
      </c>
      <c r="T508" t="s">
        <v>89</v>
      </c>
      <c r="U508" t="b">
        <v>0</v>
      </c>
      <c r="V508" t="s">
        <v>154</v>
      </c>
      <c r="W508" s="1">
        <v>44670.693101851852</v>
      </c>
      <c r="X508">
        <v>402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313</v>
      </c>
      <c r="AE508">
        <v>248</v>
      </c>
      <c r="AF508">
        <v>0</v>
      </c>
      <c r="AG508">
        <v>15</v>
      </c>
      <c r="AH508" t="s">
        <v>89</v>
      </c>
      <c r="AI508" t="s">
        <v>89</v>
      </c>
      <c r="AJ508" t="s">
        <v>89</v>
      </c>
      <c r="AK508" t="s">
        <v>89</v>
      </c>
      <c r="AL508" t="s">
        <v>89</v>
      </c>
      <c r="AM508" t="s">
        <v>89</v>
      </c>
      <c r="AN508" t="s">
        <v>89</v>
      </c>
      <c r="AO508" t="s">
        <v>89</v>
      </c>
      <c r="AP508" t="s">
        <v>89</v>
      </c>
      <c r="AQ508" t="s">
        <v>89</v>
      </c>
      <c r="AR508" t="s">
        <v>89</v>
      </c>
      <c r="AS508" t="s">
        <v>89</v>
      </c>
      <c r="AT508" t="s">
        <v>89</v>
      </c>
      <c r="AU508" t="s">
        <v>89</v>
      </c>
      <c r="AV508" t="s">
        <v>89</v>
      </c>
      <c r="AW508" t="s">
        <v>89</v>
      </c>
      <c r="AX508" t="s">
        <v>89</v>
      </c>
      <c r="AY508" t="s">
        <v>89</v>
      </c>
      <c r="AZ508" t="s">
        <v>89</v>
      </c>
      <c r="BA508" t="s">
        <v>89</v>
      </c>
      <c r="BB508" t="s">
        <v>89</v>
      </c>
      <c r="BC508" t="s">
        <v>89</v>
      </c>
      <c r="BD508" t="s">
        <v>89</v>
      </c>
      <c r="BE508" t="s">
        <v>89</v>
      </c>
    </row>
    <row r="509" spans="1:57" x14ac:dyDescent="0.35">
      <c r="A509" t="s">
        <v>1308</v>
      </c>
      <c r="B509" t="s">
        <v>81</v>
      </c>
      <c r="C509" t="s">
        <v>1067</v>
      </c>
      <c r="D509" t="s">
        <v>83</v>
      </c>
      <c r="E509" s="2" t="str">
        <f>HYPERLINK("capsilon://?command=openfolder&amp;siteaddress=envoy.emaiq-na2.net&amp;folderid=FXC167E4E2-1DF1-4BD5-D797-E6E50EB112F4","FX22031321")</f>
        <v>FX22031321</v>
      </c>
      <c r="F509" t="s">
        <v>19</v>
      </c>
      <c r="G509" t="s">
        <v>19</v>
      </c>
      <c r="H509" t="s">
        <v>84</v>
      </c>
      <c r="I509" t="s">
        <v>1068</v>
      </c>
      <c r="J509">
        <v>400</v>
      </c>
      <c r="K509" t="s">
        <v>86</v>
      </c>
      <c r="L509" t="s">
        <v>87</v>
      </c>
      <c r="M509" t="s">
        <v>88</v>
      </c>
      <c r="N509">
        <v>2</v>
      </c>
      <c r="O509" s="1">
        <v>44655.499421296299</v>
      </c>
      <c r="P509" s="1">
        <v>44655.599143518521</v>
      </c>
      <c r="Q509">
        <v>3693</v>
      </c>
      <c r="R509">
        <v>4923</v>
      </c>
      <c r="S509" t="b">
        <v>0</v>
      </c>
      <c r="T509" t="s">
        <v>89</v>
      </c>
      <c r="U509" t="b">
        <v>1</v>
      </c>
      <c r="V509" t="s">
        <v>134</v>
      </c>
      <c r="W509" s="1">
        <v>44655.511597222219</v>
      </c>
      <c r="X509">
        <v>1046</v>
      </c>
      <c r="Y509">
        <v>232</v>
      </c>
      <c r="Z509">
        <v>0</v>
      </c>
      <c r="AA509">
        <v>232</v>
      </c>
      <c r="AB509">
        <v>95</v>
      </c>
      <c r="AC509">
        <v>83</v>
      </c>
      <c r="AD509">
        <v>168</v>
      </c>
      <c r="AE509">
        <v>0</v>
      </c>
      <c r="AF509">
        <v>0</v>
      </c>
      <c r="AG509">
        <v>0</v>
      </c>
      <c r="AH509" t="s">
        <v>101</v>
      </c>
      <c r="AI509" s="1">
        <v>44655.599143518521</v>
      </c>
      <c r="AJ509">
        <v>1311</v>
      </c>
      <c r="AK509">
        <v>0</v>
      </c>
      <c r="AL509">
        <v>0</v>
      </c>
      <c r="AM509">
        <v>0</v>
      </c>
      <c r="AN509">
        <v>58</v>
      </c>
      <c r="AO509">
        <v>0</v>
      </c>
      <c r="AP509">
        <v>168</v>
      </c>
      <c r="AQ509">
        <v>0</v>
      </c>
      <c r="AR509">
        <v>0</v>
      </c>
      <c r="AS509">
        <v>0</v>
      </c>
      <c r="AT509" t="s">
        <v>89</v>
      </c>
      <c r="AU509" t="s">
        <v>89</v>
      </c>
      <c r="AV509" t="s">
        <v>89</v>
      </c>
      <c r="AW509" t="s">
        <v>89</v>
      </c>
      <c r="AX509" t="s">
        <v>89</v>
      </c>
      <c r="AY509" t="s">
        <v>89</v>
      </c>
      <c r="AZ509" t="s">
        <v>89</v>
      </c>
      <c r="BA509" t="s">
        <v>89</v>
      </c>
      <c r="BB509" t="s">
        <v>89</v>
      </c>
      <c r="BC509" t="s">
        <v>89</v>
      </c>
      <c r="BD509" t="s">
        <v>89</v>
      </c>
      <c r="BE509" t="s">
        <v>89</v>
      </c>
    </row>
    <row r="510" spans="1:57" x14ac:dyDescent="0.35">
      <c r="A510" t="s">
        <v>1309</v>
      </c>
      <c r="B510" t="s">
        <v>81</v>
      </c>
      <c r="C510" t="s">
        <v>1310</v>
      </c>
      <c r="D510" t="s">
        <v>83</v>
      </c>
      <c r="E510" s="2" t="str">
        <f>HYPERLINK("capsilon://?command=openfolder&amp;siteaddress=envoy.emaiq-na2.net&amp;folderid=FXE40C7F1D-79F8-1EC1-291E-4161845CF8AB","FX2203852")</f>
        <v>FX2203852</v>
      </c>
      <c r="F510" t="s">
        <v>19</v>
      </c>
      <c r="G510" t="s">
        <v>19</v>
      </c>
      <c r="H510" t="s">
        <v>84</v>
      </c>
      <c r="I510" t="s">
        <v>1311</v>
      </c>
      <c r="J510">
        <v>56</v>
      </c>
      <c r="K510" t="s">
        <v>86</v>
      </c>
      <c r="L510" t="s">
        <v>87</v>
      </c>
      <c r="M510" t="s">
        <v>88</v>
      </c>
      <c r="N510">
        <v>2</v>
      </c>
      <c r="O510" s="1">
        <v>44670.620127314818</v>
      </c>
      <c r="P510" s="1">
        <v>44671.236203703702</v>
      </c>
      <c r="Q510">
        <v>52793</v>
      </c>
      <c r="R510">
        <v>436</v>
      </c>
      <c r="S510" t="b">
        <v>0</v>
      </c>
      <c r="T510" t="s">
        <v>89</v>
      </c>
      <c r="U510" t="b">
        <v>0</v>
      </c>
      <c r="V510" t="s">
        <v>195</v>
      </c>
      <c r="W510" s="1">
        <v>44670.664884259262</v>
      </c>
      <c r="X510">
        <v>126</v>
      </c>
      <c r="Y510">
        <v>42</v>
      </c>
      <c r="Z510">
        <v>0</v>
      </c>
      <c r="AA510">
        <v>42</v>
      </c>
      <c r="AB510">
        <v>0</v>
      </c>
      <c r="AC510">
        <v>6</v>
      </c>
      <c r="AD510">
        <v>14</v>
      </c>
      <c r="AE510">
        <v>0</v>
      </c>
      <c r="AF510">
        <v>0</v>
      </c>
      <c r="AG510">
        <v>0</v>
      </c>
      <c r="AH510" t="s">
        <v>138</v>
      </c>
      <c r="AI510" s="1">
        <v>44671.236203703702</v>
      </c>
      <c r="AJ510">
        <v>259</v>
      </c>
      <c r="AK510">
        <v>2</v>
      </c>
      <c r="AL510">
        <v>0</v>
      </c>
      <c r="AM510">
        <v>2</v>
      </c>
      <c r="AN510">
        <v>0</v>
      </c>
      <c r="AO510">
        <v>1</v>
      </c>
      <c r="AP510">
        <v>12</v>
      </c>
      <c r="AQ510">
        <v>0</v>
      </c>
      <c r="AR510">
        <v>0</v>
      </c>
      <c r="AS510">
        <v>0</v>
      </c>
      <c r="AT510" t="s">
        <v>89</v>
      </c>
      <c r="AU510" t="s">
        <v>89</v>
      </c>
      <c r="AV510" t="s">
        <v>89</v>
      </c>
      <c r="AW510" t="s">
        <v>89</v>
      </c>
      <c r="AX510" t="s">
        <v>89</v>
      </c>
      <c r="AY510" t="s">
        <v>89</v>
      </c>
      <c r="AZ510" t="s">
        <v>89</v>
      </c>
      <c r="BA510" t="s">
        <v>89</v>
      </c>
      <c r="BB510" t="s">
        <v>89</v>
      </c>
      <c r="BC510" t="s">
        <v>89</v>
      </c>
      <c r="BD510" t="s">
        <v>89</v>
      </c>
      <c r="BE510" t="s">
        <v>89</v>
      </c>
    </row>
    <row r="511" spans="1:57" x14ac:dyDescent="0.35">
      <c r="A511" t="s">
        <v>1312</v>
      </c>
      <c r="B511" t="s">
        <v>81</v>
      </c>
      <c r="C511" t="s">
        <v>1313</v>
      </c>
      <c r="D511" t="s">
        <v>83</v>
      </c>
      <c r="E511" s="2" t="str">
        <f>HYPERLINK("capsilon://?command=openfolder&amp;siteaddress=envoy.emaiq-na2.net&amp;folderid=FXCCD8EE3B-5A27-2DED-3AC4-055309FA9649","FX2204255")</f>
        <v>FX2204255</v>
      </c>
      <c r="F511" t="s">
        <v>19</v>
      </c>
      <c r="G511" t="s">
        <v>19</v>
      </c>
      <c r="H511" t="s">
        <v>84</v>
      </c>
      <c r="I511" t="s">
        <v>1314</v>
      </c>
      <c r="J511">
        <v>129</v>
      </c>
      <c r="K511" t="s">
        <v>86</v>
      </c>
      <c r="L511" t="s">
        <v>87</v>
      </c>
      <c r="M511" t="s">
        <v>88</v>
      </c>
      <c r="N511">
        <v>2</v>
      </c>
      <c r="O511" s="1">
        <v>44670.627488425926</v>
      </c>
      <c r="P511" s="1">
        <v>44671.241932870369</v>
      </c>
      <c r="Q511">
        <v>52073</v>
      </c>
      <c r="R511">
        <v>1015</v>
      </c>
      <c r="S511" t="b">
        <v>0</v>
      </c>
      <c r="T511" t="s">
        <v>89</v>
      </c>
      <c r="U511" t="b">
        <v>0</v>
      </c>
      <c r="V511" t="s">
        <v>195</v>
      </c>
      <c r="W511" s="1">
        <v>44670.669074074074</v>
      </c>
      <c r="X511">
        <v>361</v>
      </c>
      <c r="Y511">
        <v>108</v>
      </c>
      <c r="Z511">
        <v>0</v>
      </c>
      <c r="AA511">
        <v>108</v>
      </c>
      <c r="AB511">
        <v>0</v>
      </c>
      <c r="AC511">
        <v>37</v>
      </c>
      <c r="AD511">
        <v>21</v>
      </c>
      <c r="AE511">
        <v>0</v>
      </c>
      <c r="AF511">
        <v>0</v>
      </c>
      <c r="AG511">
        <v>0</v>
      </c>
      <c r="AH511" t="s">
        <v>101</v>
      </c>
      <c r="AI511" s="1">
        <v>44671.241932870369</v>
      </c>
      <c r="AJ511">
        <v>612</v>
      </c>
      <c r="AK511">
        <v>1</v>
      </c>
      <c r="AL511">
        <v>0</v>
      </c>
      <c r="AM511">
        <v>1</v>
      </c>
      <c r="AN511">
        <v>0</v>
      </c>
      <c r="AO511">
        <v>0</v>
      </c>
      <c r="AP511">
        <v>20</v>
      </c>
      <c r="AQ511">
        <v>0</v>
      </c>
      <c r="AR511">
        <v>0</v>
      </c>
      <c r="AS511">
        <v>0</v>
      </c>
      <c r="AT511" t="s">
        <v>89</v>
      </c>
      <c r="AU511" t="s">
        <v>89</v>
      </c>
      <c r="AV511" t="s">
        <v>89</v>
      </c>
      <c r="AW511" t="s">
        <v>89</v>
      </c>
      <c r="AX511" t="s">
        <v>89</v>
      </c>
      <c r="AY511" t="s">
        <v>89</v>
      </c>
      <c r="AZ511" t="s">
        <v>89</v>
      </c>
      <c r="BA511" t="s">
        <v>89</v>
      </c>
      <c r="BB511" t="s">
        <v>89</v>
      </c>
      <c r="BC511" t="s">
        <v>89</v>
      </c>
      <c r="BD511" t="s">
        <v>89</v>
      </c>
      <c r="BE511" t="s">
        <v>89</v>
      </c>
    </row>
    <row r="512" spans="1:57" x14ac:dyDescent="0.35">
      <c r="A512" t="s">
        <v>1315</v>
      </c>
      <c r="B512" t="s">
        <v>81</v>
      </c>
      <c r="C512" t="s">
        <v>98</v>
      </c>
      <c r="D512" t="s">
        <v>83</v>
      </c>
      <c r="E512" s="2" t="str">
        <f>HYPERLINK("capsilon://?command=openfolder&amp;siteaddress=envoy.emaiq-na2.net&amp;folderid=FXFA0CD925-9095-03EC-5D3C-B08C5DDCA20F","FX2204163")</f>
        <v>FX2204163</v>
      </c>
      <c r="F512" t="s">
        <v>19</v>
      </c>
      <c r="G512" t="s">
        <v>19</v>
      </c>
      <c r="H512" t="s">
        <v>84</v>
      </c>
      <c r="I512" t="s">
        <v>1316</v>
      </c>
      <c r="J512">
        <v>66</v>
      </c>
      <c r="K512" t="s">
        <v>86</v>
      </c>
      <c r="L512" t="s">
        <v>87</v>
      </c>
      <c r="M512" t="s">
        <v>88</v>
      </c>
      <c r="N512">
        <v>2</v>
      </c>
      <c r="O512" s="1">
        <v>44670.630636574075</v>
      </c>
      <c r="P512" s="1">
        <v>44671.238726851851</v>
      </c>
      <c r="Q512">
        <v>51297</v>
      </c>
      <c r="R512">
        <v>1242</v>
      </c>
      <c r="S512" t="b">
        <v>0</v>
      </c>
      <c r="T512" t="s">
        <v>89</v>
      </c>
      <c r="U512" t="b">
        <v>0</v>
      </c>
      <c r="V512" t="s">
        <v>195</v>
      </c>
      <c r="W512" s="1">
        <v>44670.679861111108</v>
      </c>
      <c r="X512">
        <v>931</v>
      </c>
      <c r="Y512">
        <v>52</v>
      </c>
      <c r="Z512">
        <v>0</v>
      </c>
      <c r="AA512">
        <v>52</v>
      </c>
      <c r="AB512">
        <v>0</v>
      </c>
      <c r="AC512">
        <v>44</v>
      </c>
      <c r="AD512">
        <v>14</v>
      </c>
      <c r="AE512">
        <v>0</v>
      </c>
      <c r="AF512">
        <v>0</v>
      </c>
      <c r="AG512">
        <v>0</v>
      </c>
      <c r="AH512" t="s">
        <v>273</v>
      </c>
      <c r="AI512" s="1">
        <v>44671.238726851851</v>
      </c>
      <c r="AJ512">
        <v>311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14</v>
      </c>
      <c r="AQ512">
        <v>0</v>
      </c>
      <c r="AR512">
        <v>0</v>
      </c>
      <c r="AS512">
        <v>0</v>
      </c>
      <c r="AT512" t="s">
        <v>89</v>
      </c>
      <c r="AU512" t="s">
        <v>89</v>
      </c>
      <c r="AV512" t="s">
        <v>89</v>
      </c>
      <c r="AW512" t="s">
        <v>89</v>
      </c>
      <c r="AX512" t="s">
        <v>89</v>
      </c>
      <c r="AY512" t="s">
        <v>89</v>
      </c>
      <c r="AZ512" t="s">
        <v>89</v>
      </c>
      <c r="BA512" t="s">
        <v>89</v>
      </c>
      <c r="BB512" t="s">
        <v>89</v>
      </c>
      <c r="BC512" t="s">
        <v>89</v>
      </c>
      <c r="BD512" t="s">
        <v>89</v>
      </c>
      <c r="BE512" t="s">
        <v>89</v>
      </c>
    </row>
    <row r="513" spans="1:57" x14ac:dyDescent="0.35">
      <c r="A513" t="s">
        <v>1317</v>
      </c>
      <c r="B513" t="s">
        <v>81</v>
      </c>
      <c r="C513" t="s">
        <v>1318</v>
      </c>
      <c r="D513" t="s">
        <v>83</v>
      </c>
      <c r="E513" s="2" t="str">
        <f>HYPERLINK("capsilon://?command=openfolder&amp;siteaddress=envoy.emaiq-na2.net&amp;folderid=FX5A899FFB-5C13-1B19-DBC2-987D3E72D85A","FX2204643")</f>
        <v>FX2204643</v>
      </c>
      <c r="F513" t="s">
        <v>19</v>
      </c>
      <c r="G513" t="s">
        <v>19</v>
      </c>
      <c r="H513" t="s">
        <v>84</v>
      </c>
      <c r="I513" t="s">
        <v>1319</v>
      </c>
      <c r="J513">
        <v>126</v>
      </c>
      <c r="K513" t="s">
        <v>86</v>
      </c>
      <c r="L513" t="s">
        <v>87</v>
      </c>
      <c r="M513" t="s">
        <v>88</v>
      </c>
      <c r="N513">
        <v>1</v>
      </c>
      <c r="O513" s="1">
        <v>44670.637002314812</v>
      </c>
      <c r="P513" s="1">
        <v>44670.694074074076</v>
      </c>
      <c r="Q513">
        <v>4618</v>
      </c>
      <c r="R513">
        <v>313</v>
      </c>
      <c r="S513" t="b">
        <v>0</v>
      </c>
      <c r="T513" t="s">
        <v>89</v>
      </c>
      <c r="U513" t="b">
        <v>0</v>
      </c>
      <c r="V513" t="s">
        <v>154</v>
      </c>
      <c r="W513" s="1">
        <v>44670.694074074076</v>
      </c>
      <c r="X513">
        <v>83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126</v>
      </c>
      <c r="AE513">
        <v>107</v>
      </c>
      <c r="AF513">
        <v>0</v>
      </c>
      <c r="AG513">
        <v>4</v>
      </c>
      <c r="AH513" t="s">
        <v>89</v>
      </c>
      <c r="AI513" t="s">
        <v>89</v>
      </c>
      <c r="AJ513" t="s">
        <v>89</v>
      </c>
      <c r="AK513" t="s">
        <v>89</v>
      </c>
      <c r="AL513" t="s">
        <v>89</v>
      </c>
      <c r="AM513" t="s">
        <v>89</v>
      </c>
      <c r="AN513" t="s">
        <v>89</v>
      </c>
      <c r="AO513" t="s">
        <v>89</v>
      </c>
      <c r="AP513" t="s">
        <v>89</v>
      </c>
      <c r="AQ513" t="s">
        <v>89</v>
      </c>
      <c r="AR513" t="s">
        <v>89</v>
      </c>
      <c r="AS513" t="s">
        <v>89</v>
      </c>
      <c r="AT513" t="s">
        <v>89</v>
      </c>
      <c r="AU513" t="s">
        <v>89</v>
      </c>
      <c r="AV513" t="s">
        <v>89</v>
      </c>
      <c r="AW513" t="s">
        <v>89</v>
      </c>
      <c r="AX513" t="s">
        <v>89</v>
      </c>
      <c r="AY513" t="s">
        <v>89</v>
      </c>
      <c r="AZ513" t="s">
        <v>89</v>
      </c>
      <c r="BA513" t="s">
        <v>89</v>
      </c>
      <c r="BB513" t="s">
        <v>89</v>
      </c>
      <c r="BC513" t="s">
        <v>89</v>
      </c>
      <c r="BD513" t="s">
        <v>89</v>
      </c>
      <c r="BE513" t="s">
        <v>89</v>
      </c>
    </row>
    <row r="514" spans="1:57" x14ac:dyDescent="0.35">
      <c r="A514" t="s">
        <v>1320</v>
      </c>
      <c r="B514" t="s">
        <v>81</v>
      </c>
      <c r="C514" t="s">
        <v>1321</v>
      </c>
      <c r="D514" t="s">
        <v>83</v>
      </c>
      <c r="E514" s="2" t="str">
        <f>HYPERLINK("capsilon://?command=openfolder&amp;siteaddress=envoy.emaiq-na2.net&amp;folderid=FXD8D0E92B-9B16-237B-9AF9-49C25E3856D8","FX2204472")</f>
        <v>FX2204472</v>
      </c>
      <c r="F514" t="s">
        <v>19</v>
      </c>
      <c r="G514" t="s">
        <v>19</v>
      </c>
      <c r="H514" t="s">
        <v>84</v>
      </c>
      <c r="I514" t="s">
        <v>1322</v>
      </c>
      <c r="J514">
        <v>112</v>
      </c>
      <c r="K514" t="s">
        <v>86</v>
      </c>
      <c r="L514" t="s">
        <v>87</v>
      </c>
      <c r="M514" t="s">
        <v>88</v>
      </c>
      <c r="N514">
        <v>1</v>
      </c>
      <c r="O514" s="1">
        <v>44670.647465277776</v>
      </c>
      <c r="P514" s="1">
        <v>44670.696134259262</v>
      </c>
      <c r="Q514">
        <v>3946</v>
      </c>
      <c r="R514">
        <v>259</v>
      </c>
      <c r="S514" t="b">
        <v>0</v>
      </c>
      <c r="T514" t="s">
        <v>89</v>
      </c>
      <c r="U514" t="b">
        <v>0</v>
      </c>
      <c r="V514" t="s">
        <v>154</v>
      </c>
      <c r="W514" s="1">
        <v>44670.696134259262</v>
      </c>
      <c r="X514">
        <v>178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112</v>
      </c>
      <c r="AE514">
        <v>85</v>
      </c>
      <c r="AF514">
        <v>0</v>
      </c>
      <c r="AG514">
        <v>7</v>
      </c>
      <c r="AH514" t="s">
        <v>89</v>
      </c>
      <c r="AI514" t="s">
        <v>89</v>
      </c>
      <c r="AJ514" t="s">
        <v>89</v>
      </c>
      <c r="AK514" t="s">
        <v>89</v>
      </c>
      <c r="AL514" t="s">
        <v>89</v>
      </c>
      <c r="AM514" t="s">
        <v>89</v>
      </c>
      <c r="AN514" t="s">
        <v>89</v>
      </c>
      <c r="AO514" t="s">
        <v>89</v>
      </c>
      <c r="AP514" t="s">
        <v>89</v>
      </c>
      <c r="AQ514" t="s">
        <v>89</v>
      </c>
      <c r="AR514" t="s">
        <v>89</v>
      </c>
      <c r="AS514" t="s">
        <v>89</v>
      </c>
      <c r="AT514" t="s">
        <v>89</v>
      </c>
      <c r="AU514" t="s">
        <v>89</v>
      </c>
      <c r="AV514" t="s">
        <v>89</v>
      </c>
      <c r="AW514" t="s">
        <v>89</v>
      </c>
      <c r="AX514" t="s">
        <v>89</v>
      </c>
      <c r="AY514" t="s">
        <v>89</v>
      </c>
      <c r="AZ514" t="s">
        <v>89</v>
      </c>
      <c r="BA514" t="s">
        <v>89</v>
      </c>
      <c r="BB514" t="s">
        <v>89</v>
      </c>
      <c r="BC514" t="s">
        <v>89</v>
      </c>
      <c r="BD514" t="s">
        <v>89</v>
      </c>
      <c r="BE514" t="s">
        <v>89</v>
      </c>
    </row>
    <row r="515" spans="1:57" x14ac:dyDescent="0.35">
      <c r="A515" t="s">
        <v>1323</v>
      </c>
      <c r="B515" t="s">
        <v>81</v>
      </c>
      <c r="C515" t="s">
        <v>1208</v>
      </c>
      <c r="D515" t="s">
        <v>83</v>
      </c>
      <c r="E515" s="2" t="str">
        <f>HYPERLINK("capsilon://?command=openfolder&amp;siteaddress=envoy.emaiq-na2.net&amp;folderid=FX572632ED-C2FA-92E7-D889-E27A24E8201E","FX2203919")</f>
        <v>FX2203919</v>
      </c>
      <c r="F515" t="s">
        <v>19</v>
      </c>
      <c r="G515" t="s">
        <v>19</v>
      </c>
      <c r="H515" t="s">
        <v>84</v>
      </c>
      <c r="I515" t="s">
        <v>1324</v>
      </c>
      <c r="J515">
        <v>66</v>
      </c>
      <c r="K515" t="s">
        <v>86</v>
      </c>
      <c r="L515" t="s">
        <v>87</v>
      </c>
      <c r="M515" t="s">
        <v>88</v>
      </c>
      <c r="N515">
        <v>2</v>
      </c>
      <c r="O515" s="1">
        <v>44670.655057870368</v>
      </c>
      <c r="P515" s="1">
        <v>44671.244247685187</v>
      </c>
      <c r="Q515">
        <v>49735</v>
      </c>
      <c r="R515">
        <v>1171</v>
      </c>
      <c r="S515" t="b">
        <v>0</v>
      </c>
      <c r="T515" t="s">
        <v>89</v>
      </c>
      <c r="U515" t="b">
        <v>0</v>
      </c>
      <c r="V515" t="s">
        <v>353</v>
      </c>
      <c r="W515" s="1">
        <v>44670.686006944445</v>
      </c>
      <c r="X515">
        <v>464</v>
      </c>
      <c r="Y515">
        <v>52</v>
      </c>
      <c r="Z515">
        <v>0</v>
      </c>
      <c r="AA515">
        <v>52</v>
      </c>
      <c r="AB515">
        <v>0</v>
      </c>
      <c r="AC515">
        <v>34</v>
      </c>
      <c r="AD515">
        <v>14</v>
      </c>
      <c r="AE515">
        <v>0</v>
      </c>
      <c r="AF515">
        <v>0</v>
      </c>
      <c r="AG515">
        <v>0</v>
      </c>
      <c r="AH515" t="s">
        <v>101</v>
      </c>
      <c r="AI515" s="1">
        <v>44671.244247685187</v>
      </c>
      <c r="AJ515">
        <v>707</v>
      </c>
      <c r="AK515">
        <v>3</v>
      </c>
      <c r="AL515">
        <v>0</v>
      </c>
      <c r="AM515">
        <v>3</v>
      </c>
      <c r="AN515">
        <v>0</v>
      </c>
      <c r="AO515">
        <v>3</v>
      </c>
      <c r="AP515">
        <v>11</v>
      </c>
      <c r="AQ515">
        <v>0</v>
      </c>
      <c r="AR515">
        <v>0</v>
      </c>
      <c r="AS515">
        <v>0</v>
      </c>
      <c r="AT515" t="s">
        <v>89</v>
      </c>
      <c r="AU515" t="s">
        <v>89</v>
      </c>
      <c r="AV515" t="s">
        <v>89</v>
      </c>
      <c r="AW515" t="s">
        <v>89</v>
      </c>
      <c r="AX515" t="s">
        <v>89</v>
      </c>
      <c r="AY515" t="s">
        <v>89</v>
      </c>
      <c r="AZ515" t="s">
        <v>89</v>
      </c>
      <c r="BA515" t="s">
        <v>89</v>
      </c>
      <c r="BB515" t="s">
        <v>89</v>
      </c>
      <c r="BC515" t="s">
        <v>89</v>
      </c>
      <c r="BD515" t="s">
        <v>89</v>
      </c>
      <c r="BE515" t="s">
        <v>89</v>
      </c>
    </row>
    <row r="516" spans="1:57" x14ac:dyDescent="0.35">
      <c r="A516" t="s">
        <v>1325</v>
      </c>
      <c r="B516" t="s">
        <v>81</v>
      </c>
      <c r="C516" t="s">
        <v>1088</v>
      </c>
      <c r="D516" t="s">
        <v>83</v>
      </c>
      <c r="E516" s="2" t="str">
        <f>HYPERLINK("capsilon://?command=openfolder&amp;siteaddress=envoy.emaiq-na2.net&amp;folderid=FX0397B64E-681B-CB96-F754-23C99EF33FB1","FX2204146")</f>
        <v>FX2204146</v>
      </c>
      <c r="F516" t="s">
        <v>19</v>
      </c>
      <c r="G516" t="s">
        <v>19</v>
      </c>
      <c r="H516" t="s">
        <v>84</v>
      </c>
      <c r="I516" t="s">
        <v>1326</v>
      </c>
      <c r="J516">
        <v>66</v>
      </c>
      <c r="K516" t="s">
        <v>86</v>
      </c>
      <c r="L516" t="s">
        <v>87</v>
      </c>
      <c r="M516" t="s">
        <v>88</v>
      </c>
      <c r="N516">
        <v>2</v>
      </c>
      <c r="O516" s="1">
        <v>44670.660300925927</v>
      </c>
      <c r="P516" s="1">
        <v>44671.239479166667</v>
      </c>
      <c r="Q516">
        <v>49101</v>
      </c>
      <c r="R516">
        <v>940</v>
      </c>
      <c r="S516" t="b">
        <v>0</v>
      </c>
      <c r="T516" t="s">
        <v>89</v>
      </c>
      <c r="U516" t="b">
        <v>0</v>
      </c>
      <c r="V516" t="s">
        <v>195</v>
      </c>
      <c r="W516" s="1">
        <v>44670.688657407409</v>
      </c>
      <c r="X516">
        <v>658</v>
      </c>
      <c r="Y516">
        <v>52</v>
      </c>
      <c r="Z516">
        <v>0</v>
      </c>
      <c r="AA516">
        <v>52</v>
      </c>
      <c r="AB516">
        <v>0</v>
      </c>
      <c r="AC516">
        <v>44</v>
      </c>
      <c r="AD516">
        <v>14</v>
      </c>
      <c r="AE516">
        <v>0</v>
      </c>
      <c r="AF516">
        <v>0</v>
      </c>
      <c r="AG516">
        <v>0</v>
      </c>
      <c r="AH516" t="s">
        <v>138</v>
      </c>
      <c r="AI516" s="1">
        <v>44671.239479166667</v>
      </c>
      <c r="AJ516">
        <v>282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14</v>
      </c>
      <c r="AQ516">
        <v>0</v>
      </c>
      <c r="AR516">
        <v>0</v>
      </c>
      <c r="AS516">
        <v>0</v>
      </c>
      <c r="AT516" t="s">
        <v>89</v>
      </c>
      <c r="AU516" t="s">
        <v>89</v>
      </c>
      <c r="AV516" t="s">
        <v>89</v>
      </c>
      <c r="AW516" t="s">
        <v>89</v>
      </c>
      <c r="AX516" t="s">
        <v>89</v>
      </c>
      <c r="AY516" t="s">
        <v>89</v>
      </c>
      <c r="AZ516" t="s">
        <v>89</v>
      </c>
      <c r="BA516" t="s">
        <v>89</v>
      </c>
      <c r="BB516" t="s">
        <v>89</v>
      </c>
      <c r="BC516" t="s">
        <v>89</v>
      </c>
      <c r="BD516" t="s">
        <v>89</v>
      </c>
      <c r="BE516" t="s">
        <v>89</v>
      </c>
    </row>
    <row r="517" spans="1:57" x14ac:dyDescent="0.35">
      <c r="A517" t="s">
        <v>1327</v>
      </c>
      <c r="B517" t="s">
        <v>81</v>
      </c>
      <c r="C517" t="s">
        <v>1120</v>
      </c>
      <c r="D517" t="s">
        <v>83</v>
      </c>
      <c r="E517" s="2" t="str">
        <f>HYPERLINK("capsilon://?command=openfolder&amp;siteaddress=envoy.emaiq-na2.net&amp;folderid=FXD4AEE83A-B719-2C29-EFF7-6D80A908A91C","FX2204371")</f>
        <v>FX2204371</v>
      </c>
      <c r="F517" t="s">
        <v>19</v>
      </c>
      <c r="G517" t="s">
        <v>19</v>
      </c>
      <c r="H517" t="s">
        <v>84</v>
      </c>
      <c r="I517" t="s">
        <v>1328</v>
      </c>
      <c r="J517">
        <v>66</v>
      </c>
      <c r="K517" t="s">
        <v>86</v>
      </c>
      <c r="L517" t="s">
        <v>87</v>
      </c>
      <c r="M517" t="s">
        <v>88</v>
      </c>
      <c r="N517">
        <v>2</v>
      </c>
      <c r="O517" s="1">
        <v>44670.665879629632</v>
      </c>
      <c r="P517" s="1">
        <v>44671.24119212963</v>
      </c>
      <c r="Q517">
        <v>49189</v>
      </c>
      <c r="R517">
        <v>518</v>
      </c>
      <c r="S517" t="b">
        <v>0</v>
      </c>
      <c r="T517" t="s">
        <v>89</v>
      </c>
      <c r="U517" t="b">
        <v>0</v>
      </c>
      <c r="V517" t="s">
        <v>199</v>
      </c>
      <c r="W517" s="1">
        <v>44670.686643518522</v>
      </c>
      <c r="X517">
        <v>306</v>
      </c>
      <c r="Y517">
        <v>52</v>
      </c>
      <c r="Z517">
        <v>0</v>
      </c>
      <c r="AA517">
        <v>52</v>
      </c>
      <c r="AB517">
        <v>0</v>
      </c>
      <c r="AC517">
        <v>22</v>
      </c>
      <c r="AD517">
        <v>14</v>
      </c>
      <c r="AE517">
        <v>0</v>
      </c>
      <c r="AF517">
        <v>0</v>
      </c>
      <c r="AG517">
        <v>0</v>
      </c>
      <c r="AH517" t="s">
        <v>273</v>
      </c>
      <c r="AI517" s="1">
        <v>44671.24119212963</v>
      </c>
      <c r="AJ517">
        <v>212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14</v>
      </c>
      <c r="AQ517">
        <v>0</v>
      </c>
      <c r="AR517">
        <v>0</v>
      </c>
      <c r="AS517">
        <v>0</v>
      </c>
      <c r="AT517" t="s">
        <v>89</v>
      </c>
      <c r="AU517" t="s">
        <v>89</v>
      </c>
      <c r="AV517" t="s">
        <v>89</v>
      </c>
      <c r="AW517" t="s">
        <v>89</v>
      </c>
      <c r="AX517" t="s">
        <v>89</v>
      </c>
      <c r="AY517" t="s">
        <v>89</v>
      </c>
      <c r="AZ517" t="s">
        <v>89</v>
      </c>
      <c r="BA517" t="s">
        <v>89</v>
      </c>
      <c r="BB517" t="s">
        <v>89</v>
      </c>
      <c r="BC517" t="s">
        <v>89</v>
      </c>
      <c r="BD517" t="s">
        <v>89</v>
      </c>
      <c r="BE517" t="s">
        <v>89</v>
      </c>
    </row>
    <row r="518" spans="1:57" x14ac:dyDescent="0.35">
      <c r="A518" t="s">
        <v>1329</v>
      </c>
      <c r="B518" t="s">
        <v>81</v>
      </c>
      <c r="C518" t="s">
        <v>1330</v>
      </c>
      <c r="D518" t="s">
        <v>83</v>
      </c>
      <c r="E518" s="2" t="str">
        <f>HYPERLINK("capsilon://?command=openfolder&amp;siteaddress=envoy.emaiq-na2.net&amp;folderid=FX6A11DA68-3036-F4F6-60B2-FD86AC569C41","FX2203704")</f>
        <v>FX2203704</v>
      </c>
      <c r="F518" t="s">
        <v>19</v>
      </c>
      <c r="G518" t="s">
        <v>19</v>
      </c>
      <c r="H518" t="s">
        <v>84</v>
      </c>
      <c r="I518" t="s">
        <v>1331</v>
      </c>
      <c r="J518">
        <v>342</v>
      </c>
      <c r="K518" t="s">
        <v>86</v>
      </c>
      <c r="L518" t="s">
        <v>87</v>
      </c>
      <c r="M518" t="s">
        <v>88</v>
      </c>
      <c r="N518">
        <v>2</v>
      </c>
      <c r="O518" s="1">
        <v>44670.674629629626</v>
      </c>
      <c r="P518" s="1">
        <v>44671.26153935185</v>
      </c>
      <c r="Q518">
        <v>43794</v>
      </c>
      <c r="R518">
        <v>6915</v>
      </c>
      <c r="S518" t="b">
        <v>0</v>
      </c>
      <c r="T518" t="s">
        <v>89</v>
      </c>
      <c r="U518" t="b">
        <v>0</v>
      </c>
      <c r="V518" t="s">
        <v>199</v>
      </c>
      <c r="W518" s="1">
        <v>44670.758032407408</v>
      </c>
      <c r="X518">
        <v>4955</v>
      </c>
      <c r="Y518">
        <v>346</v>
      </c>
      <c r="Z518">
        <v>0</v>
      </c>
      <c r="AA518">
        <v>346</v>
      </c>
      <c r="AB518">
        <v>0</v>
      </c>
      <c r="AC518">
        <v>280</v>
      </c>
      <c r="AD518">
        <v>-4</v>
      </c>
      <c r="AE518">
        <v>0</v>
      </c>
      <c r="AF518">
        <v>0</v>
      </c>
      <c r="AG518">
        <v>0</v>
      </c>
      <c r="AH518" t="s">
        <v>138</v>
      </c>
      <c r="AI518" s="1">
        <v>44671.26153935185</v>
      </c>
      <c r="AJ518">
        <v>1905</v>
      </c>
      <c r="AK518">
        <v>5</v>
      </c>
      <c r="AL518">
        <v>0</v>
      </c>
      <c r="AM518">
        <v>5</v>
      </c>
      <c r="AN518">
        <v>128</v>
      </c>
      <c r="AO518">
        <v>5</v>
      </c>
      <c r="AP518">
        <v>-9</v>
      </c>
      <c r="AQ518">
        <v>0</v>
      </c>
      <c r="AR518">
        <v>0</v>
      </c>
      <c r="AS518">
        <v>0</v>
      </c>
      <c r="AT518" t="s">
        <v>89</v>
      </c>
      <c r="AU518" t="s">
        <v>89</v>
      </c>
      <c r="AV518" t="s">
        <v>89</v>
      </c>
      <c r="AW518" t="s">
        <v>89</v>
      </c>
      <c r="AX518" t="s">
        <v>89</v>
      </c>
      <c r="AY518" t="s">
        <v>89</v>
      </c>
      <c r="AZ518" t="s">
        <v>89</v>
      </c>
      <c r="BA518" t="s">
        <v>89</v>
      </c>
      <c r="BB518" t="s">
        <v>89</v>
      </c>
      <c r="BC518" t="s">
        <v>89</v>
      </c>
      <c r="BD518" t="s">
        <v>89</v>
      </c>
      <c r="BE518" t="s">
        <v>89</v>
      </c>
    </row>
    <row r="519" spans="1:57" x14ac:dyDescent="0.35">
      <c r="A519" t="s">
        <v>1332</v>
      </c>
      <c r="B519" t="s">
        <v>81</v>
      </c>
      <c r="C519" t="s">
        <v>1333</v>
      </c>
      <c r="D519" t="s">
        <v>83</v>
      </c>
      <c r="E519" s="2" t="str">
        <f>HYPERLINK("capsilon://?command=openfolder&amp;siteaddress=envoy.emaiq-na2.net&amp;folderid=FXE49139C8-0733-F452-6DA7-B98B37D894A9","FX2204851")</f>
        <v>FX2204851</v>
      </c>
      <c r="F519" t="s">
        <v>19</v>
      </c>
      <c r="G519" t="s">
        <v>19</v>
      </c>
      <c r="H519" t="s">
        <v>84</v>
      </c>
      <c r="I519" t="s">
        <v>1334</v>
      </c>
      <c r="J519">
        <v>119</v>
      </c>
      <c r="K519" t="s">
        <v>86</v>
      </c>
      <c r="L519" t="s">
        <v>87</v>
      </c>
      <c r="M519" t="s">
        <v>88</v>
      </c>
      <c r="N519">
        <v>2</v>
      </c>
      <c r="O519" s="1">
        <v>44670.676550925928</v>
      </c>
      <c r="P519" s="1">
        <v>44671.245613425926</v>
      </c>
      <c r="Q519">
        <v>47988</v>
      </c>
      <c r="R519">
        <v>1179</v>
      </c>
      <c r="S519" t="b">
        <v>0</v>
      </c>
      <c r="T519" t="s">
        <v>89</v>
      </c>
      <c r="U519" t="b">
        <v>0</v>
      </c>
      <c r="V519" t="s">
        <v>195</v>
      </c>
      <c r="W519" s="1">
        <v>44670.697905092595</v>
      </c>
      <c r="X519">
        <v>798</v>
      </c>
      <c r="Y519">
        <v>95</v>
      </c>
      <c r="Z519">
        <v>0</v>
      </c>
      <c r="AA519">
        <v>95</v>
      </c>
      <c r="AB519">
        <v>0</v>
      </c>
      <c r="AC519">
        <v>24</v>
      </c>
      <c r="AD519">
        <v>24</v>
      </c>
      <c r="AE519">
        <v>0</v>
      </c>
      <c r="AF519">
        <v>0</v>
      </c>
      <c r="AG519">
        <v>0</v>
      </c>
      <c r="AH519" t="s">
        <v>273</v>
      </c>
      <c r="AI519" s="1">
        <v>44671.245613425926</v>
      </c>
      <c r="AJ519">
        <v>381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24</v>
      </c>
      <c r="AQ519">
        <v>0</v>
      </c>
      <c r="AR519">
        <v>0</v>
      </c>
      <c r="AS519">
        <v>0</v>
      </c>
      <c r="AT519" t="s">
        <v>89</v>
      </c>
      <c r="AU519" t="s">
        <v>89</v>
      </c>
      <c r="AV519" t="s">
        <v>89</v>
      </c>
      <c r="AW519" t="s">
        <v>89</v>
      </c>
      <c r="AX519" t="s">
        <v>89</v>
      </c>
      <c r="AY519" t="s">
        <v>89</v>
      </c>
      <c r="AZ519" t="s">
        <v>89</v>
      </c>
      <c r="BA519" t="s">
        <v>89</v>
      </c>
      <c r="BB519" t="s">
        <v>89</v>
      </c>
      <c r="BC519" t="s">
        <v>89</v>
      </c>
      <c r="BD519" t="s">
        <v>89</v>
      </c>
      <c r="BE519" t="s">
        <v>89</v>
      </c>
    </row>
    <row r="520" spans="1:57" x14ac:dyDescent="0.35">
      <c r="A520" t="s">
        <v>1335</v>
      </c>
      <c r="B520" t="s">
        <v>81</v>
      </c>
      <c r="C520" t="s">
        <v>767</v>
      </c>
      <c r="D520" t="s">
        <v>83</v>
      </c>
      <c r="E520" s="2" t="str">
        <f>HYPERLINK("capsilon://?command=openfolder&amp;siteaddress=envoy.emaiq-na2.net&amp;folderid=FX2BC9E3AC-044A-AEC5-E3DA-97D37042707A","FX2203371")</f>
        <v>FX2203371</v>
      </c>
      <c r="F520" t="s">
        <v>19</v>
      </c>
      <c r="G520" t="s">
        <v>19</v>
      </c>
      <c r="H520" t="s">
        <v>84</v>
      </c>
      <c r="I520" t="s">
        <v>1336</v>
      </c>
      <c r="J520">
        <v>66</v>
      </c>
      <c r="K520" t="s">
        <v>86</v>
      </c>
      <c r="L520" t="s">
        <v>87</v>
      </c>
      <c r="M520" t="s">
        <v>88</v>
      </c>
      <c r="N520">
        <v>2</v>
      </c>
      <c r="O520" s="1">
        <v>44670.681550925925</v>
      </c>
      <c r="P520" s="1">
        <v>44671.244664351849</v>
      </c>
      <c r="Q520">
        <v>48434</v>
      </c>
      <c r="R520">
        <v>219</v>
      </c>
      <c r="S520" t="b">
        <v>0</v>
      </c>
      <c r="T520" t="s">
        <v>89</v>
      </c>
      <c r="U520" t="b">
        <v>0</v>
      </c>
      <c r="V520" t="s">
        <v>134</v>
      </c>
      <c r="W520" s="1">
        <v>44670.693240740744</v>
      </c>
      <c r="X520">
        <v>69</v>
      </c>
      <c r="Y520">
        <v>0</v>
      </c>
      <c r="Z520">
        <v>0</v>
      </c>
      <c r="AA520">
        <v>0</v>
      </c>
      <c r="AB520">
        <v>52</v>
      </c>
      <c r="AC520">
        <v>0</v>
      </c>
      <c r="AD520">
        <v>66</v>
      </c>
      <c r="AE520">
        <v>0</v>
      </c>
      <c r="AF520">
        <v>0</v>
      </c>
      <c r="AG520">
        <v>0</v>
      </c>
      <c r="AH520" t="s">
        <v>101</v>
      </c>
      <c r="AI520" s="1">
        <v>44671.244664351849</v>
      </c>
      <c r="AJ520">
        <v>142</v>
      </c>
      <c r="AK520">
        <v>0</v>
      </c>
      <c r="AL520">
        <v>0</v>
      </c>
      <c r="AM520">
        <v>0</v>
      </c>
      <c r="AN520">
        <v>52</v>
      </c>
      <c r="AO520">
        <v>0</v>
      </c>
      <c r="AP520">
        <v>66</v>
      </c>
      <c r="AQ520">
        <v>0</v>
      </c>
      <c r="AR520">
        <v>0</v>
      </c>
      <c r="AS520">
        <v>0</v>
      </c>
      <c r="AT520" t="s">
        <v>89</v>
      </c>
      <c r="AU520" t="s">
        <v>89</v>
      </c>
      <c r="AV520" t="s">
        <v>89</v>
      </c>
      <c r="AW520" t="s">
        <v>89</v>
      </c>
      <c r="AX520" t="s">
        <v>89</v>
      </c>
      <c r="AY520" t="s">
        <v>89</v>
      </c>
      <c r="AZ520" t="s">
        <v>89</v>
      </c>
      <c r="BA520" t="s">
        <v>89</v>
      </c>
      <c r="BB520" t="s">
        <v>89</v>
      </c>
      <c r="BC520" t="s">
        <v>89</v>
      </c>
      <c r="BD520" t="s">
        <v>89</v>
      </c>
      <c r="BE520" t="s">
        <v>89</v>
      </c>
    </row>
    <row r="521" spans="1:57" x14ac:dyDescent="0.35">
      <c r="A521" t="s">
        <v>1337</v>
      </c>
      <c r="B521" t="s">
        <v>81</v>
      </c>
      <c r="C521" t="s">
        <v>1303</v>
      </c>
      <c r="D521" t="s">
        <v>83</v>
      </c>
      <c r="E521" s="2" t="str">
        <f>HYPERLINK("capsilon://?command=openfolder&amp;siteaddress=envoy.emaiq-na2.net&amp;folderid=FX1447D9C8-09D6-7E97-39FD-778A553F97A8","FX2204490")</f>
        <v>FX2204490</v>
      </c>
      <c r="F521" t="s">
        <v>19</v>
      </c>
      <c r="G521" t="s">
        <v>19</v>
      </c>
      <c r="H521" t="s">
        <v>84</v>
      </c>
      <c r="I521" t="s">
        <v>1304</v>
      </c>
      <c r="J521">
        <v>406</v>
      </c>
      <c r="K521" t="s">
        <v>86</v>
      </c>
      <c r="L521" t="s">
        <v>87</v>
      </c>
      <c r="M521" t="s">
        <v>88</v>
      </c>
      <c r="N521">
        <v>2</v>
      </c>
      <c r="O521" s="1">
        <v>44670.689016203702</v>
      </c>
      <c r="P521" s="1">
        <v>44670.871296296296</v>
      </c>
      <c r="Q521">
        <v>12117</v>
      </c>
      <c r="R521">
        <v>3632</v>
      </c>
      <c r="S521" t="b">
        <v>0</v>
      </c>
      <c r="T521" t="s">
        <v>89</v>
      </c>
      <c r="U521" t="b">
        <v>1</v>
      </c>
      <c r="V521" t="s">
        <v>353</v>
      </c>
      <c r="W521" s="1">
        <v>44670.704965277779</v>
      </c>
      <c r="X521">
        <v>1301</v>
      </c>
      <c r="Y521">
        <v>247</v>
      </c>
      <c r="Z521">
        <v>0</v>
      </c>
      <c r="AA521">
        <v>247</v>
      </c>
      <c r="AB521">
        <v>79</v>
      </c>
      <c r="AC521">
        <v>127</v>
      </c>
      <c r="AD521">
        <v>159</v>
      </c>
      <c r="AE521">
        <v>0</v>
      </c>
      <c r="AF521">
        <v>0</v>
      </c>
      <c r="AG521">
        <v>0</v>
      </c>
      <c r="AH521" t="s">
        <v>248</v>
      </c>
      <c r="AI521" s="1">
        <v>44670.871296296296</v>
      </c>
      <c r="AJ521">
        <v>1239</v>
      </c>
      <c r="AK521">
        <v>9</v>
      </c>
      <c r="AL521">
        <v>0</v>
      </c>
      <c r="AM521">
        <v>9</v>
      </c>
      <c r="AN521">
        <v>79</v>
      </c>
      <c r="AO521">
        <v>9</v>
      </c>
      <c r="AP521">
        <v>150</v>
      </c>
      <c r="AQ521">
        <v>0</v>
      </c>
      <c r="AR521">
        <v>0</v>
      </c>
      <c r="AS521">
        <v>0</v>
      </c>
      <c r="AT521" t="s">
        <v>89</v>
      </c>
      <c r="AU521" t="s">
        <v>89</v>
      </c>
      <c r="AV521" t="s">
        <v>89</v>
      </c>
      <c r="AW521" t="s">
        <v>89</v>
      </c>
      <c r="AX521" t="s">
        <v>89</v>
      </c>
      <c r="AY521" t="s">
        <v>89</v>
      </c>
      <c r="AZ521" t="s">
        <v>89</v>
      </c>
      <c r="BA521" t="s">
        <v>89</v>
      </c>
      <c r="BB521" t="s">
        <v>89</v>
      </c>
      <c r="BC521" t="s">
        <v>89</v>
      </c>
      <c r="BD521" t="s">
        <v>89</v>
      </c>
      <c r="BE521" t="s">
        <v>89</v>
      </c>
    </row>
    <row r="522" spans="1:57" x14ac:dyDescent="0.35">
      <c r="A522" t="s">
        <v>1338</v>
      </c>
      <c r="B522" t="s">
        <v>81</v>
      </c>
      <c r="C522" t="s">
        <v>1318</v>
      </c>
      <c r="D522" t="s">
        <v>83</v>
      </c>
      <c r="E522" s="2" t="str">
        <f>HYPERLINK("capsilon://?command=openfolder&amp;siteaddress=envoy.emaiq-na2.net&amp;folderid=FX5A899FFB-5C13-1B19-DBC2-987D3E72D85A","FX2204643")</f>
        <v>FX2204643</v>
      </c>
      <c r="F522" t="s">
        <v>19</v>
      </c>
      <c r="G522" t="s">
        <v>19</v>
      </c>
      <c r="H522" t="s">
        <v>84</v>
      </c>
      <c r="I522" t="s">
        <v>1319</v>
      </c>
      <c r="J522">
        <v>177</v>
      </c>
      <c r="K522" t="s">
        <v>86</v>
      </c>
      <c r="L522" t="s">
        <v>87</v>
      </c>
      <c r="M522" t="s">
        <v>88</v>
      </c>
      <c r="N522">
        <v>2</v>
      </c>
      <c r="O522" s="1">
        <v>44670.695057870369</v>
      </c>
      <c r="P522" s="1">
        <v>44670.887881944444</v>
      </c>
      <c r="Q522">
        <v>14321</v>
      </c>
      <c r="R522">
        <v>2339</v>
      </c>
      <c r="S522" t="b">
        <v>0</v>
      </c>
      <c r="T522" t="s">
        <v>89</v>
      </c>
      <c r="U522" t="b">
        <v>1</v>
      </c>
      <c r="V522" t="s">
        <v>195</v>
      </c>
      <c r="W522" s="1">
        <v>44670.717986111114</v>
      </c>
      <c r="X522">
        <v>1734</v>
      </c>
      <c r="Y522">
        <v>169</v>
      </c>
      <c r="Z522">
        <v>0</v>
      </c>
      <c r="AA522">
        <v>169</v>
      </c>
      <c r="AB522">
        <v>0</v>
      </c>
      <c r="AC522">
        <v>101</v>
      </c>
      <c r="AD522">
        <v>8</v>
      </c>
      <c r="AE522">
        <v>0</v>
      </c>
      <c r="AF522">
        <v>0</v>
      </c>
      <c r="AG522">
        <v>0</v>
      </c>
      <c r="AH522" t="s">
        <v>248</v>
      </c>
      <c r="AI522" s="1">
        <v>44670.887881944444</v>
      </c>
      <c r="AJ522">
        <v>574</v>
      </c>
      <c r="AK522">
        <v>1</v>
      </c>
      <c r="AL522">
        <v>0</v>
      </c>
      <c r="AM522">
        <v>1</v>
      </c>
      <c r="AN522">
        <v>0</v>
      </c>
      <c r="AO522">
        <v>1</v>
      </c>
      <c r="AP522">
        <v>7</v>
      </c>
      <c r="AQ522">
        <v>0</v>
      </c>
      <c r="AR522">
        <v>0</v>
      </c>
      <c r="AS522">
        <v>0</v>
      </c>
      <c r="AT522" t="s">
        <v>89</v>
      </c>
      <c r="AU522" t="s">
        <v>89</v>
      </c>
      <c r="AV522" t="s">
        <v>89</v>
      </c>
      <c r="AW522" t="s">
        <v>89</v>
      </c>
      <c r="AX522" t="s">
        <v>89</v>
      </c>
      <c r="AY522" t="s">
        <v>89</v>
      </c>
      <c r="AZ522" t="s">
        <v>89</v>
      </c>
      <c r="BA522" t="s">
        <v>89</v>
      </c>
      <c r="BB522" t="s">
        <v>89</v>
      </c>
      <c r="BC522" t="s">
        <v>89</v>
      </c>
      <c r="BD522" t="s">
        <v>89</v>
      </c>
      <c r="BE522" t="s">
        <v>89</v>
      </c>
    </row>
    <row r="523" spans="1:57" x14ac:dyDescent="0.35">
      <c r="A523" t="s">
        <v>1339</v>
      </c>
      <c r="B523" t="s">
        <v>81</v>
      </c>
      <c r="C523" t="s">
        <v>1306</v>
      </c>
      <c r="D523" t="s">
        <v>83</v>
      </c>
      <c r="E523" s="2" t="str">
        <f>HYPERLINK("capsilon://?command=openfolder&amp;siteaddress=envoy.emaiq-na2.net&amp;folderid=FX0C032A43-3D29-EEB2-46FF-01CD1C6FA1F7","FX22031185")</f>
        <v>FX22031185</v>
      </c>
      <c r="F523" t="s">
        <v>19</v>
      </c>
      <c r="G523" t="s">
        <v>19</v>
      </c>
      <c r="H523" t="s">
        <v>84</v>
      </c>
      <c r="I523" t="s">
        <v>1307</v>
      </c>
      <c r="J523">
        <v>458</v>
      </c>
      <c r="K523" t="s">
        <v>86</v>
      </c>
      <c r="L523" t="s">
        <v>87</v>
      </c>
      <c r="M523" t="s">
        <v>88</v>
      </c>
      <c r="N523">
        <v>2</v>
      </c>
      <c r="O523" s="1">
        <v>44670.695393518516</v>
      </c>
      <c r="P523" s="1">
        <v>44671.199537037035</v>
      </c>
      <c r="Q523">
        <v>36659</v>
      </c>
      <c r="R523">
        <v>6899</v>
      </c>
      <c r="S523" t="b">
        <v>0</v>
      </c>
      <c r="T523" t="s">
        <v>89</v>
      </c>
      <c r="U523" t="b">
        <v>1</v>
      </c>
      <c r="V523" t="s">
        <v>476</v>
      </c>
      <c r="W523" s="1">
        <v>44670.774548611109</v>
      </c>
      <c r="X523">
        <v>2551</v>
      </c>
      <c r="Y523">
        <v>286</v>
      </c>
      <c r="Z523">
        <v>0</v>
      </c>
      <c r="AA523">
        <v>286</v>
      </c>
      <c r="AB523">
        <v>132</v>
      </c>
      <c r="AC523">
        <v>142</v>
      </c>
      <c r="AD523">
        <v>172</v>
      </c>
      <c r="AE523">
        <v>0</v>
      </c>
      <c r="AF523">
        <v>0</v>
      </c>
      <c r="AG523">
        <v>0</v>
      </c>
      <c r="AH523" t="s">
        <v>101</v>
      </c>
      <c r="AI523" s="1">
        <v>44671.199537037035</v>
      </c>
      <c r="AJ523">
        <v>2808</v>
      </c>
      <c r="AK523">
        <v>8</v>
      </c>
      <c r="AL523">
        <v>0</v>
      </c>
      <c r="AM523">
        <v>8</v>
      </c>
      <c r="AN523">
        <v>85</v>
      </c>
      <c r="AO523">
        <v>8</v>
      </c>
      <c r="AP523">
        <v>164</v>
      </c>
      <c r="AQ523">
        <v>0</v>
      </c>
      <c r="AR523">
        <v>0</v>
      </c>
      <c r="AS523">
        <v>0</v>
      </c>
      <c r="AT523" t="s">
        <v>89</v>
      </c>
      <c r="AU523" t="s">
        <v>89</v>
      </c>
      <c r="AV523" t="s">
        <v>89</v>
      </c>
      <c r="AW523" t="s">
        <v>89</v>
      </c>
      <c r="AX523" t="s">
        <v>89</v>
      </c>
      <c r="AY523" t="s">
        <v>89</v>
      </c>
      <c r="AZ523" t="s">
        <v>89</v>
      </c>
      <c r="BA523" t="s">
        <v>89</v>
      </c>
      <c r="BB523" t="s">
        <v>89</v>
      </c>
      <c r="BC523" t="s">
        <v>89</v>
      </c>
      <c r="BD523" t="s">
        <v>89</v>
      </c>
      <c r="BE523" t="s">
        <v>89</v>
      </c>
    </row>
    <row r="524" spans="1:57" x14ac:dyDescent="0.35">
      <c r="A524" t="s">
        <v>1340</v>
      </c>
      <c r="B524" t="s">
        <v>81</v>
      </c>
      <c r="C524" t="s">
        <v>1341</v>
      </c>
      <c r="D524" t="s">
        <v>83</v>
      </c>
      <c r="E524" s="2" t="str">
        <f>HYPERLINK("capsilon://?command=openfolder&amp;siteaddress=envoy.emaiq-na2.net&amp;folderid=FX9F6BB145-2019-1050-3C27-AFDBCF620762","FX220496")</f>
        <v>FX220496</v>
      </c>
      <c r="F524" t="s">
        <v>19</v>
      </c>
      <c r="G524" t="s">
        <v>19</v>
      </c>
      <c r="H524" t="s">
        <v>84</v>
      </c>
      <c r="I524" t="s">
        <v>1342</v>
      </c>
      <c r="J524">
        <v>66</v>
      </c>
      <c r="K524" t="s">
        <v>86</v>
      </c>
      <c r="L524" t="s">
        <v>87</v>
      </c>
      <c r="M524" t="s">
        <v>88</v>
      </c>
      <c r="N524">
        <v>1</v>
      </c>
      <c r="O524" s="1">
        <v>44670.695671296293</v>
      </c>
      <c r="P524" s="1">
        <v>44670.700659722221</v>
      </c>
      <c r="Q524">
        <v>53</v>
      </c>
      <c r="R524">
        <v>378</v>
      </c>
      <c r="S524" t="b">
        <v>0</v>
      </c>
      <c r="T524" t="s">
        <v>89</v>
      </c>
      <c r="U524" t="b">
        <v>0</v>
      </c>
      <c r="V524" t="s">
        <v>154</v>
      </c>
      <c r="W524" s="1">
        <v>44670.700659722221</v>
      </c>
      <c r="X524">
        <v>378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66</v>
      </c>
      <c r="AE524">
        <v>52</v>
      </c>
      <c r="AF524">
        <v>0</v>
      </c>
      <c r="AG524">
        <v>2</v>
      </c>
      <c r="AH524" t="s">
        <v>89</v>
      </c>
      <c r="AI524" t="s">
        <v>89</v>
      </c>
      <c r="AJ524" t="s">
        <v>89</v>
      </c>
      <c r="AK524" t="s">
        <v>89</v>
      </c>
      <c r="AL524" t="s">
        <v>89</v>
      </c>
      <c r="AM524" t="s">
        <v>89</v>
      </c>
      <c r="AN524" t="s">
        <v>89</v>
      </c>
      <c r="AO524" t="s">
        <v>89</v>
      </c>
      <c r="AP524" t="s">
        <v>89</v>
      </c>
      <c r="AQ524" t="s">
        <v>89</v>
      </c>
      <c r="AR524" t="s">
        <v>89</v>
      </c>
      <c r="AS524" t="s">
        <v>89</v>
      </c>
      <c r="AT524" t="s">
        <v>89</v>
      </c>
      <c r="AU524" t="s">
        <v>89</v>
      </c>
      <c r="AV524" t="s">
        <v>89</v>
      </c>
      <c r="AW524" t="s">
        <v>89</v>
      </c>
      <c r="AX524" t="s">
        <v>89</v>
      </c>
      <c r="AY524" t="s">
        <v>89</v>
      </c>
      <c r="AZ524" t="s">
        <v>89</v>
      </c>
      <c r="BA524" t="s">
        <v>89</v>
      </c>
      <c r="BB524" t="s">
        <v>89</v>
      </c>
      <c r="BC524" t="s">
        <v>89</v>
      </c>
      <c r="BD524" t="s">
        <v>89</v>
      </c>
      <c r="BE524" t="s">
        <v>89</v>
      </c>
    </row>
    <row r="525" spans="1:57" x14ac:dyDescent="0.35">
      <c r="A525" t="s">
        <v>1343</v>
      </c>
      <c r="B525" t="s">
        <v>81</v>
      </c>
      <c r="C525" t="s">
        <v>1321</v>
      </c>
      <c r="D525" t="s">
        <v>83</v>
      </c>
      <c r="E525" s="2" t="str">
        <f>HYPERLINK("capsilon://?command=openfolder&amp;siteaddress=envoy.emaiq-na2.net&amp;folderid=FXD8D0E92B-9B16-237B-9AF9-49C25E3856D8","FX2204472")</f>
        <v>FX2204472</v>
      </c>
      <c r="F525" t="s">
        <v>19</v>
      </c>
      <c r="G525" t="s">
        <v>19</v>
      </c>
      <c r="H525" t="s">
        <v>84</v>
      </c>
      <c r="I525" t="s">
        <v>1322</v>
      </c>
      <c r="J525">
        <v>280</v>
      </c>
      <c r="K525" t="s">
        <v>86</v>
      </c>
      <c r="L525" t="s">
        <v>87</v>
      </c>
      <c r="M525" t="s">
        <v>88</v>
      </c>
      <c r="N525">
        <v>2</v>
      </c>
      <c r="O525" s="1">
        <v>44670.697071759256</v>
      </c>
      <c r="P525" s="1">
        <v>44670.77853009259</v>
      </c>
      <c r="Q525">
        <v>4795</v>
      </c>
      <c r="R525">
        <v>2243</v>
      </c>
      <c r="S525" t="b">
        <v>0</v>
      </c>
      <c r="T525" t="s">
        <v>89</v>
      </c>
      <c r="U525" t="b">
        <v>1</v>
      </c>
      <c r="V525" t="s">
        <v>460</v>
      </c>
      <c r="W525" s="1">
        <v>44670.768680555557</v>
      </c>
      <c r="X525">
        <v>1391</v>
      </c>
      <c r="Y525">
        <v>223</v>
      </c>
      <c r="Z525">
        <v>0</v>
      </c>
      <c r="AA525">
        <v>223</v>
      </c>
      <c r="AB525">
        <v>0</v>
      </c>
      <c r="AC525">
        <v>87</v>
      </c>
      <c r="AD525">
        <v>57</v>
      </c>
      <c r="AE525">
        <v>0</v>
      </c>
      <c r="AF525">
        <v>0</v>
      </c>
      <c r="AG525">
        <v>0</v>
      </c>
      <c r="AH525" t="s">
        <v>598</v>
      </c>
      <c r="AI525" s="1">
        <v>44670.77853009259</v>
      </c>
      <c r="AJ525">
        <v>824</v>
      </c>
      <c r="AK525">
        <v>5</v>
      </c>
      <c r="AL525">
        <v>0</v>
      </c>
      <c r="AM525">
        <v>5</v>
      </c>
      <c r="AN525">
        <v>0</v>
      </c>
      <c r="AO525">
        <v>5</v>
      </c>
      <c r="AP525">
        <v>52</v>
      </c>
      <c r="AQ525">
        <v>0</v>
      </c>
      <c r="AR525">
        <v>0</v>
      </c>
      <c r="AS525">
        <v>0</v>
      </c>
      <c r="AT525" t="s">
        <v>89</v>
      </c>
      <c r="AU525" t="s">
        <v>89</v>
      </c>
      <c r="AV525" t="s">
        <v>89</v>
      </c>
      <c r="AW525" t="s">
        <v>89</v>
      </c>
      <c r="AX525" t="s">
        <v>89</v>
      </c>
      <c r="AY525" t="s">
        <v>89</v>
      </c>
      <c r="AZ525" t="s">
        <v>89</v>
      </c>
      <c r="BA525" t="s">
        <v>89</v>
      </c>
      <c r="BB525" t="s">
        <v>89</v>
      </c>
      <c r="BC525" t="s">
        <v>89</v>
      </c>
      <c r="BD525" t="s">
        <v>89</v>
      </c>
      <c r="BE525" t="s">
        <v>89</v>
      </c>
    </row>
    <row r="526" spans="1:57" x14ac:dyDescent="0.35">
      <c r="A526" t="s">
        <v>1344</v>
      </c>
      <c r="B526" t="s">
        <v>81</v>
      </c>
      <c r="C526" t="s">
        <v>1341</v>
      </c>
      <c r="D526" t="s">
        <v>83</v>
      </c>
      <c r="E526" s="2" t="str">
        <f>HYPERLINK("capsilon://?command=openfolder&amp;siteaddress=envoy.emaiq-na2.net&amp;folderid=FX9F6BB145-2019-1050-3C27-AFDBCF620762","FX220496")</f>
        <v>FX220496</v>
      </c>
      <c r="F526" t="s">
        <v>19</v>
      </c>
      <c r="G526" t="s">
        <v>19</v>
      </c>
      <c r="H526" t="s">
        <v>84</v>
      </c>
      <c r="I526" t="s">
        <v>1342</v>
      </c>
      <c r="J526">
        <v>86</v>
      </c>
      <c r="K526" t="s">
        <v>86</v>
      </c>
      <c r="L526" t="s">
        <v>87</v>
      </c>
      <c r="M526" t="s">
        <v>88</v>
      </c>
      <c r="N526">
        <v>2</v>
      </c>
      <c r="O526" s="1">
        <v>44670.700972222221</v>
      </c>
      <c r="P526" s="1">
        <v>44670.781423611108</v>
      </c>
      <c r="Q526">
        <v>6143</v>
      </c>
      <c r="R526">
        <v>808</v>
      </c>
      <c r="S526" t="b">
        <v>0</v>
      </c>
      <c r="T526" t="s">
        <v>89</v>
      </c>
      <c r="U526" t="b">
        <v>1</v>
      </c>
      <c r="V526" t="s">
        <v>134</v>
      </c>
      <c r="W526" s="1">
        <v>44670.729942129627</v>
      </c>
      <c r="X526">
        <v>588</v>
      </c>
      <c r="Y526">
        <v>74</v>
      </c>
      <c r="Z526">
        <v>0</v>
      </c>
      <c r="AA526">
        <v>74</v>
      </c>
      <c r="AB526">
        <v>0</v>
      </c>
      <c r="AC526">
        <v>41</v>
      </c>
      <c r="AD526">
        <v>12</v>
      </c>
      <c r="AE526">
        <v>0</v>
      </c>
      <c r="AF526">
        <v>0</v>
      </c>
      <c r="AG526">
        <v>0</v>
      </c>
      <c r="AH526" t="s">
        <v>598</v>
      </c>
      <c r="AI526" s="1">
        <v>44670.781423611108</v>
      </c>
      <c r="AJ526">
        <v>220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12</v>
      </c>
      <c r="AQ526">
        <v>0</v>
      </c>
      <c r="AR526">
        <v>0</v>
      </c>
      <c r="AS526">
        <v>0</v>
      </c>
      <c r="AT526" t="s">
        <v>89</v>
      </c>
      <c r="AU526" t="s">
        <v>89</v>
      </c>
      <c r="AV526" t="s">
        <v>89</v>
      </c>
      <c r="AW526" t="s">
        <v>89</v>
      </c>
      <c r="AX526" t="s">
        <v>89</v>
      </c>
      <c r="AY526" t="s">
        <v>89</v>
      </c>
      <c r="AZ526" t="s">
        <v>89</v>
      </c>
      <c r="BA526" t="s">
        <v>89</v>
      </c>
      <c r="BB526" t="s">
        <v>89</v>
      </c>
      <c r="BC526" t="s">
        <v>89</v>
      </c>
      <c r="BD526" t="s">
        <v>89</v>
      </c>
      <c r="BE526" t="s">
        <v>89</v>
      </c>
    </row>
    <row r="527" spans="1:57" x14ac:dyDescent="0.35">
      <c r="A527" t="s">
        <v>1345</v>
      </c>
      <c r="B527" t="s">
        <v>81</v>
      </c>
      <c r="C527" t="s">
        <v>182</v>
      </c>
      <c r="D527" t="s">
        <v>83</v>
      </c>
      <c r="E527" s="2" t="str">
        <f>HYPERLINK("capsilon://?command=openfolder&amp;siteaddress=envoy.emaiq-na2.net&amp;folderid=FX4CC3FB59-7E42-AF9E-37D4-F11CAF3FAB69","FX2202455")</f>
        <v>FX2202455</v>
      </c>
      <c r="F527" t="s">
        <v>19</v>
      </c>
      <c r="G527" t="s">
        <v>19</v>
      </c>
      <c r="H527" t="s">
        <v>84</v>
      </c>
      <c r="I527" t="s">
        <v>1346</v>
      </c>
      <c r="J527">
        <v>56</v>
      </c>
      <c r="K527" t="s">
        <v>86</v>
      </c>
      <c r="L527" t="s">
        <v>87</v>
      </c>
      <c r="M527" t="s">
        <v>88</v>
      </c>
      <c r="N527">
        <v>2</v>
      </c>
      <c r="O527" s="1">
        <v>44655.511273148149</v>
      </c>
      <c r="P527" s="1">
        <v>44655.699594907404</v>
      </c>
      <c r="Q527">
        <v>15656</v>
      </c>
      <c r="R527">
        <v>615</v>
      </c>
      <c r="S527" t="b">
        <v>0</v>
      </c>
      <c r="T527" t="s">
        <v>89</v>
      </c>
      <c r="U527" t="b">
        <v>0</v>
      </c>
      <c r="V527" t="s">
        <v>134</v>
      </c>
      <c r="W527" s="1">
        <v>44655.555289351854</v>
      </c>
      <c r="X527">
        <v>243</v>
      </c>
      <c r="Y527">
        <v>42</v>
      </c>
      <c r="Z527">
        <v>0</v>
      </c>
      <c r="AA527">
        <v>42</v>
      </c>
      <c r="AB527">
        <v>0</v>
      </c>
      <c r="AC527">
        <v>12</v>
      </c>
      <c r="AD527">
        <v>14</v>
      </c>
      <c r="AE527">
        <v>0</v>
      </c>
      <c r="AF527">
        <v>0</v>
      </c>
      <c r="AG527">
        <v>0</v>
      </c>
      <c r="AH527" t="s">
        <v>101</v>
      </c>
      <c r="AI527" s="1">
        <v>44655.699594907404</v>
      </c>
      <c r="AJ527">
        <v>363</v>
      </c>
      <c r="AK527">
        <v>2</v>
      </c>
      <c r="AL527">
        <v>0</v>
      </c>
      <c r="AM527">
        <v>2</v>
      </c>
      <c r="AN527">
        <v>0</v>
      </c>
      <c r="AO527">
        <v>2</v>
      </c>
      <c r="AP527">
        <v>12</v>
      </c>
      <c r="AQ527">
        <v>0</v>
      </c>
      <c r="AR527">
        <v>0</v>
      </c>
      <c r="AS527">
        <v>0</v>
      </c>
      <c r="AT527" t="s">
        <v>89</v>
      </c>
      <c r="AU527" t="s">
        <v>89</v>
      </c>
      <c r="AV527" t="s">
        <v>89</v>
      </c>
      <c r="AW527" t="s">
        <v>89</v>
      </c>
      <c r="AX527" t="s">
        <v>89</v>
      </c>
      <c r="AY527" t="s">
        <v>89</v>
      </c>
      <c r="AZ527" t="s">
        <v>89</v>
      </c>
      <c r="BA527" t="s">
        <v>89</v>
      </c>
      <c r="BB527" t="s">
        <v>89</v>
      </c>
      <c r="BC527" t="s">
        <v>89</v>
      </c>
      <c r="BD527" t="s">
        <v>89</v>
      </c>
      <c r="BE527" t="s">
        <v>89</v>
      </c>
    </row>
    <row r="528" spans="1:57" x14ac:dyDescent="0.35">
      <c r="A528" t="s">
        <v>1347</v>
      </c>
      <c r="B528" t="s">
        <v>81</v>
      </c>
      <c r="C528" t="s">
        <v>1348</v>
      </c>
      <c r="D528" t="s">
        <v>83</v>
      </c>
      <c r="E528" s="2" t="str">
        <f>HYPERLINK("capsilon://?command=openfolder&amp;siteaddress=envoy.emaiq-na2.net&amp;folderid=FXFA981ABE-99A0-530E-DC03-9A16E6ADFFD9","FX2204673")</f>
        <v>FX2204673</v>
      </c>
      <c r="F528" t="s">
        <v>19</v>
      </c>
      <c r="G528" t="s">
        <v>19</v>
      </c>
      <c r="H528" t="s">
        <v>84</v>
      </c>
      <c r="I528" t="s">
        <v>1349</v>
      </c>
      <c r="J528">
        <v>43</v>
      </c>
      <c r="K528" t="s">
        <v>86</v>
      </c>
      <c r="L528" t="s">
        <v>87</v>
      </c>
      <c r="M528" t="s">
        <v>88</v>
      </c>
      <c r="N528">
        <v>2</v>
      </c>
      <c r="O528" s="1">
        <v>44670.726782407408</v>
      </c>
      <c r="P528" s="1">
        <v>44671.246134259258</v>
      </c>
      <c r="Q528">
        <v>44332</v>
      </c>
      <c r="R528">
        <v>540</v>
      </c>
      <c r="S528" t="b">
        <v>0</v>
      </c>
      <c r="T528" t="s">
        <v>89</v>
      </c>
      <c r="U528" t="b">
        <v>0</v>
      </c>
      <c r="V528" t="s">
        <v>199</v>
      </c>
      <c r="W528" s="1">
        <v>44670.762418981481</v>
      </c>
      <c r="X528">
        <v>378</v>
      </c>
      <c r="Y528">
        <v>37</v>
      </c>
      <c r="Z528">
        <v>0</v>
      </c>
      <c r="AA528">
        <v>37</v>
      </c>
      <c r="AB528">
        <v>0</v>
      </c>
      <c r="AC528">
        <v>13</v>
      </c>
      <c r="AD528">
        <v>6</v>
      </c>
      <c r="AE528">
        <v>0</v>
      </c>
      <c r="AF528">
        <v>0</v>
      </c>
      <c r="AG528">
        <v>0</v>
      </c>
      <c r="AH528" t="s">
        <v>101</v>
      </c>
      <c r="AI528" s="1">
        <v>44671.246134259258</v>
      </c>
      <c r="AJ528">
        <v>162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6</v>
      </c>
      <c r="AQ528">
        <v>0</v>
      </c>
      <c r="AR528">
        <v>0</v>
      </c>
      <c r="AS528">
        <v>0</v>
      </c>
      <c r="AT528" t="s">
        <v>89</v>
      </c>
      <c r="AU528" t="s">
        <v>89</v>
      </c>
      <c r="AV528" t="s">
        <v>89</v>
      </c>
      <c r="AW528" t="s">
        <v>89</v>
      </c>
      <c r="AX528" t="s">
        <v>89</v>
      </c>
      <c r="AY528" t="s">
        <v>89</v>
      </c>
      <c r="AZ528" t="s">
        <v>89</v>
      </c>
      <c r="BA528" t="s">
        <v>89</v>
      </c>
      <c r="BB528" t="s">
        <v>89</v>
      </c>
      <c r="BC528" t="s">
        <v>89</v>
      </c>
      <c r="BD528" t="s">
        <v>89</v>
      </c>
      <c r="BE528" t="s">
        <v>89</v>
      </c>
    </row>
    <row r="529" spans="1:57" x14ac:dyDescent="0.35">
      <c r="A529" t="s">
        <v>1350</v>
      </c>
      <c r="B529" t="s">
        <v>81</v>
      </c>
      <c r="C529" t="s">
        <v>1313</v>
      </c>
      <c r="D529" t="s">
        <v>83</v>
      </c>
      <c r="E529" s="2" t="str">
        <f>HYPERLINK("capsilon://?command=openfolder&amp;siteaddress=envoy.emaiq-na2.net&amp;folderid=FXCCD8EE3B-5A27-2DED-3AC4-055309FA9649","FX2204255")</f>
        <v>FX2204255</v>
      </c>
      <c r="F529" t="s">
        <v>19</v>
      </c>
      <c r="G529" t="s">
        <v>19</v>
      </c>
      <c r="H529" t="s">
        <v>84</v>
      </c>
      <c r="I529" t="s">
        <v>1351</v>
      </c>
      <c r="J529">
        <v>66</v>
      </c>
      <c r="K529" t="s">
        <v>86</v>
      </c>
      <c r="L529" t="s">
        <v>87</v>
      </c>
      <c r="M529" t="s">
        <v>88</v>
      </c>
      <c r="N529">
        <v>1</v>
      </c>
      <c r="O529" s="1">
        <v>44670.731759259259</v>
      </c>
      <c r="P529" s="1">
        <v>44670.765763888892</v>
      </c>
      <c r="Q529">
        <v>2629</v>
      </c>
      <c r="R529">
        <v>309</v>
      </c>
      <c r="S529" t="b">
        <v>0</v>
      </c>
      <c r="T529" t="s">
        <v>89</v>
      </c>
      <c r="U529" t="b">
        <v>0</v>
      </c>
      <c r="V529" t="s">
        <v>199</v>
      </c>
      <c r="W529" s="1">
        <v>44670.765763888892</v>
      </c>
      <c r="X529">
        <v>288</v>
      </c>
      <c r="Y529">
        <v>4</v>
      </c>
      <c r="Z529">
        <v>0</v>
      </c>
      <c r="AA529">
        <v>4</v>
      </c>
      <c r="AB529">
        <v>0</v>
      </c>
      <c r="AC529">
        <v>4</v>
      </c>
      <c r="AD529">
        <v>62</v>
      </c>
      <c r="AE529">
        <v>52</v>
      </c>
      <c r="AF529">
        <v>0</v>
      </c>
      <c r="AG529">
        <v>1</v>
      </c>
      <c r="AH529" t="s">
        <v>89</v>
      </c>
      <c r="AI529" t="s">
        <v>89</v>
      </c>
      <c r="AJ529" t="s">
        <v>89</v>
      </c>
      <c r="AK529" t="s">
        <v>89</v>
      </c>
      <c r="AL529" t="s">
        <v>89</v>
      </c>
      <c r="AM529" t="s">
        <v>89</v>
      </c>
      <c r="AN529" t="s">
        <v>89</v>
      </c>
      <c r="AO529" t="s">
        <v>89</v>
      </c>
      <c r="AP529" t="s">
        <v>89</v>
      </c>
      <c r="AQ529" t="s">
        <v>89</v>
      </c>
      <c r="AR529" t="s">
        <v>89</v>
      </c>
      <c r="AS529" t="s">
        <v>89</v>
      </c>
      <c r="AT529" t="s">
        <v>89</v>
      </c>
      <c r="AU529" t="s">
        <v>89</v>
      </c>
      <c r="AV529" t="s">
        <v>89</v>
      </c>
      <c r="AW529" t="s">
        <v>89</v>
      </c>
      <c r="AX529" t="s">
        <v>89</v>
      </c>
      <c r="AY529" t="s">
        <v>89</v>
      </c>
      <c r="AZ529" t="s">
        <v>89</v>
      </c>
      <c r="BA529" t="s">
        <v>89</v>
      </c>
      <c r="BB529" t="s">
        <v>89</v>
      </c>
      <c r="BC529" t="s">
        <v>89</v>
      </c>
      <c r="BD529" t="s">
        <v>89</v>
      </c>
      <c r="BE529" t="s">
        <v>89</v>
      </c>
    </row>
    <row r="530" spans="1:57" x14ac:dyDescent="0.35">
      <c r="A530" t="s">
        <v>1352</v>
      </c>
      <c r="B530" t="s">
        <v>81</v>
      </c>
      <c r="C530" t="s">
        <v>1313</v>
      </c>
      <c r="D530" t="s">
        <v>83</v>
      </c>
      <c r="E530" s="2" t="str">
        <f>HYPERLINK("capsilon://?command=openfolder&amp;siteaddress=envoy.emaiq-na2.net&amp;folderid=FXCCD8EE3B-5A27-2DED-3AC4-055309FA9649","FX2204255")</f>
        <v>FX2204255</v>
      </c>
      <c r="F530" t="s">
        <v>19</v>
      </c>
      <c r="G530" t="s">
        <v>19</v>
      </c>
      <c r="H530" t="s">
        <v>84</v>
      </c>
      <c r="I530" t="s">
        <v>1353</v>
      </c>
      <c r="J530">
        <v>43</v>
      </c>
      <c r="K530" t="s">
        <v>86</v>
      </c>
      <c r="L530" t="s">
        <v>87</v>
      </c>
      <c r="M530" t="s">
        <v>88</v>
      </c>
      <c r="N530">
        <v>2</v>
      </c>
      <c r="O530" s="1">
        <v>44670.733159722222</v>
      </c>
      <c r="P530" s="1">
        <v>44671.246724537035</v>
      </c>
      <c r="Q530">
        <v>44049</v>
      </c>
      <c r="R530">
        <v>323</v>
      </c>
      <c r="S530" t="b">
        <v>0</v>
      </c>
      <c r="T530" t="s">
        <v>89</v>
      </c>
      <c r="U530" t="b">
        <v>0</v>
      </c>
      <c r="V530" t="s">
        <v>353</v>
      </c>
      <c r="W530" s="1">
        <v>44670.763171296298</v>
      </c>
      <c r="X530">
        <v>145</v>
      </c>
      <c r="Y530">
        <v>37</v>
      </c>
      <c r="Z530">
        <v>0</v>
      </c>
      <c r="AA530">
        <v>37</v>
      </c>
      <c r="AB530">
        <v>0</v>
      </c>
      <c r="AC530">
        <v>12</v>
      </c>
      <c r="AD530">
        <v>6</v>
      </c>
      <c r="AE530">
        <v>0</v>
      </c>
      <c r="AF530">
        <v>0</v>
      </c>
      <c r="AG530">
        <v>0</v>
      </c>
      <c r="AH530" t="s">
        <v>101</v>
      </c>
      <c r="AI530" s="1">
        <v>44671.246724537035</v>
      </c>
      <c r="AJ530">
        <v>178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6</v>
      </c>
      <c r="AQ530">
        <v>0</v>
      </c>
      <c r="AR530">
        <v>0</v>
      </c>
      <c r="AS530">
        <v>0</v>
      </c>
      <c r="AT530" t="s">
        <v>89</v>
      </c>
      <c r="AU530" t="s">
        <v>89</v>
      </c>
      <c r="AV530" t="s">
        <v>89</v>
      </c>
      <c r="AW530" t="s">
        <v>89</v>
      </c>
      <c r="AX530" t="s">
        <v>89</v>
      </c>
      <c r="AY530" t="s">
        <v>89</v>
      </c>
      <c r="AZ530" t="s">
        <v>89</v>
      </c>
      <c r="BA530" t="s">
        <v>89</v>
      </c>
      <c r="BB530" t="s">
        <v>89</v>
      </c>
      <c r="BC530" t="s">
        <v>89</v>
      </c>
      <c r="BD530" t="s">
        <v>89</v>
      </c>
      <c r="BE530" t="s">
        <v>89</v>
      </c>
    </row>
    <row r="531" spans="1:57" x14ac:dyDescent="0.35">
      <c r="A531" t="s">
        <v>1354</v>
      </c>
      <c r="B531" t="s">
        <v>81</v>
      </c>
      <c r="C531" t="s">
        <v>1132</v>
      </c>
      <c r="D531" t="s">
        <v>83</v>
      </c>
      <c r="E531" s="2" t="str">
        <f>HYPERLINK("capsilon://?command=openfolder&amp;siteaddress=envoy.emaiq-na2.net&amp;folderid=FX39A36DDA-4DCD-B423-89B0-208B20912396","FX22031149")</f>
        <v>FX22031149</v>
      </c>
      <c r="F531" t="s">
        <v>19</v>
      </c>
      <c r="G531" t="s">
        <v>19</v>
      </c>
      <c r="H531" t="s">
        <v>84</v>
      </c>
      <c r="I531" t="s">
        <v>1133</v>
      </c>
      <c r="J531">
        <v>92</v>
      </c>
      <c r="K531" t="s">
        <v>86</v>
      </c>
      <c r="L531" t="s">
        <v>87</v>
      </c>
      <c r="M531" t="s">
        <v>88</v>
      </c>
      <c r="N531">
        <v>2</v>
      </c>
      <c r="O531" s="1">
        <v>44655.511979166666</v>
      </c>
      <c r="P531" s="1">
        <v>44655.605462962965</v>
      </c>
      <c r="Q531">
        <v>6504</v>
      </c>
      <c r="R531">
        <v>1573</v>
      </c>
      <c r="S531" t="b">
        <v>0</v>
      </c>
      <c r="T531" t="s">
        <v>89</v>
      </c>
      <c r="U531" t="b">
        <v>1</v>
      </c>
      <c r="V531" t="s">
        <v>1075</v>
      </c>
      <c r="W531" s="1">
        <v>44655.531307870369</v>
      </c>
      <c r="X531">
        <v>1015</v>
      </c>
      <c r="Y531">
        <v>142</v>
      </c>
      <c r="Z531">
        <v>0</v>
      </c>
      <c r="AA531">
        <v>142</v>
      </c>
      <c r="AB531">
        <v>0</v>
      </c>
      <c r="AC531">
        <v>99</v>
      </c>
      <c r="AD531">
        <v>-50</v>
      </c>
      <c r="AE531">
        <v>0</v>
      </c>
      <c r="AF531">
        <v>0</v>
      </c>
      <c r="AG531">
        <v>0</v>
      </c>
      <c r="AH531" t="s">
        <v>101</v>
      </c>
      <c r="AI531" s="1">
        <v>44655.605462962965</v>
      </c>
      <c r="AJ531">
        <v>545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-50</v>
      </c>
      <c r="AQ531">
        <v>0</v>
      </c>
      <c r="AR531">
        <v>0</v>
      </c>
      <c r="AS531">
        <v>0</v>
      </c>
      <c r="AT531" t="s">
        <v>89</v>
      </c>
      <c r="AU531" t="s">
        <v>89</v>
      </c>
      <c r="AV531" t="s">
        <v>89</v>
      </c>
      <c r="AW531" t="s">
        <v>89</v>
      </c>
      <c r="AX531" t="s">
        <v>89</v>
      </c>
      <c r="AY531" t="s">
        <v>89</v>
      </c>
      <c r="AZ531" t="s">
        <v>89</v>
      </c>
      <c r="BA531" t="s">
        <v>89</v>
      </c>
      <c r="BB531" t="s">
        <v>89</v>
      </c>
      <c r="BC531" t="s">
        <v>89</v>
      </c>
      <c r="BD531" t="s">
        <v>89</v>
      </c>
      <c r="BE531" t="s">
        <v>89</v>
      </c>
    </row>
    <row r="532" spans="1:57" x14ac:dyDescent="0.35">
      <c r="A532" t="s">
        <v>1355</v>
      </c>
      <c r="B532" t="s">
        <v>81</v>
      </c>
      <c r="C532" t="s">
        <v>1313</v>
      </c>
      <c r="D532" t="s">
        <v>83</v>
      </c>
      <c r="E532" s="2" t="str">
        <f>HYPERLINK("capsilon://?command=openfolder&amp;siteaddress=envoy.emaiq-na2.net&amp;folderid=FXCCD8EE3B-5A27-2DED-3AC4-055309FA9649","FX2204255")</f>
        <v>FX2204255</v>
      </c>
      <c r="F532" t="s">
        <v>19</v>
      </c>
      <c r="G532" t="s">
        <v>19</v>
      </c>
      <c r="H532" t="s">
        <v>84</v>
      </c>
      <c r="I532" t="s">
        <v>1356</v>
      </c>
      <c r="J532">
        <v>66</v>
      </c>
      <c r="K532" t="s">
        <v>86</v>
      </c>
      <c r="L532" t="s">
        <v>87</v>
      </c>
      <c r="M532" t="s">
        <v>88</v>
      </c>
      <c r="N532">
        <v>1</v>
      </c>
      <c r="O532" s="1">
        <v>44670.740682870368</v>
      </c>
      <c r="P532" s="1">
        <v>44670.765983796293</v>
      </c>
      <c r="Q532">
        <v>2158</v>
      </c>
      <c r="R532">
        <v>28</v>
      </c>
      <c r="S532" t="b">
        <v>0</v>
      </c>
      <c r="T532" t="s">
        <v>89</v>
      </c>
      <c r="U532" t="b">
        <v>0</v>
      </c>
      <c r="V532" t="s">
        <v>199</v>
      </c>
      <c r="W532" s="1">
        <v>44670.765983796293</v>
      </c>
      <c r="X532">
        <v>18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66</v>
      </c>
      <c r="AE532">
        <v>0</v>
      </c>
      <c r="AF532">
        <v>0</v>
      </c>
      <c r="AG532">
        <v>1</v>
      </c>
      <c r="AH532" t="s">
        <v>89</v>
      </c>
      <c r="AI532" t="s">
        <v>89</v>
      </c>
      <c r="AJ532" t="s">
        <v>89</v>
      </c>
      <c r="AK532" t="s">
        <v>89</v>
      </c>
      <c r="AL532" t="s">
        <v>89</v>
      </c>
      <c r="AM532" t="s">
        <v>89</v>
      </c>
      <c r="AN532" t="s">
        <v>89</v>
      </c>
      <c r="AO532" t="s">
        <v>89</v>
      </c>
      <c r="AP532" t="s">
        <v>89</v>
      </c>
      <c r="AQ532" t="s">
        <v>89</v>
      </c>
      <c r="AR532" t="s">
        <v>89</v>
      </c>
      <c r="AS532" t="s">
        <v>89</v>
      </c>
      <c r="AT532" t="s">
        <v>89</v>
      </c>
      <c r="AU532" t="s">
        <v>89</v>
      </c>
      <c r="AV532" t="s">
        <v>89</v>
      </c>
      <c r="AW532" t="s">
        <v>89</v>
      </c>
      <c r="AX532" t="s">
        <v>89</v>
      </c>
      <c r="AY532" t="s">
        <v>89</v>
      </c>
      <c r="AZ532" t="s">
        <v>89</v>
      </c>
      <c r="BA532" t="s">
        <v>89</v>
      </c>
      <c r="BB532" t="s">
        <v>89</v>
      </c>
      <c r="BC532" t="s">
        <v>89</v>
      </c>
      <c r="BD532" t="s">
        <v>89</v>
      </c>
      <c r="BE532" t="s">
        <v>89</v>
      </c>
    </row>
    <row r="533" spans="1:57" x14ac:dyDescent="0.35">
      <c r="A533" t="s">
        <v>1357</v>
      </c>
      <c r="B533" t="s">
        <v>81</v>
      </c>
      <c r="C533" t="s">
        <v>1358</v>
      </c>
      <c r="D533" t="s">
        <v>83</v>
      </c>
      <c r="E533" s="2" t="str">
        <f>HYPERLINK("capsilon://?command=openfolder&amp;siteaddress=envoy.emaiq-na2.net&amp;folderid=FX071C53B3-0CFB-AEFB-220D-84AA9AA62814","FX2204130")</f>
        <v>FX2204130</v>
      </c>
      <c r="F533" t="s">
        <v>19</v>
      </c>
      <c r="G533" t="s">
        <v>19</v>
      </c>
      <c r="H533" t="s">
        <v>84</v>
      </c>
      <c r="I533" t="s">
        <v>1359</v>
      </c>
      <c r="J533">
        <v>99</v>
      </c>
      <c r="K533" t="s">
        <v>86</v>
      </c>
      <c r="L533" t="s">
        <v>87</v>
      </c>
      <c r="M533" t="s">
        <v>88</v>
      </c>
      <c r="N533">
        <v>2</v>
      </c>
      <c r="O533" s="1">
        <v>44670.743425925924</v>
      </c>
      <c r="P533" s="1">
        <v>44671.250856481478</v>
      </c>
      <c r="Q533">
        <v>42714</v>
      </c>
      <c r="R533">
        <v>1128</v>
      </c>
      <c r="S533" t="b">
        <v>0</v>
      </c>
      <c r="T533" t="s">
        <v>89</v>
      </c>
      <c r="U533" t="b">
        <v>0</v>
      </c>
      <c r="V533" t="s">
        <v>199</v>
      </c>
      <c r="W533" s="1">
        <v>44670.773657407408</v>
      </c>
      <c r="X533">
        <v>662</v>
      </c>
      <c r="Y533">
        <v>79</v>
      </c>
      <c r="Z533">
        <v>0</v>
      </c>
      <c r="AA533">
        <v>79</v>
      </c>
      <c r="AB533">
        <v>0</v>
      </c>
      <c r="AC533">
        <v>37</v>
      </c>
      <c r="AD533">
        <v>20</v>
      </c>
      <c r="AE533">
        <v>0</v>
      </c>
      <c r="AF533">
        <v>0</v>
      </c>
      <c r="AG533">
        <v>0</v>
      </c>
      <c r="AH533" t="s">
        <v>273</v>
      </c>
      <c r="AI533" s="1">
        <v>44671.250856481478</v>
      </c>
      <c r="AJ533">
        <v>452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20</v>
      </c>
      <c r="AQ533">
        <v>0</v>
      </c>
      <c r="AR533">
        <v>0</v>
      </c>
      <c r="AS533">
        <v>0</v>
      </c>
      <c r="AT533" t="s">
        <v>89</v>
      </c>
      <c r="AU533" t="s">
        <v>89</v>
      </c>
      <c r="AV533" t="s">
        <v>89</v>
      </c>
      <c r="AW533" t="s">
        <v>89</v>
      </c>
      <c r="AX533" t="s">
        <v>89</v>
      </c>
      <c r="AY533" t="s">
        <v>89</v>
      </c>
      <c r="AZ533" t="s">
        <v>89</v>
      </c>
      <c r="BA533" t="s">
        <v>89</v>
      </c>
      <c r="BB533" t="s">
        <v>89</v>
      </c>
      <c r="BC533" t="s">
        <v>89</v>
      </c>
      <c r="BD533" t="s">
        <v>89</v>
      </c>
      <c r="BE533" t="s">
        <v>89</v>
      </c>
    </row>
    <row r="534" spans="1:57" x14ac:dyDescent="0.35">
      <c r="A534" t="s">
        <v>1360</v>
      </c>
      <c r="B534" t="s">
        <v>81</v>
      </c>
      <c r="C534" t="s">
        <v>1361</v>
      </c>
      <c r="D534" t="s">
        <v>83</v>
      </c>
      <c r="E534" s="2" t="str">
        <f>HYPERLINK("capsilon://?command=openfolder&amp;siteaddress=envoy.emaiq-na2.net&amp;folderid=FX51EC0094-890B-F5C7-B61C-70A5EF0C83F3","FX2204164")</f>
        <v>FX2204164</v>
      </c>
      <c r="F534" t="s">
        <v>19</v>
      </c>
      <c r="G534" t="s">
        <v>19</v>
      </c>
      <c r="H534" t="s">
        <v>84</v>
      </c>
      <c r="I534" t="s">
        <v>1362</v>
      </c>
      <c r="J534">
        <v>158</v>
      </c>
      <c r="K534" t="s">
        <v>86</v>
      </c>
      <c r="L534" t="s">
        <v>87</v>
      </c>
      <c r="M534" t="s">
        <v>88</v>
      </c>
      <c r="N534">
        <v>2</v>
      </c>
      <c r="O534" s="1">
        <v>44670.750891203701</v>
      </c>
      <c r="P534" s="1">
        <v>44671.254305555558</v>
      </c>
      <c r="Q534">
        <v>42355</v>
      </c>
      <c r="R534">
        <v>1140</v>
      </c>
      <c r="S534" t="b">
        <v>0</v>
      </c>
      <c r="T534" t="s">
        <v>89</v>
      </c>
      <c r="U534" t="b">
        <v>0</v>
      </c>
      <c r="V534" t="s">
        <v>353</v>
      </c>
      <c r="W534" s="1">
        <v>44670.768506944441</v>
      </c>
      <c r="X534">
        <v>434</v>
      </c>
      <c r="Y534">
        <v>108</v>
      </c>
      <c r="Z534">
        <v>0</v>
      </c>
      <c r="AA534">
        <v>108</v>
      </c>
      <c r="AB534">
        <v>0</v>
      </c>
      <c r="AC534">
        <v>38</v>
      </c>
      <c r="AD534">
        <v>50</v>
      </c>
      <c r="AE534">
        <v>0</v>
      </c>
      <c r="AF534">
        <v>0</v>
      </c>
      <c r="AG534">
        <v>0</v>
      </c>
      <c r="AH534" t="s">
        <v>101</v>
      </c>
      <c r="AI534" s="1">
        <v>44671.254305555558</v>
      </c>
      <c r="AJ534">
        <v>706</v>
      </c>
      <c r="AK534">
        <v>3</v>
      </c>
      <c r="AL534">
        <v>0</v>
      </c>
      <c r="AM534">
        <v>3</v>
      </c>
      <c r="AN534">
        <v>0</v>
      </c>
      <c r="AO534">
        <v>3</v>
      </c>
      <c r="AP534">
        <v>47</v>
      </c>
      <c r="AQ534">
        <v>0</v>
      </c>
      <c r="AR534">
        <v>0</v>
      </c>
      <c r="AS534">
        <v>0</v>
      </c>
      <c r="AT534" t="s">
        <v>89</v>
      </c>
      <c r="AU534" t="s">
        <v>89</v>
      </c>
      <c r="AV534" t="s">
        <v>89</v>
      </c>
      <c r="AW534" t="s">
        <v>89</v>
      </c>
      <c r="AX534" t="s">
        <v>89</v>
      </c>
      <c r="AY534" t="s">
        <v>89</v>
      </c>
      <c r="AZ534" t="s">
        <v>89</v>
      </c>
      <c r="BA534" t="s">
        <v>89</v>
      </c>
      <c r="BB534" t="s">
        <v>89</v>
      </c>
      <c r="BC534" t="s">
        <v>89</v>
      </c>
      <c r="BD534" t="s">
        <v>89</v>
      </c>
      <c r="BE534" t="s">
        <v>89</v>
      </c>
    </row>
    <row r="535" spans="1:57" x14ac:dyDescent="0.35">
      <c r="A535" t="s">
        <v>1363</v>
      </c>
      <c r="B535" t="s">
        <v>81</v>
      </c>
      <c r="C535" t="s">
        <v>1313</v>
      </c>
      <c r="D535" t="s">
        <v>83</v>
      </c>
      <c r="E535" s="2" t="str">
        <f>HYPERLINK("capsilon://?command=openfolder&amp;siteaddress=envoy.emaiq-na2.net&amp;folderid=FXCCD8EE3B-5A27-2DED-3AC4-055309FA9649","FX2204255")</f>
        <v>FX2204255</v>
      </c>
      <c r="F535" t="s">
        <v>19</v>
      </c>
      <c r="G535" t="s">
        <v>19</v>
      </c>
      <c r="H535" t="s">
        <v>84</v>
      </c>
      <c r="I535" t="s">
        <v>1351</v>
      </c>
      <c r="J535">
        <v>43</v>
      </c>
      <c r="K535" t="s">
        <v>86</v>
      </c>
      <c r="L535" t="s">
        <v>87</v>
      </c>
      <c r="M535" t="s">
        <v>88</v>
      </c>
      <c r="N535">
        <v>2</v>
      </c>
      <c r="O535" s="1">
        <v>44670.766053240739</v>
      </c>
      <c r="P535" s="1">
        <v>44670.783020833333</v>
      </c>
      <c r="Q535">
        <v>1220</v>
      </c>
      <c r="R535">
        <v>246</v>
      </c>
      <c r="S535" t="b">
        <v>0</v>
      </c>
      <c r="T535" t="s">
        <v>89</v>
      </c>
      <c r="U535" t="b">
        <v>1</v>
      </c>
      <c r="V535" t="s">
        <v>353</v>
      </c>
      <c r="W535" s="1">
        <v>44670.769780092596</v>
      </c>
      <c r="X535">
        <v>109</v>
      </c>
      <c r="Y535">
        <v>37</v>
      </c>
      <c r="Z535">
        <v>0</v>
      </c>
      <c r="AA535">
        <v>37</v>
      </c>
      <c r="AB535">
        <v>0</v>
      </c>
      <c r="AC535">
        <v>13</v>
      </c>
      <c r="AD535">
        <v>6</v>
      </c>
      <c r="AE535">
        <v>0</v>
      </c>
      <c r="AF535">
        <v>0</v>
      </c>
      <c r="AG535">
        <v>0</v>
      </c>
      <c r="AH535" t="s">
        <v>598</v>
      </c>
      <c r="AI535" s="1">
        <v>44670.783020833333</v>
      </c>
      <c r="AJ535">
        <v>137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6</v>
      </c>
      <c r="AQ535">
        <v>0</v>
      </c>
      <c r="AR535">
        <v>0</v>
      </c>
      <c r="AS535">
        <v>0</v>
      </c>
      <c r="AT535" t="s">
        <v>89</v>
      </c>
      <c r="AU535" t="s">
        <v>89</v>
      </c>
      <c r="AV535" t="s">
        <v>89</v>
      </c>
      <c r="AW535" t="s">
        <v>89</v>
      </c>
      <c r="AX535" t="s">
        <v>89</v>
      </c>
      <c r="AY535" t="s">
        <v>89</v>
      </c>
      <c r="AZ535" t="s">
        <v>89</v>
      </c>
      <c r="BA535" t="s">
        <v>89</v>
      </c>
      <c r="BB535" t="s">
        <v>89</v>
      </c>
      <c r="BC535" t="s">
        <v>89</v>
      </c>
      <c r="BD535" t="s">
        <v>89</v>
      </c>
      <c r="BE535" t="s">
        <v>89</v>
      </c>
    </row>
    <row r="536" spans="1:57" x14ac:dyDescent="0.35">
      <c r="A536" t="s">
        <v>1364</v>
      </c>
      <c r="B536" t="s">
        <v>81</v>
      </c>
      <c r="C536" t="s">
        <v>1313</v>
      </c>
      <c r="D536" t="s">
        <v>83</v>
      </c>
      <c r="E536" s="2" t="str">
        <f>HYPERLINK("capsilon://?command=openfolder&amp;siteaddress=envoy.emaiq-na2.net&amp;folderid=FXCCD8EE3B-5A27-2DED-3AC4-055309FA9649","FX2204255")</f>
        <v>FX2204255</v>
      </c>
      <c r="F536" t="s">
        <v>19</v>
      </c>
      <c r="G536" t="s">
        <v>19</v>
      </c>
      <c r="H536" t="s">
        <v>84</v>
      </c>
      <c r="I536" t="s">
        <v>1356</v>
      </c>
      <c r="J536">
        <v>43</v>
      </c>
      <c r="K536" t="s">
        <v>86</v>
      </c>
      <c r="L536" t="s">
        <v>87</v>
      </c>
      <c r="M536" t="s">
        <v>88</v>
      </c>
      <c r="N536">
        <v>2</v>
      </c>
      <c r="O536" s="1">
        <v>44670.766296296293</v>
      </c>
      <c r="P536" s="1">
        <v>44670.78396990741</v>
      </c>
      <c r="Q536">
        <v>1257</v>
      </c>
      <c r="R536">
        <v>270</v>
      </c>
      <c r="S536" t="b">
        <v>0</v>
      </c>
      <c r="T536" t="s">
        <v>89</v>
      </c>
      <c r="U536" t="b">
        <v>1</v>
      </c>
      <c r="V536" t="s">
        <v>460</v>
      </c>
      <c r="W536" s="1">
        <v>44670.770879629628</v>
      </c>
      <c r="X536">
        <v>189</v>
      </c>
      <c r="Y536">
        <v>37</v>
      </c>
      <c r="Z536">
        <v>0</v>
      </c>
      <c r="AA536">
        <v>37</v>
      </c>
      <c r="AB536">
        <v>0</v>
      </c>
      <c r="AC536">
        <v>26</v>
      </c>
      <c r="AD536">
        <v>6</v>
      </c>
      <c r="AE536">
        <v>0</v>
      </c>
      <c r="AF536">
        <v>0</v>
      </c>
      <c r="AG536">
        <v>0</v>
      </c>
      <c r="AH536" t="s">
        <v>598</v>
      </c>
      <c r="AI536" s="1">
        <v>44670.78396990741</v>
      </c>
      <c r="AJ536">
        <v>81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6</v>
      </c>
      <c r="AQ536">
        <v>0</v>
      </c>
      <c r="AR536">
        <v>0</v>
      </c>
      <c r="AS536">
        <v>0</v>
      </c>
      <c r="AT536" t="s">
        <v>89</v>
      </c>
      <c r="AU536" t="s">
        <v>89</v>
      </c>
      <c r="AV536" t="s">
        <v>89</v>
      </c>
      <c r="AW536" t="s">
        <v>89</v>
      </c>
      <c r="AX536" t="s">
        <v>89</v>
      </c>
      <c r="AY536" t="s">
        <v>89</v>
      </c>
      <c r="AZ536" t="s">
        <v>89</v>
      </c>
      <c r="BA536" t="s">
        <v>89</v>
      </c>
      <c r="BB536" t="s">
        <v>89</v>
      </c>
      <c r="BC536" t="s">
        <v>89</v>
      </c>
      <c r="BD536" t="s">
        <v>89</v>
      </c>
      <c r="BE536" t="s">
        <v>89</v>
      </c>
    </row>
    <row r="537" spans="1:57" x14ac:dyDescent="0.35">
      <c r="A537" t="s">
        <v>1365</v>
      </c>
      <c r="B537" t="s">
        <v>81</v>
      </c>
      <c r="C537" t="s">
        <v>1138</v>
      </c>
      <c r="D537" t="s">
        <v>83</v>
      </c>
      <c r="E537" s="2" t="str">
        <f>HYPERLINK("capsilon://?command=openfolder&amp;siteaddress=envoy.emaiq-na2.net&amp;folderid=FX24BC562E-541F-EED6-8C38-BA0C6B9E8CE1","FX2204699")</f>
        <v>FX2204699</v>
      </c>
      <c r="F537" t="s">
        <v>19</v>
      </c>
      <c r="G537" t="s">
        <v>19</v>
      </c>
      <c r="H537" t="s">
        <v>84</v>
      </c>
      <c r="I537" t="s">
        <v>1366</v>
      </c>
      <c r="J537">
        <v>66</v>
      </c>
      <c r="K537" t="s">
        <v>86</v>
      </c>
      <c r="L537" t="s">
        <v>87</v>
      </c>
      <c r="M537" t="s">
        <v>88</v>
      </c>
      <c r="N537">
        <v>1</v>
      </c>
      <c r="O537" s="1">
        <v>44670.779965277776</v>
      </c>
      <c r="P537" s="1">
        <v>44670.782326388886</v>
      </c>
      <c r="Q537">
        <v>34</v>
      </c>
      <c r="R537">
        <v>170</v>
      </c>
      <c r="S537" t="b">
        <v>0</v>
      </c>
      <c r="T537" t="s">
        <v>89</v>
      </c>
      <c r="U537" t="b">
        <v>0</v>
      </c>
      <c r="V537" t="s">
        <v>134</v>
      </c>
      <c r="W537" s="1">
        <v>44670.782326388886</v>
      </c>
      <c r="X537">
        <v>135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66</v>
      </c>
      <c r="AE537">
        <v>52</v>
      </c>
      <c r="AF537">
        <v>0</v>
      </c>
      <c r="AG537">
        <v>1</v>
      </c>
      <c r="AH537" t="s">
        <v>89</v>
      </c>
      <c r="AI537" t="s">
        <v>89</v>
      </c>
      <c r="AJ537" t="s">
        <v>89</v>
      </c>
      <c r="AK537" t="s">
        <v>89</v>
      </c>
      <c r="AL537" t="s">
        <v>89</v>
      </c>
      <c r="AM537" t="s">
        <v>89</v>
      </c>
      <c r="AN537" t="s">
        <v>89</v>
      </c>
      <c r="AO537" t="s">
        <v>89</v>
      </c>
      <c r="AP537" t="s">
        <v>89</v>
      </c>
      <c r="AQ537" t="s">
        <v>89</v>
      </c>
      <c r="AR537" t="s">
        <v>89</v>
      </c>
      <c r="AS537" t="s">
        <v>89</v>
      </c>
      <c r="AT537" t="s">
        <v>89</v>
      </c>
      <c r="AU537" t="s">
        <v>89</v>
      </c>
      <c r="AV537" t="s">
        <v>89</v>
      </c>
      <c r="AW537" t="s">
        <v>89</v>
      </c>
      <c r="AX537" t="s">
        <v>89</v>
      </c>
      <c r="AY537" t="s">
        <v>89</v>
      </c>
      <c r="AZ537" t="s">
        <v>89</v>
      </c>
      <c r="BA537" t="s">
        <v>89</v>
      </c>
      <c r="BB537" t="s">
        <v>89</v>
      </c>
      <c r="BC537" t="s">
        <v>89</v>
      </c>
      <c r="BD537" t="s">
        <v>89</v>
      </c>
      <c r="BE537" t="s">
        <v>89</v>
      </c>
    </row>
    <row r="538" spans="1:57" x14ac:dyDescent="0.35">
      <c r="A538" t="s">
        <v>1367</v>
      </c>
      <c r="B538" t="s">
        <v>81</v>
      </c>
      <c r="C538" t="s">
        <v>388</v>
      </c>
      <c r="D538" t="s">
        <v>83</v>
      </c>
      <c r="E538" s="2" t="str">
        <f>HYPERLINK("capsilon://?command=openfolder&amp;siteaddress=envoy.emaiq-na2.net&amp;folderid=FX3FEE9254-0FEA-40DD-5187-DC82B82E8EF0","FX220356")</f>
        <v>FX220356</v>
      </c>
      <c r="F538" t="s">
        <v>19</v>
      </c>
      <c r="G538" t="s">
        <v>19</v>
      </c>
      <c r="H538" t="s">
        <v>84</v>
      </c>
      <c r="I538" t="s">
        <v>1368</v>
      </c>
      <c r="J538">
        <v>32</v>
      </c>
      <c r="K538" t="s">
        <v>86</v>
      </c>
      <c r="L538" t="s">
        <v>87</v>
      </c>
      <c r="M538" t="s">
        <v>88</v>
      </c>
      <c r="N538">
        <v>2</v>
      </c>
      <c r="O538" s="1">
        <v>44655.518206018518</v>
      </c>
      <c r="P538" s="1">
        <v>44655.704201388886</v>
      </c>
      <c r="Q538">
        <v>14728</v>
      </c>
      <c r="R538">
        <v>1342</v>
      </c>
      <c r="S538" t="b">
        <v>0</v>
      </c>
      <c r="T538" t="s">
        <v>89</v>
      </c>
      <c r="U538" t="b">
        <v>0</v>
      </c>
      <c r="V538" t="s">
        <v>134</v>
      </c>
      <c r="W538" s="1">
        <v>44655.566076388888</v>
      </c>
      <c r="X538">
        <v>931</v>
      </c>
      <c r="Y538">
        <v>62</v>
      </c>
      <c r="Z538">
        <v>0</v>
      </c>
      <c r="AA538">
        <v>62</v>
      </c>
      <c r="AB538">
        <v>0</v>
      </c>
      <c r="AC538">
        <v>51</v>
      </c>
      <c r="AD538">
        <v>-30</v>
      </c>
      <c r="AE538">
        <v>0</v>
      </c>
      <c r="AF538">
        <v>0</v>
      </c>
      <c r="AG538">
        <v>0</v>
      </c>
      <c r="AH538" t="s">
        <v>101</v>
      </c>
      <c r="AI538" s="1">
        <v>44655.704201388886</v>
      </c>
      <c r="AJ538">
        <v>397</v>
      </c>
      <c r="AK538">
        <v>1</v>
      </c>
      <c r="AL538">
        <v>0</v>
      </c>
      <c r="AM538">
        <v>1</v>
      </c>
      <c r="AN538">
        <v>0</v>
      </c>
      <c r="AO538">
        <v>1</v>
      </c>
      <c r="AP538">
        <v>-31</v>
      </c>
      <c r="AQ538">
        <v>0</v>
      </c>
      <c r="AR538">
        <v>0</v>
      </c>
      <c r="AS538">
        <v>0</v>
      </c>
      <c r="AT538" t="s">
        <v>89</v>
      </c>
      <c r="AU538" t="s">
        <v>89</v>
      </c>
      <c r="AV538" t="s">
        <v>89</v>
      </c>
      <c r="AW538" t="s">
        <v>89</v>
      </c>
      <c r="AX538" t="s">
        <v>89</v>
      </c>
      <c r="AY538" t="s">
        <v>89</v>
      </c>
      <c r="AZ538" t="s">
        <v>89</v>
      </c>
      <c r="BA538" t="s">
        <v>89</v>
      </c>
      <c r="BB538" t="s">
        <v>89</v>
      </c>
      <c r="BC538" t="s">
        <v>89</v>
      </c>
      <c r="BD538" t="s">
        <v>89</v>
      </c>
      <c r="BE538" t="s">
        <v>89</v>
      </c>
    </row>
    <row r="539" spans="1:57" x14ac:dyDescent="0.35">
      <c r="A539" t="s">
        <v>1369</v>
      </c>
      <c r="B539" t="s">
        <v>81</v>
      </c>
      <c r="C539" t="s">
        <v>1138</v>
      </c>
      <c r="D539" t="s">
        <v>83</v>
      </c>
      <c r="E539" s="2" t="str">
        <f>HYPERLINK("capsilon://?command=openfolder&amp;siteaddress=envoy.emaiq-na2.net&amp;folderid=FX24BC562E-541F-EED6-8C38-BA0C6B9E8CE1","FX2204699")</f>
        <v>FX2204699</v>
      </c>
      <c r="F539" t="s">
        <v>19</v>
      </c>
      <c r="G539" t="s">
        <v>19</v>
      </c>
      <c r="H539" t="s">
        <v>84</v>
      </c>
      <c r="I539" t="s">
        <v>1366</v>
      </c>
      <c r="J539">
        <v>43</v>
      </c>
      <c r="K539" t="s">
        <v>86</v>
      </c>
      <c r="L539" t="s">
        <v>87</v>
      </c>
      <c r="M539" t="s">
        <v>88</v>
      </c>
      <c r="N539">
        <v>2</v>
      </c>
      <c r="O539" s="1">
        <v>44670.782604166663</v>
      </c>
      <c r="P539" s="1">
        <v>44671.130416666667</v>
      </c>
      <c r="Q539">
        <v>29245</v>
      </c>
      <c r="R539">
        <v>806</v>
      </c>
      <c r="S539" t="b">
        <v>0</v>
      </c>
      <c r="T539" t="s">
        <v>89</v>
      </c>
      <c r="U539" t="b">
        <v>1</v>
      </c>
      <c r="V539" t="s">
        <v>134</v>
      </c>
      <c r="W539" s="1">
        <v>44670.788182870368</v>
      </c>
      <c r="X539">
        <v>482</v>
      </c>
      <c r="Y539">
        <v>37</v>
      </c>
      <c r="Z539">
        <v>0</v>
      </c>
      <c r="AA539">
        <v>37</v>
      </c>
      <c r="AB539">
        <v>0</v>
      </c>
      <c r="AC539">
        <v>23</v>
      </c>
      <c r="AD539">
        <v>6</v>
      </c>
      <c r="AE539">
        <v>0</v>
      </c>
      <c r="AF539">
        <v>0</v>
      </c>
      <c r="AG539">
        <v>0</v>
      </c>
      <c r="AH539" t="s">
        <v>106</v>
      </c>
      <c r="AI539" s="1">
        <v>44671.130416666667</v>
      </c>
      <c r="AJ539">
        <v>324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6</v>
      </c>
      <c r="AQ539">
        <v>0</v>
      </c>
      <c r="AR539">
        <v>0</v>
      </c>
      <c r="AS539">
        <v>0</v>
      </c>
      <c r="AT539" t="s">
        <v>89</v>
      </c>
      <c r="AU539" t="s">
        <v>89</v>
      </c>
      <c r="AV539" t="s">
        <v>89</v>
      </c>
      <c r="AW539" t="s">
        <v>89</v>
      </c>
      <c r="AX539" t="s">
        <v>89</v>
      </c>
      <c r="AY539" t="s">
        <v>89</v>
      </c>
      <c r="AZ539" t="s">
        <v>89</v>
      </c>
      <c r="BA539" t="s">
        <v>89</v>
      </c>
      <c r="BB539" t="s">
        <v>89</v>
      </c>
      <c r="BC539" t="s">
        <v>89</v>
      </c>
      <c r="BD539" t="s">
        <v>89</v>
      </c>
      <c r="BE539" t="s">
        <v>89</v>
      </c>
    </row>
    <row r="540" spans="1:57" x14ac:dyDescent="0.35">
      <c r="A540" t="s">
        <v>1370</v>
      </c>
      <c r="B540" t="s">
        <v>81</v>
      </c>
      <c r="C540" t="s">
        <v>1138</v>
      </c>
      <c r="D540" t="s">
        <v>83</v>
      </c>
      <c r="E540" s="2" t="str">
        <f>HYPERLINK("capsilon://?command=openfolder&amp;siteaddress=envoy.emaiq-na2.net&amp;folderid=FX24BC562E-541F-EED6-8C38-BA0C6B9E8CE1","FX2204699")</f>
        <v>FX2204699</v>
      </c>
      <c r="F540" t="s">
        <v>19</v>
      </c>
      <c r="G540" t="s">
        <v>19</v>
      </c>
      <c r="H540" t="s">
        <v>84</v>
      </c>
      <c r="I540" t="s">
        <v>1371</v>
      </c>
      <c r="J540">
        <v>66</v>
      </c>
      <c r="K540" t="s">
        <v>86</v>
      </c>
      <c r="L540" t="s">
        <v>87</v>
      </c>
      <c r="M540" t="s">
        <v>88</v>
      </c>
      <c r="N540">
        <v>1</v>
      </c>
      <c r="O540" s="1">
        <v>44670.78502314815</v>
      </c>
      <c r="P540" s="1">
        <v>44670.791759259257</v>
      </c>
      <c r="Q540">
        <v>253</v>
      </c>
      <c r="R540">
        <v>329</v>
      </c>
      <c r="S540" t="b">
        <v>0</v>
      </c>
      <c r="T540" t="s">
        <v>89</v>
      </c>
      <c r="U540" t="b">
        <v>0</v>
      </c>
      <c r="V540" t="s">
        <v>134</v>
      </c>
      <c r="W540" s="1">
        <v>44670.791759259257</v>
      </c>
      <c r="X540">
        <v>308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66</v>
      </c>
      <c r="AE540">
        <v>52</v>
      </c>
      <c r="AF540">
        <v>0</v>
      </c>
      <c r="AG540">
        <v>2</v>
      </c>
      <c r="AH540" t="s">
        <v>89</v>
      </c>
      <c r="AI540" t="s">
        <v>89</v>
      </c>
      <c r="AJ540" t="s">
        <v>89</v>
      </c>
      <c r="AK540" t="s">
        <v>89</v>
      </c>
      <c r="AL540" t="s">
        <v>89</v>
      </c>
      <c r="AM540" t="s">
        <v>89</v>
      </c>
      <c r="AN540" t="s">
        <v>89</v>
      </c>
      <c r="AO540" t="s">
        <v>89</v>
      </c>
      <c r="AP540" t="s">
        <v>89</v>
      </c>
      <c r="AQ540" t="s">
        <v>89</v>
      </c>
      <c r="AR540" t="s">
        <v>89</v>
      </c>
      <c r="AS540" t="s">
        <v>89</v>
      </c>
      <c r="AT540" t="s">
        <v>89</v>
      </c>
      <c r="AU540" t="s">
        <v>89</v>
      </c>
      <c r="AV540" t="s">
        <v>89</v>
      </c>
      <c r="AW540" t="s">
        <v>89</v>
      </c>
      <c r="AX540" t="s">
        <v>89</v>
      </c>
      <c r="AY540" t="s">
        <v>89</v>
      </c>
      <c r="AZ540" t="s">
        <v>89</v>
      </c>
      <c r="BA540" t="s">
        <v>89</v>
      </c>
      <c r="BB540" t="s">
        <v>89</v>
      </c>
      <c r="BC540" t="s">
        <v>89</v>
      </c>
      <c r="BD540" t="s">
        <v>89</v>
      </c>
      <c r="BE540" t="s">
        <v>89</v>
      </c>
    </row>
    <row r="541" spans="1:57" x14ac:dyDescent="0.35">
      <c r="A541" t="s">
        <v>1372</v>
      </c>
      <c r="B541" t="s">
        <v>81</v>
      </c>
      <c r="C541" t="s">
        <v>1138</v>
      </c>
      <c r="D541" t="s">
        <v>83</v>
      </c>
      <c r="E541" s="2" t="str">
        <f>HYPERLINK("capsilon://?command=openfolder&amp;siteaddress=envoy.emaiq-na2.net&amp;folderid=FX24BC562E-541F-EED6-8C38-BA0C6B9E8CE1","FX2204699")</f>
        <v>FX2204699</v>
      </c>
      <c r="F541" t="s">
        <v>19</v>
      </c>
      <c r="G541" t="s">
        <v>19</v>
      </c>
      <c r="H541" t="s">
        <v>84</v>
      </c>
      <c r="I541" t="s">
        <v>1373</v>
      </c>
      <c r="J541">
        <v>66</v>
      </c>
      <c r="K541" t="s">
        <v>86</v>
      </c>
      <c r="L541" t="s">
        <v>87</v>
      </c>
      <c r="M541" t="s">
        <v>88</v>
      </c>
      <c r="N541">
        <v>2</v>
      </c>
      <c r="O541" s="1">
        <v>44670.789618055554</v>
      </c>
      <c r="P541" s="1">
        <v>44671.247199074074</v>
      </c>
      <c r="Q541">
        <v>39461</v>
      </c>
      <c r="R541">
        <v>74</v>
      </c>
      <c r="S541" t="b">
        <v>0</v>
      </c>
      <c r="T541" t="s">
        <v>89</v>
      </c>
      <c r="U541" t="b">
        <v>0</v>
      </c>
      <c r="V541" t="s">
        <v>134</v>
      </c>
      <c r="W541" s="1">
        <v>44670.792164351849</v>
      </c>
      <c r="X541">
        <v>34</v>
      </c>
      <c r="Y541">
        <v>2</v>
      </c>
      <c r="Z541">
        <v>0</v>
      </c>
      <c r="AA541">
        <v>2</v>
      </c>
      <c r="AB541">
        <v>52</v>
      </c>
      <c r="AC541">
        <v>0</v>
      </c>
      <c r="AD541">
        <v>64</v>
      </c>
      <c r="AE541">
        <v>0</v>
      </c>
      <c r="AF541">
        <v>0</v>
      </c>
      <c r="AG541">
        <v>0</v>
      </c>
      <c r="AH541" t="s">
        <v>101</v>
      </c>
      <c r="AI541" s="1">
        <v>44671.247199074074</v>
      </c>
      <c r="AJ541">
        <v>40</v>
      </c>
      <c r="AK541">
        <v>0</v>
      </c>
      <c r="AL541">
        <v>0</v>
      </c>
      <c r="AM541">
        <v>0</v>
      </c>
      <c r="AN541">
        <v>52</v>
      </c>
      <c r="AO541">
        <v>0</v>
      </c>
      <c r="AP541">
        <v>64</v>
      </c>
      <c r="AQ541">
        <v>0</v>
      </c>
      <c r="AR541">
        <v>0</v>
      </c>
      <c r="AS541">
        <v>0</v>
      </c>
      <c r="AT541" t="s">
        <v>89</v>
      </c>
      <c r="AU541" t="s">
        <v>89</v>
      </c>
      <c r="AV541" t="s">
        <v>89</v>
      </c>
      <c r="AW541" t="s">
        <v>89</v>
      </c>
      <c r="AX541" t="s">
        <v>89</v>
      </c>
      <c r="AY541" t="s">
        <v>89</v>
      </c>
      <c r="AZ541" t="s">
        <v>89</v>
      </c>
      <c r="BA541" t="s">
        <v>89</v>
      </c>
      <c r="BB541" t="s">
        <v>89</v>
      </c>
      <c r="BC541" t="s">
        <v>89</v>
      </c>
      <c r="BD541" t="s">
        <v>89</v>
      </c>
      <c r="BE541" t="s">
        <v>89</v>
      </c>
    </row>
    <row r="542" spans="1:57" x14ac:dyDescent="0.35">
      <c r="A542" t="s">
        <v>1374</v>
      </c>
      <c r="B542" t="s">
        <v>81</v>
      </c>
      <c r="C542" t="s">
        <v>1138</v>
      </c>
      <c r="D542" t="s">
        <v>83</v>
      </c>
      <c r="E542" s="2" t="str">
        <f>HYPERLINK("capsilon://?command=openfolder&amp;siteaddress=envoy.emaiq-na2.net&amp;folderid=FX24BC562E-541F-EED6-8C38-BA0C6B9E8CE1","FX2204699")</f>
        <v>FX2204699</v>
      </c>
      <c r="F542" t="s">
        <v>19</v>
      </c>
      <c r="G542" t="s">
        <v>19</v>
      </c>
      <c r="H542" t="s">
        <v>84</v>
      </c>
      <c r="I542" t="s">
        <v>1371</v>
      </c>
      <c r="J542">
        <v>86</v>
      </c>
      <c r="K542" t="s">
        <v>86</v>
      </c>
      <c r="L542" t="s">
        <v>87</v>
      </c>
      <c r="M542" t="s">
        <v>88</v>
      </c>
      <c r="N542">
        <v>2</v>
      </c>
      <c r="O542" s="1">
        <v>44670.792071759257</v>
      </c>
      <c r="P542" s="1">
        <v>44671.137546296297</v>
      </c>
      <c r="Q542">
        <v>28598</v>
      </c>
      <c r="R542">
        <v>1251</v>
      </c>
      <c r="S542" t="b">
        <v>0</v>
      </c>
      <c r="T542" t="s">
        <v>89</v>
      </c>
      <c r="U542" t="b">
        <v>1</v>
      </c>
      <c r="V542" t="s">
        <v>460</v>
      </c>
      <c r="W542" s="1">
        <v>44670.799444444441</v>
      </c>
      <c r="X542">
        <v>636</v>
      </c>
      <c r="Y542">
        <v>74</v>
      </c>
      <c r="Z542">
        <v>0</v>
      </c>
      <c r="AA542">
        <v>74</v>
      </c>
      <c r="AB542">
        <v>0</v>
      </c>
      <c r="AC542">
        <v>43</v>
      </c>
      <c r="AD542">
        <v>12</v>
      </c>
      <c r="AE542">
        <v>0</v>
      </c>
      <c r="AF542">
        <v>0</v>
      </c>
      <c r="AG542">
        <v>0</v>
      </c>
      <c r="AH542" t="s">
        <v>106</v>
      </c>
      <c r="AI542" s="1">
        <v>44671.137546296297</v>
      </c>
      <c r="AJ542">
        <v>615</v>
      </c>
      <c r="AK542">
        <v>2</v>
      </c>
      <c r="AL542">
        <v>0</v>
      </c>
      <c r="AM542">
        <v>2</v>
      </c>
      <c r="AN542">
        <v>0</v>
      </c>
      <c r="AO542">
        <v>0</v>
      </c>
      <c r="AP542">
        <v>10</v>
      </c>
      <c r="AQ542">
        <v>0</v>
      </c>
      <c r="AR542">
        <v>0</v>
      </c>
      <c r="AS542">
        <v>0</v>
      </c>
      <c r="AT542" t="s">
        <v>89</v>
      </c>
      <c r="AU542" t="s">
        <v>89</v>
      </c>
      <c r="AV542" t="s">
        <v>89</v>
      </c>
      <c r="AW542" t="s">
        <v>89</v>
      </c>
      <c r="AX542" t="s">
        <v>89</v>
      </c>
      <c r="AY542" t="s">
        <v>89</v>
      </c>
      <c r="AZ542" t="s">
        <v>89</v>
      </c>
      <c r="BA542" t="s">
        <v>89</v>
      </c>
      <c r="BB542" t="s">
        <v>89</v>
      </c>
      <c r="BC542" t="s">
        <v>89</v>
      </c>
      <c r="BD542" t="s">
        <v>89</v>
      </c>
      <c r="BE542" t="s">
        <v>89</v>
      </c>
    </row>
    <row r="543" spans="1:57" x14ac:dyDescent="0.35">
      <c r="A543" t="s">
        <v>1375</v>
      </c>
      <c r="B543" t="s">
        <v>81</v>
      </c>
      <c r="C543" t="s">
        <v>1125</v>
      </c>
      <c r="D543" t="s">
        <v>83</v>
      </c>
      <c r="E543" s="2" t="str">
        <f>HYPERLINK("capsilon://?command=openfolder&amp;siteaddress=envoy.emaiq-na2.net&amp;folderid=FX08D4EACF-5FAC-846B-B456-C819B234916B","FX2204504")</f>
        <v>FX2204504</v>
      </c>
      <c r="F543" t="s">
        <v>19</v>
      </c>
      <c r="G543" t="s">
        <v>19</v>
      </c>
      <c r="H543" t="s">
        <v>84</v>
      </c>
      <c r="I543" t="s">
        <v>1376</v>
      </c>
      <c r="J543">
        <v>66</v>
      </c>
      <c r="K543" t="s">
        <v>86</v>
      </c>
      <c r="L543" t="s">
        <v>87</v>
      </c>
      <c r="M543" t="s">
        <v>88</v>
      </c>
      <c r="N543">
        <v>1</v>
      </c>
      <c r="O543" s="1">
        <v>44670.811249999999</v>
      </c>
      <c r="P543" s="1">
        <v>44670.868449074071</v>
      </c>
      <c r="Q543">
        <v>4539</v>
      </c>
      <c r="R543">
        <v>403</v>
      </c>
      <c r="S543" t="b">
        <v>0</v>
      </c>
      <c r="T543" t="s">
        <v>89</v>
      </c>
      <c r="U543" t="b">
        <v>0</v>
      </c>
      <c r="V543" t="s">
        <v>253</v>
      </c>
      <c r="W543" s="1">
        <v>44670.868449074071</v>
      </c>
      <c r="X543">
        <v>396</v>
      </c>
      <c r="Y543">
        <v>4</v>
      </c>
      <c r="Z543">
        <v>0</v>
      </c>
      <c r="AA543">
        <v>4</v>
      </c>
      <c r="AB543">
        <v>0</v>
      </c>
      <c r="AC543">
        <v>5</v>
      </c>
      <c r="AD543">
        <v>62</v>
      </c>
      <c r="AE543">
        <v>52</v>
      </c>
      <c r="AF543">
        <v>0</v>
      </c>
      <c r="AG543">
        <v>1</v>
      </c>
      <c r="AH543" t="s">
        <v>89</v>
      </c>
      <c r="AI543" t="s">
        <v>89</v>
      </c>
      <c r="AJ543" t="s">
        <v>89</v>
      </c>
      <c r="AK543" t="s">
        <v>89</v>
      </c>
      <c r="AL543" t="s">
        <v>89</v>
      </c>
      <c r="AM543" t="s">
        <v>89</v>
      </c>
      <c r="AN543" t="s">
        <v>89</v>
      </c>
      <c r="AO543" t="s">
        <v>89</v>
      </c>
      <c r="AP543" t="s">
        <v>89</v>
      </c>
      <c r="AQ543" t="s">
        <v>89</v>
      </c>
      <c r="AR543" t="s">
        <v>89</v>
      </c>
      <c r="AS543" t="s">
        <v>89</v>
      </c>
      <c r="AT543" t="s">
        <v>89</v>
      </c>
      <c r="AU543" t="s">
        <v>89</v>
      </c>
      <c r="AV543" t="s">
        <v>89</v>
      </c>
      <c r="AW543" t="s">
        <v>89</v>
      </c>
      <c r="AX543" t="s">
        <v>89</v>
      </c>
      <c r="AY543" t="s">
        <v>89</v>
      </c>
      <c r="AZ543" t="s">
        <v>89</v>
      </c>
      <c r="BA543" t="s">
        <v>89</v>
      </c>
      <c r="BB543" t="s">
        <v>89</v>
      </c>
      <c r="BC543" t="s">
        <v>89</v>
      </c>
      <c r="BD543" t="s">
        <v>89</v>
      </c>
      <c r="BE543" t="s">
        <v>89</v>
      </c>
    </row>
    <row r="544" spans="1:57" x14ac:dyDescent="0.35">
      <c r="A544" t="s">
        <v>1377</v>
      </c>
      <c r="B544" t="s">
        <v>81</v>
      </c>
      <c r="C544" t="s">
        <v>1378</v>
      </c>
      <c r="D544" t="s">
        <v>83</v>
      </c>
      <c r="E544" s="2" t="str">
        <f>HYPERLINK("capsilon://?command=openfolder&amp;siteaddress=envoy.emaiq-na2.net&amp;folderid=FXAE1647BC-C643-60EC-1ECD-D245C8429D04","FX2204628")</f>
        <v>FX2204628</v>
      </c>
      <c r="F544" t="s">
        <v>19</v>
      </c>
      <c r="G544" t="s">
        <v>19</v>
      </c>
      <c r="H544" t="s">
        <v>84</v>
      </c>
      <c r="I544" t="s">
        <v>1379</v>
      </c>
      <c r="J544">
        <v>60</v>
      </c>
      <c r="K544" t="s">
        <v>86</v>
      </c>
      <c r="L544" t="s">
        <v>87</v>
      </c>
      <c r="M544" t="s">
        <v>88</v>
      </c>
      <c r="N544">
        <v>1</v>
      </c>
      <c r="O544" s="1">
        <v>44670.824282407404</v>
      </c>
      <c r="P544" s="1">
        <v>44670.873101851852</v>
      </c>
      <c r="Q544">
        <v>3753</v>
      </c>
      <c r="R544">
        <v>465</v>
      </c>
      <c r="S544" t="b">
        <v>0</v>
      </c>
      <c r="T544" t="s">
        <v>89</v>
      </c>
      <c r="U544" t="b">
        <v>0</v>
      </c>
      <c r="V544" t="s">
        <v>253</v>
      </c>
      <c r="W544" s="1">
        <v>44670.873101851852</v>
      </c>
      <c r="X544">
        <v>402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60</v>
      </c>
      <c r="AE544">
        <v>0</v>
      </c>
      <c r="AF544">
        <v>0</v>
      </c>
      <c r="AG544">
        <v>4</v>
      </c>
      <c r="AH544" t="s">
        <v>89</v>
      </c>
      <c r="AI544" t="s">
        <v>89</v>
      </c>
      <c r="AJ544" t="s">
        <v>89</v>
      </c>
      <c r="AK544" t="s">
        <v>89</v>
      </c>
      <c r="AL544" t="s">
        <v>89</v>
      </c>
      <c r="AM544" t="s">
        <v>89</v>
      </c>
      <c r="AN544" t="s">
        <v>89</v>
      </c>
      <c r="AO544" t="s">
        <v>89</v>
      </c>
      <c r="AP544" t="s">
        <v>89</v>
      </c>
      <c r="AQ544" t="s">
        <v>89</v>
      </c>
      <c r="AR544" t="s">
        <v>89</v>
      </c>
      <c r="AS544" t="s">
        <v>89</v>
      </c>
      <c r="AT544" t="s">
        <v>89</v>
      </c>
      <c r="AU544" t="s">
        <v>89</v>
      </c>
      <c r="AV544" t="s">
        <v>89</v>
      </c>
      <c r="AW544" t="s">
        <v>89</v>
      </c>
      <c r="AX544" t="s">
        <v>89</v>
      </c>
      <c r="AY544" t="s">
        <v>89</v>
      </c>
      <c r="AZ544" t="s">
        <v>89</v>
      </c>
      <c r="BA544" t="s">
        <v>89</v>
      </c>
      <c r="BB544" t="s">
        <v>89</v>
      </c>
      <c r="BC544" t="s">
        <v>89</v>
      </c>
      <c r="BD544" t="s">
        <v>89</v>
      </c>
      <c r="BE544" t="s">
        <v>89</v>
      </c>
    </row>
    <row r="545" spans="1:57" x14ac:dyDescent="0.35">
      <c r="A545" t="s">
        <v>1380</v>
      </c>
      <c r="B545" t="s">
        <v>81</v>
      </c>
      <c r="C545" t="s">
        <v>600</v>
      </c>
      <c r="D545" t="s">
        <v>83</v>
      </c>
      <c r="E545" s="2" t="str">
        <f>HYPERLINK("capsilon://?command=openfolder&amp;siteaddress=envoy.emaiq-na2.net&amp;folderid=FXD7F79E6C-6939-34C4-0F03-4ABCE0918871","FX22031121")</f>
        <v>FX22031121</v>
      </c>
      <c r="F545" t="s">
        <v>19</v>
      </c>
      <c r="G545" t="s">
        <v>19</v>
      </c>
      <c r="H545" t="s">
        <v>84</v>
      </c>
      <c r="I545" t="s">
        <v>1381</v>
      </c>
      <c r="J545">
        <v>32</v>
      </c>
      <c r="K545" t="s">
        <v>86</v>
      </c>
      <c r="L545" t="s">
        <v>87</v>
      </c>
      <c r="M545" t="s">
        <v>88</v>
      </c>
      <c r="N545">
        <v>2</v>
      </c>
      <c r="O545" s="1">
        <v>44670.844305555554</v>
      </c>
      <c r="P545" s="1">
        <v>44671.250185185185</v>
      </c>
      <c r="Q545">
        <v>34405</v>
      </c>
      <c r="R545">
        <v>663</v>
      </c>
      <c r="S545" t="b">
        <v>0</v>
      </c>
      <c r="T545" t="s">
        <v>89</v>
      </c>
      <c r="U545" t="b">
        <v>0</v>
      </c>
      <c r="V545" t="s">
        <v>100</v>
      </c>
      <c r="W545" s="1">
        <v>44670.870393518519</v>
      </c>
      <c r="X545">
        <v>406</v>
      </c>
      <c r="Y545">
        <v>57</v>
      </c>
      <c r="Z545">
        <v>0</v>
      </c>
      <c r="AA545">
        <v>57</v>
      </c>
      <c r="AB545">
        <v>0</v>
      </c>
      <c r="AC545">
        <v>50</v>
      </c>
      <c r="AD545">
        <v>-25</v>
      </c>
      <c r="AE545">
        <v>0</v>
      </c>
      <c r="AF545">
        <v>0</v>
      </c>
      <c r="AG545">
        <v>0</v>
      </c>
      <c r="AH545" t="s">
        <v>101</v>
      </c>
      <c r="AI545" s="1">
        <v>44671.250185185185</v>
      </c>
      <c r="AJ545">
        <v>257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-25</v>
      </c>
      <c r="AQ545">
        <v>0</v>
      </c>
      <c r="AR545">
        <v>0</v>
      </c>
      <c r="AS545">
        <v>0</v>
      </c>
      <c r="AT545" t="s">
        <v>89</v>
      </c>
      <c r="AU545" t="s">
        <v>89</v>
      </c>
      <c r="AV545" t="s">
        <v>89</v>
      </c>
      <c r="AW545" t="s">
        <v>89</v>
      </c>
      <c r="AX545" t="s">
        <v>89</v>
      </c>
      <c r="AY545" t="s">
        <v>89</v>
      </c>
      <c r="AZ545" t="s">
        <v>89</v>
      </c>
      <c r="BA545" t="s">
        <v>89</v>
      </c>
      <c r="BB545" t="s">
        <v>89</v>
      </c>
      <c r="BC545" t="s">
        <v>89</v>
      </c>
      <c r="BD545" t="s">
        <v>89</v>
      </c>
      <c r="BE545" t="s">
        <v>89</v>
      </c>
    </row>
    <row r="546" spans="1:57" x14ac:dyDescent="0.35">
      <c r="A546" t="s">
        <v>1382</v>
      </c>
      <c r="B546" t="s">
        <v>81</v>
      </c>
      <c r="C546" t="s">
        <v>1125</v>
      </c>
      <c r="D546" t="s">
        <v>83</v>
      </c>
      <c r="E546" s="2" t="str">
        <f>HYPERLINK("capsilon://?command=openfolder&amp;siteaddress=envoy.emaiq-na2.net&amp;folderid=FX08D4EACF-5FAC-846B-B456-C819B234916B","FX2204504")</f>
        <v>FX2204504</v>
      </c>
      <c r="F546" t="s">
        <v>19</v>
      </c>
      <c r="G546" t="s">
        <v>19</v>
      </c>
      <c r="H546" t="s">
        <v>84</v>
      </c>
      <c r="I546" t="s">
        <v>1376</v>
      </c>
      <c r="J546">
        <v>43</v>
      </c>
      <c r="K546" t="s">
        <v>86</v>
      </c>
      <c r="L546" t="s">
        <v>87</v>
      </c>
      <c r="M546" t="s">
        <v>88</v>
      </c>
      <c r="N546">
        <v>2</v>
      </c>
      <c r="O546" s="1">
        <v>44670.868715277778</v>
      </c>
      <c r="P546" s="1">
        <v>44671.134363425925</v>
      </c>
      <c r="Q546">
        <v>21902</v>
      </c>
      <c r="R546">
        <v>1050</v>
      </c>
      <c r="S546" t="b">
        <v>0</v>
      </c>
      <c r="T546" t="s">
        <v>89</v>
      </c>
      <c r="U546" t="b">
        <v>1</v>
      </c>
      <c r="V546" t="s">
        <v>110</v>
      </c>
      <c r="W546" s="1">
        <v>44670.878622685188</v>
      </c>
      <c r="X546">
        <v>755</v>
      </c>
      <c r="Y546">
        <v>37</v>
      </c>
      <c r="Z546">
        <v>0</v>
      </c>
      <c r="AA546">
        <v>37</v>
      </c>
      <c r="AB546">
        <v>0</v>
      </c>
      <c r="AC546">
        <v>28</v>
      </c>
      <c r="AD546">
        <v>6</v>
      </c>
      <c r="AE546">
        <v>0</v>
      </c>
      <c r="AF546">
        <v>0</v>
      </c>
      <c r="AG546">
        <v>0</v>
      </c>
      <c r="AH546" t="s">
        <v>248</v>
      </c>
      <c r="AI546" s="1">
        <v>44671.134363425925</v>
      </c>
      <c r="AJ546">
        <v>295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6</v>
      </c>
      <c r="AQ546">
        <v>0</v>
      </c>
      <c r="AR546">
        <v>0</v>
      </c>
      <c r="AS546">
        <v>0</v>
      </c>
      <c r="AT546" t="s">
        <v>89</v>
      </c>
      <c r="AU546" t="s">
        <v>89</v>
      </c>
      <c r="AV546" t="s">
        <v>89</v>
      </c>
      <c r="AW546" t="s">
        <v>89</v>
      </c>
      <c r="AX546" t="s">
        <v>89</v>
      </c>
      <c r="AY546" t="s">
        <v>89</v>
      </c>
      <c r="AZ546" t="s">
        <v>89</v>
      </c>
      <c r="BA546" t="s">
        <v>89</v>
      </c>
      <c r="BB546" t="s">
        <v>89</v>
      </c>
      <c r="BC546" t="s">
        <v>89</v>
      </c>
      <c r="BD546" t="s">
        <v>89</v>
      </c>
      <c r="BE546" t="s">
        <v>89</v>
      </c>
    </row>
    <row r="547" spans="1:57" x14ac:dyDescent="0.35">
      <c r="A547" t="s">
        <v>1383</v>
      </c>
      <c r="B547" t="s">
        <v>81</v>
      </c>
      <c r="C547" t="s">
        <v>1378</v>
      </c>
      <c r="D547" t="s">
        <v>83</v>
      </c>
      <c r="E547" s="2" t="str">
        <f>HYPERLINK("capsilon://?command=openfolder&amp;siteaddress=envoy.emaiq-na2.net&amp;folderid=FXAE1647BC-C643-60EC-1ECD-D245C8429D04","FX2204628")</f>
        <v>FX2204628</v>
      </c>
      <c r="F547" t="s">
        <v>19</v>
      </c>
      <c r="G547" t="s">
        <v>19</v>
      </c>
      <c r="H547" t="s">
        <v>84</v>
      </c>
      <c r="I547" t="s">
        <v>1379</v>
      </c>
      <c r="J547">
        <v>120</v>
      </c>
      <c r="K547" t="s">
        <v>86</v>
      </c>
      <c r="L547" t="s">
        <v>87</v>
      </c>
      <c r="M547" t="s">
        <v>88</v>
      </c>
      <c r="N547">
        <v>2</v>
      </c>
      <c r="O547" s="1">
        <v>44670.873900462961</v>
      </c>
      <c r="P547" s="1">
        <v>44671.167870370373</v>
      </c>
      <c r="Q547">
        <v>22192</v>
      </c>
      <c r="R547">
        <v>3207</v>
      </c>
      <c r="S547" t="b">
        <v>0</v>
      </c>
      <c r="T547" t="s">
        <v>89</v>
      </c>
      <c r="U547" t="b">
        <v>1</v>
      </c>
      <c r="V547" t="s">
        <v>110</v>
      </c>
      <c r="W547" s="1">
        <v>44670.905358796299</v>
      </c>
      <c r="X547">
        <v>2471</v>
      </c>
      <c r="Y547">
        <v>133</v>
      </c>
      <c r="Z547">
        <v>0</v>
      </c>
      <c r="AA547">
        <v>133</v>
      </c>
      <c r="AB547">
        <v>0</v>
      </c>
      <c r="AC547">
        <v>97</v>
      </c>
      <c r="AD547">
        <v>-13</v>
      </c>
      <c r="AE547">
        <v>0</v>
      </c>
      <c r="AF547">
        <v>0</v>
      </c>
      <c r="AG547">
        <v>0</v>
      </c>
      <c r="AH547" t="s">
        <v>138</v>
      </c>
      <c r="AI547" s="1">
        <v>44671.167870370373</v>
      </c>
      <c r="AJ547">
        <v>736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-13</v>
      </c>
      <c r="AQ547">
        <v>0</v>
      </c>
      <c r="AR547">
        <v>0</v>
      </c>
      <c r="AS547">
        <v>0</v>
      </c>
      <c r="AT547" t="s">
        <v>89</v>
      </c>
      <c r="AU547" t="s">
        <v>89</v>
      </c>
      <c r="AV547" t="s">
        <v>89</v>
      </c>
      <c r="AW547" t="s">
        <v>89</v>
      </c>
      <c r="AX547" t="s">
        <v>89</v>
      </c>
      <c r="AY547" t="s">
        <v>89</v>
      </c>
      <c r="AZ547" t="s">
        <v>89</v>
      </c>
      <c r="BA547" t="s">
        <v>89</v>
      </c>
      <c r="BB547" t="s">
        <v>89</v>
      </c>
      <c r="BC547" t="s">
        <v>89</v>
      </c>
      <c r="BD547" t="s">
        <v>89</v>
      </c>
      <c r="BE547" t="s">
        <v>89</v>
      </c>
    </row>
    <row r="548" spans="1:57" x14ac:dyDescent="0.35">
      <c r="A548" t="s">
        <v>1384</v>
      </c>
      <c r="B548" t="s">
        <v>81</v>
      </c>
      <c r="C548" t="s">
        <v>1385</v>
      </c>
      <c r="D548" t="s">
        <v>83</v>
      </c>
      <c r="E548" s="2" t="str">
        <f>HYPERLINK("capsilon://?command=openfolder&amp;siteaddress=envoy.emaiq-na2.net&amp;folderid=FXD34B4BB0-57DB-4B3D-E5C9-4B657AD6D428","FX2203195")</f>
        <v>FX2203195</v>
      </c>
      <c r="F548" t="s">
        <v>19</v>
      </c>
      <c r="G548" t="s">
        <v>19</v>
      </c>
      <c r="H548" t="s">
        <v>84</v>
      </c>
      <c r="I548" t="s">
        <v>1386</v>
      </c>
      <c r="J548">
        <v>322</v>
      </c>
      <c r="K548" t="s">
        <v>86</v>
      </c>
      <c r="L548" t="s">
        <v>87</v>
      </c>
      <c r="M548" t="s">
        <v>88</v>
      </c>
      <c r="N548">
        <v>2</v>
      </c>
      <c r="O548" s="1">
        <v>44655.544756944444</v>
      </c>
      <c r="P548" s="1">
        <v>44655.741481481484</v>
      </c>
      <c r="Q548">
        <v>12914</v>
      </c>
      <c r="R548">
        <v>4083</v>
      </c>
      <c r="S548" t="b">
        <v>0</v>
      </c>
      <c r="T548" t="s">
        <v>89</v>
      </c>
      <c r="U548" t="b">
        <v>0</v>
      </c>
      <c r="V548" t="s">
        <v>1075</v>
      </c>
      <c r="W548" s="1">
        <v>44655.601215277777</v>
      </c>
      <c r="X548">
        <v>1537</v>
      </c>
      <c r="Y548">
        <v>258</v>
      </c>
      <c r="Z548">
        <v>0</v>
      </c>
      <c r="AA548">
        <v>258</v>
      </c>
      <c r="AB548">
        <v>0</v>
      </c>
      <c r="AC548">
        <v>94</v>
      </c>
      <c r="AD548">
        <v>64</v>
      </c>
      <c r="AE548">
        <v>0</v>
      </c>
      <c r="AF548">
        <v>0</v>
      </c>
      <c r="AG548">
        <v>0</v>
      </c>
      <c r="AH548" t="s">
        <v>101</v>
      </c>
      <c r="AI548" s="1">
        <v>44655.741481481484</v>
      </c>
      <c r="AJ548">
        <v>2546</v>
      </c>
      <c r="AK548">
        <v>7</v>
      </c>
      <c r="AL548">
        <v>0</v>
      </c>
      <c r="AM548">
        <v>7</v>
      </c>
      <c r="AN548">
        <v>0</v>
      </c>
      <c r="AO548">
        <v>8</v>
      </c>
      <c r="AP548">
        <v>57</v>
      </c>
      <c r="AQ548">
        <v>0</v>
      </c>
      <c r="AR548">
        <v>0</v>
      </c>
      <c r="AS548">
        <v>0</v>
      </c>
      <c r="AT548" t="s">
        <v>89</v>
      </c>
      <c r="AU548" t="s">
        <v>89</v>
      </c>
      <c r="AV548" t="s">
        <v>89</v>
      </c>
      <c r="AW548" t="s">
        <v>89</v>
      </c>
      <c r="AX548" t="s">
        <v>89</v>
      </c>
      <c r="AY548" t="s">
        <v>89</v>
      </c>
      <c r="AZ548" t="s">
        <v>89</v>
      </c>
      <c r="BA548" t="s">
        <v>89</v>
      </c>
      <c r="BB548" t="s">
        <v>89</v>
      </c>
      <c r="BC548" t="s">
        <v>89</v>
      </c>
      <c r="BD548" t="s">
        <v>89</v>
      </c>
      <c r="BE548" t="s">
        <v>89</v>
      </c>
    </row>
    <row r="549" spans="1:57" x14ac:dyDescent="0.35">
      <c r="A549" t="s">
        <v>1387</v>
      </c>
      <c r="B549" t="s">
        <v>81</v>
      </c>
      <c r="C549" t="s">
        <v>1388</v>
      </c>
      <c r="D549" t="s">
        <v>83</v>
      </c>
      <c r="E549" s="2" t="str">
        <f>HYPERLINK("capsilon://?command=openfolder&amp;siteaddress=envoy.emaiq-na2.net&amp;folderid=FXDE94FFC2-183D-1E6A-4E56-1481E499FB01","FX2202529")</f>
        <v>FX2202529</v>
      </c>
      <c r="F549" t="s">
        <v>19</v>
      </c>
      <c r="G549" t="s">
        <v>19</v>
      </c>
      <c r="H549" t="s">
        <v>84</v>
      </c>
      <c r="I549" t="s">
        <v>1389</v>
      </c>
      <c r="J549">
        <v>38</v>
      </c>
      <c r="K549" t="s">
        <v>86</v>
      </c>
      <c r="L549" t="s">
        <v>87</v>
      </c>
      <c r="M549" t="s">
        <v>88</v>
      </c>
      <c r="N549">
        <v>2</v>
      </c>
      <c r="O549" s="1">
        <v>44655.545717592591</v>
      </c>
      <c r="P549" s="1">
        <v>44655.74386574074</v>
      </c>
      <c r="Q549">
        <v>16720</v>
      </c>
      <c r="R549">
        <v>400</v>
      </c>
      <c r="S549" t="b">
        <v>0</v>
      </c>
      <c r="T549" t="s">
        <v>89</v>
      </c>
      <c r="U549" t="b">
        <v>0</v>
      </c>
      <c r="V549" t="s">
        <v>134</v>
      </c>
      <c r="W549" s="1">
        <v>44655.608888888892</v>
      </c>
      <c r="X549">
        <v>184</v>
      </c>
      <c r="Y549">
        <v>46</v>
      </c>
      <c r="Z549">
        <v>0</v>
      </c>
      <c r="AA549">
        <v>46</v>
      </c>
      <c r="AB549">
        <v>0</v>
      </c>
      <c r="AC549">
        <v>32</v>
      </c>
      <c r="AD549">
        <v>-8</v>
      </c>
      <c r="AE549">
        <v>0</v>
      </c>
      <c r="AF549">
        <v>0</v>
      </c>
      <c r="AG549">
        <v>0</v>
      </c>
      <c r="AH549" t="s">
        <v>101</v>
      </c>
      <c r="AI549" s="1">
        <v>44655.74386574074</v>
      </c>
      <c r="AJ549">
        <v>205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-8</v>
      </c>
      <c r="AQ549">
        <v>0</v>
      </c>
      <c r="AR549">
        <v>0</v>
      </c>
      <c r="AS549">
        <v>0</v>
      </c>
      <c r="AT549" t="s">
        <v>89</v>
      </c>
      <c r="AU549" t="s">
        <v>89</v>
      </c>
      <c r="AV549" t="s">
        <v>89</v>
      </c>
      <c r="AW549" t="s">
        <v>89</v>
      </c>
      <c r="AX549" t="s">
        <v>89</v>
      </c>
      <c r="AY549" t="s">
        <v>89</v>
      </c>
      <c r="AZ549" t="s">
        <v>89</v>
      </c>
      <c r="BA549" t="s">
        <v>89</v>
      </c>
      <c r="BB549" t="s">
        <v>89</v>
      </c>
      <c r="BC549" t="s">
        <v>89</v>
      </c>
      <c r="BD549" t="s">
        <v>89</v>
      </c>
      <c r="BE549" t="s">
        <v>89</v>
      </c>
    </row>
    <row r="550" spans="1:57" x14ac:dyDescent="0.35">
      <c r="A550" t="s">
        <v>1390</v>
      </c>
      <c r="B550" t="s">
        <v>81</v>
      </c>
      <c r="C550" t="s">
        <v>406</v>
      </c>
      <c r="D550" t="s">
        <v>83</v>
      </c>
      <c r="E550" s="2" t="str">
        <f>HYPERLINK("capsilon://?command=openfolder&amp;siteaddress=envoy.emaiq-na2.net&amp;folderid=FX8178738E-E0EE-2ADD-BD90-A9DBBE5669AD","FX2203790")</f>
        <v>FX2203790</v>
      </c>
      <c r="F550" t="s">
        <v>19</v>
      </c>
      <c r="G550" t="s">
        <v>19</v>
      </c>
      <c r="H550" t="s">
        <v>84</v>
      </c>
      <c r="I550" t="s">
        <v>1391</v>
      </c>
      <c r="J550">
        <v>28</v>
      </c>
      <c r="K550" t="s">
        <v>86</v>
      </c>
      <c r="L550" t="s">
        <v>87</v>
      </c>
      <c r="M550" t="s">
        <v>88</v>
      </c>
      <c r="N550">
        <v>1</v>
      </c>
      <c r="O550" s="1">
        <v>44671.40042824074</v>
      </c>
      <c r="P550" s="1">
        <v>44671.407384259262</v>
      </c>
      <c r="Q550">
        <v>567</v>
      </c>
      <c r="R550">
        <v>34</v>
      </c>
      <c r="S550" t="b">
        <v>0</v>
      </c>
      <c r="T550" t="s">
        <v>89</v>
      </c>
      <c r="U550" t="b">
        <v>0</v>
      </c>
      <c r="V550" t="s">
        <v>138</v>
      </c>
      <c r="W550" s="1">
        <v>44671.407384259262</v>
      </c>
      <c r="X550">
        <v>34</v>
      </c>
      <c r="Y550">
        <v>0</v>
      </c>
      <c r="Z550">
        <v>0</v>
      </c>
      <c r="AA550">
        <v>0</v>
      </c>
      <c r="AB550">
        <v>21</v>
      </c>
      <c r="AC550">
        <v>0</v>
      </c>
      <c r="AD550">
        <v>28</v>
      </c>
      <c r="AE550">
        <v>0</v>
      </c>
      <c r="AF550">
        <v>0</v>
      </c>
      <c r="AG550">
        <v>0</v>
      </c>
      <c r="AH550" t="s">
        <v>89</v>
      </c>
      <c r="AI550" t="s">
        <v>89</v>
      </c>
      <c r="AJ550" t="s">
        <v>89</v>
      </c>
      <c r="AK550" t="s">
        <v>89</v>
      </c>
      <c r="AL550" t="s">
        <v>89</v>
      </c>
      <c r="AM550" t="s">
        <v>89</v>
      </c>
      <c r="AN550" t="s">
        <v>89</v>
      </c>
      <c r="AO550" t="s">
        <v>89</v>
      </c>
      <c r="AP550" t="s">
        <v>89</v>
      </c>
      <c r="AQ550" t="s">
        <v>89</v>
      </c>
      <c r="AR550" t="s">
        <v>89</v>
      </c>
      <c r="AS550" t="s">
        <v>89</v>
      </c>
      <c r="AT550" t="s">
        <v>89</v>
      </c>
      <c r="AU550" t="s">
        <v>89</v>
      </c>
      <c r="AV550" t="s">
        <v>89</v>
      </c>
      <c r="AW550" t="s">
        <v>89</v>
      </c>
      <c r="AX550" t="s">
        <v>89</v>
      </c>
      <c r="AY550" t="s">
        <v>89</v>
      </c>
      <c r="AZ550" t="s">
        <v>89</v>
      </c>
      <c r="BA550" t="s">
        <v>89</v>
      </c>
      <c r="BB550" t="s">
        <v>89</v>
      </c>
      <c r="BC550" t="s">
        <v>89</v>
      </c>
      <c r="BD550" t="s">
        <v>89</v>
      </c>
      <c r="BE550" t="s">
        <v>89</v>
      </c>
    </row>
    <row r="551" spans="1:57" x14ac:dyDescent="0.35">
      <c r="A551" t="s">
        <v>1392</v>
      </c>
      <c r="B551" t="s">
        <v>81</v>
      </c>
      <c r="C551" t="s">
        <v>406</v>
      </c>
      <c r="D551" t="s">
        <v>83</v>
      </c>
      <c r="E551" s="2" t="str">
        <f>HYPERLINK("capsilon://?command=openfolder&amp;siteaddress=envoy.emaiq-na2.net&amp;folderid=FX8178738E-E0EE-2ADD-BD90-A9DBBE5669AD","FX2203790")</f>
        <v>FX2203790</v>
      </c>
      <c r="F551" t="s">
        <v>19</v>
      </c>
      <c r="G551" t="s">
        <v>19</v>
      </c>
      <c r="H551" t="s">
        <v>84</v>
      </c>
      <c r="I551" t="s">
        <v>1393</v>
      </c>
      <c r="J551">
        <v>28</v>
      </c>
      <c r="K551" t="s">
        <v>86</v>
      </c>
      <c r="L551" t="s">
        <v>87</v>
      </c>
      <c r="M551" t="s">
        <v>88</v>
      </c>
      <c r="N551">
        <v>1</v>
      </c>
      <c r="O551" s="1">
        <v>44671.409062500003</v>
      </c>
      <c r="P551" s="1">
        <v>44671.436597222222</v>
      </c>
      <c r="Q551">
        <v>2303</v>
      </c>
      <c r="R551">
        <v>76</v>
      </c>
      <c r="S551" t="b">
        <v>0</v>
      </c>
      <c r="T551" t="s">
        <v>89</v>
      </c>
      <c r="U551" t="b">
        <v>0</v>
      </c>
      <c r="V551" t="s">
        <v>138</v>
      </c>
      <c r="W551" s="1">
        <v>44671.436597222222</v>
      </c>
      <c r="X551">
        <v>51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28</v>
      </c>
      <c r="AE551">
        <v>0</v>
      </c>
      <c r="AF551">
        <v>0</v>
      </c>
      <c r="AG551">
        <v>1</v>
      </c>
      <c r="AH551" t="s">
        <v>89</v>
      </c>
      <c r="AI551" t="s">
        <v>89</v>
      </c>
      <c r="AJ551" t="s">
        <v>89</v>
      </c>
      <c r="AK551" t="s">
        <v>89</v>
      </c>
      <c r="AL551" t="s">
        <v>89</v>
      </c>
      <c r="AM551" t="s">
        <v>89</v>
      </c>
      <c r="AN551" t="s">
        <v>89</v>
      </c>
      <c r="AO551" t="s">
        <v>89</v>
      </c>
      <c r="AP551" t="s">
        <v>89</v>
      </c>
      <c r="AQ551" t="s">
        <v>89</v>
      </c>
      <c r="AR551" t="s">
        <v>89</v>
      </c>
      <c r="AS551" t="s">
        <v>89</v>
      </c>
      <c r="AT551" t="s">
        <v>89</v>
      </c>
      <c r="AU551" t="s">
        <v>89</v>
      </c>
      <c r="AV551" t="s">
        <v>89</v>
      </c>
      <c r="AW551" t="s">
        <v>89</v>
      </c>
      <c r="AX551" t="s">
        <v>89</v>
      </c>
      <c r="AY551" t="s">
        <v>89</v>
      </c>
      <c r="AZ551" t="s">
        <v>89</v>
      </c>
      <c r="BA551" t="s">
        <v>89</v>
      </c>
      <c r="BB551" t="s">
        <v>89</v>
      </c>
      <c r="BC551" t="s">
        <v>89</v>
      </c>
      <c r="BD551" t="s">
        <v>89</v>
      </c>
      <c r="BE551" t="s">
        <v>89</v>
      </c>
    </row>
    <row r="552" spans="1:57" x14ac:dyDescent="0.35">
      <c r="A552" t="s">
        <v>1394</v>
      </c>
      <c r="B552" t="s">
        <v>81</v>
      </c>
      <c r="C552" t="s">
        <v>406</v>
      </c>
      <c r="D552" t="s">
        <v>83</v>
      </c>
      <c r="E552" s="2" t="str">
        <f>HYPERLINK("capsilon://?command=openfolder&amp;siteaddress=envoy.emaiq-na2.net&amp;folderid=FX8178738E-E0EE-2ADD-BD90-A9DBBE5669AD","FX2203790")</f>
        <v>FX2203790</v>
      </c>
      <c r="F552" t="s">
        <v>19</v>
      </c>
      <c r="G552" t="s">
        <v>19</v>
      </c>
      <c r="H552" t="s">
        <v>84</v>
      </c>
      <c r="I552" t="s">
        <v>1395</v>
      </c>
      <c r="J552">
        <v>28</v>
      </c>
      <c r="K552" t="s">
        <v>86</v>
      </c>
      <c r="L552" t="s">
        <v>87</v>
      </c>
      <c r="M552" t="s">
        <v>88</v>
      </c>
      <c r="N552">
        <v>1</v>
      </c>
      <c r="O552" s="1">
        <v>44671.409780092596</v>
      </c>
      <c r="P552" s="1">
        <v>44671.437083333331</v>
      </c>
      <c r="Q552">
        <v>2317</v>
      </c>
      <c r="R552">
        <v>42</v>
      </c>
      <c r="S552" t="b">
        <v>0</v>
      </c>
      <c r="T552" t="s">
        <v>89</v>
      </c>
      <c r="U552" t="b">
        <v>0</v>
      </c>
      <c r="V552" t="s">
        <v>138</v>
      </c>
      <c r="W552" s="1">
        <v>44671.437083333331</v>
      </c>
      <c r="X552">
        <v>42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28</v>
      </c>
      <c r="AE552">
        <v>21</v>
      </c>
      <c r="AF552">
        <v>0</v>
      </c>
      <c r="AG552">
        <v>1</v>
      </c>
      <c r="AH552" t="s">
        <v>89</v>
      </c>
      <c r="AI552" t="s">
        <v>89</v>
      </c>
      <c r="AJ552" t="s">
        <v>89</v>
      </c>
      <c r="AK552" t="s">
        <v>89</v>
      </c>
      <c r="AL552" t="s">
        <v>89</v>
      </c>
      <c r="AM552" t="s">
        <v>89</v>
      </c>
      <c r="AN552" t="s">
        <v>89</v>
      </c>
      <c r="AO552" t="s">
        <v>89</v>
      </c>
      <c r="AP552" t="s">
        <v>89</v>
      </c>
      <c r="AQ552" t="s">
        <v>89</v>
      </c>
      <c r="AR552" t="s">
        <v>89</v>
      </c>
      <c r="AS552" t="s">
        <v>89</v>
      </c>
      <c r="AT552" t="s">
        <v>89</v>
      </c>
      <c r="AU552" t="s">
        <v>89</v>
      </c>
      <c r="AV552" t="s">
        <v>89</v>
      </c>
      <c r="AW552" t="s">
        <v>89</v>
      </c>
      <c r="AX552" t="s">
        <v>89</v>
      </c>
      <c r="AY552" t="s">
        <v>89</v>
      </c>
      <c r="AZ552" t="s">
        <v>89</v>
      </c>
      <c r="BA552" t="s">
        <v>89</v>
      </c>
      <c r="BB552" t="s">
        <v>89</v>
      </c>
      <c r="BC552" t="s">
        <v>89</v>
      </c>
      <c r="BD552" t="s">
        <v>89</v>
      </c>
      <c r="BE552" t="s">
        <v>89</v>
      </c>
    </row>
    <row r="553" spans="1:57" x14ac:dyDescent="0.35">
      <c r="A553" t="s">
        <v>1396</v>
      </c>
      <c r="B553" t="s">
        <v>81</v>
      </c>
      <c r="C553" t="s">
        <v>1294</v>
      </c>
      <c r="D553" t="s">
        <v>83</v>
      </c>
      <c r="E553" s="2" t="str">
        <f>HYPERLINK("capsilon://?command=openfolder&amp;siteaddress=envoy.emaiq-na2.net&amp;folderid=FXDA38C9CE-2BB4-E1CE-CA26-AFDD7676DFAD","FX2203744")</f>
        <v>FX2203744</v>
      </c>
      <c r="F553" t="s">
        <v>19</v>
      </c>
      <c r="G553" t="s">
        <v>19</v>
      </c>
      <c r="H553" t="s">
        <v>84</v>
      </c>
      <c r="I553" t="s">
        <v>1295</v>
      </c>
      <c r="J553">
        <v>945</v>
      </c>
      <c r="K553" t="s">
        <v>86</v>
      </c>
      <c r="L553" t="s">
        <v>87</v>
      </c>
      <c r="M553" t="s">
        <v>88</v>
      </c>
      <c r="N553">
        <v>2</v>
      </c>
      <c r="O553" s="1">
        <v>44655.555543981478</v>
      </c>
      <c r="P553" s="1">
        <v>44655.634282407409</v>
      </c>
      <c r="Q553">
        <v>1786</v>
      </c>
      <c r="R553">
        <v>5017</v>
      </c>
      <c r="S553" t="b">
        <v>0</v>
      </c>
      <c r="T553" t="s">
        <v>89</v>
      </c>
      <c r="U553" t="b">
        <v>1</v>
      </c>
      <c r="V553" t="s">
        <v>134</v>
      </c>
      <c r="W553" s="1">
        <v>44655.606747685182</v>
      </c>
      <c r="X553">
        <v>3513</v>
      </c>
      <c r="Y553">
        <v>339</v>
      </c>
      <c r="Z553">
        <v>0</v>
      </c>
      <c r="AA553">
        <v>339</v>
      </c>
      <c r="AB553">
        <v>526</v>
      </c>
      <c r="AC553">
        <v>218</v>
      </c>
      <c r="AD553">
        <v>606</v>
      </c>
      <c r="AE553">
        <v>0</v>
      </c>
      <c r="AF553">
        <v>0</v>
      </c>
      <c r="AG553">
        <v>0</v>
      </c>
      <c r="AH553" t="s">
        <v>101</v>
      </c>
      <c r="AI553" s="1">
        <v>44655.634282407409</v>
      </c>
      <c r="AJ553">
        <v>1185</v>
      </c>
      <c r="AK553">
        <v>0</v>
      </c>
      <c r="AL553">
        <v>0</v>
      </c>
      <c r="AM553">
        <v>0</v>
      </c>
      <c r="AN553">
        <v>526</v>
      </c>
      <c r="AO553">
        <v>0</v>
      </c>
      <c r="AP553">
        <v>606</v>
      </c>
      <c r="AQ553">
        <v>0</v>
      </c>
      <c r="AR553">
        <v>0</v>
      </c>
      <c r="AS553">
        <v>0</v>
      </c>
      <c r="AT553" t="s">
        <v>89</v>
      </c>
      <c r="AU553" t="s">
        <v>89</v>
      </c>
      <c r="AV553" t="s">
        <v>89</v>
      </c>
      <c r="AW553" t="s">
        <v>89</v>
      </c>
      <c r="AX553" t="s">
        <v>89</v>
      </c>
      <c r="AY553" t="s">
        <v>89</v>
      </c>
      <c r="AZ553" t="s">
        <v>89</v>
      </c>
      <c r="BA553" t="s">
        <v>89</v>
      </c>
      <c r="BB553" t="s">
        <v>89</v>
      </c>
      <c r="BC553" t="s">
        <v>89</v>
      </c>
      <c r="BD553" t="s">
        <v>89</v>
      </c>
      <c r="BE553" t="s">
        <v>89</v>
      </c>
    </row>
    <row r="554" spans="1:57" x14ac:dyDescent="0.35">
      <c r="A554" t="s">
        <v>1397</v>
      </c>
      <c r="B554" t="s">
        <v>81</v>
      </c>
      <c r="C554" t="s">
        <v>1398</v>
      </c>
      <c r="D554" t="s">
        <v>83</v>
      </c>
      <c r="E554" s="2" t="str">
        <f>HYPERLINK("capsilon://?command=openfolder&amp;siteaddress=envoy.emaiq-na2.net&amp;folderid=FX2FB3D84C-1B5D-18DD-665B-CDFC52A4FB5D","FX2203623")</f>
        <v>FX2203623</v>
      </c>
      <c r="F554" t="s">
        <v>19</v>
      </c>
      <c r="G554" t="s">
        <v>19</v>
      </c>
      <c r="H554" t="s">
        <v>84</v>
      </c>
      <c r="I554" t="s">
        <v>1399</v>
      </c>
      <c r="J554">
        <v>66</v>
      </c>
      <c r="K554" t="s">
        <v>86</v>
      </c>
      <c r="L554" t="s">
        <v>87</v>
      </c>
      <c r="M554" t="s">
        <v>88</v>
      </c>
      <c r="N554">
        <v>2</v>
      </c>
      <c r="O554" s="1">
        <v>44655.559039351851</v>
      </c>
      <c r="P554" s="1">
        <v>44655.777384259258</v>
      </c>
      <c r="Q554">
        <v>18222</v>
      </c>
      <c r="R554">
        <v>643</v>
      </c>
      <c r="S554" t="b">
        <v>0</v>
      </c>
      <c r="T554" t="s">
        <v>89</v>
      </c>
      <c r="U554" t="b">
        <v>0</v>
      </c>
      <c r="V554" t="s">
        <v>1075</v>
      </c>
      <c r="W554" s="1">
        <v>44655.620150462964</v>
      </c>
      <c r="X554">
        <v>385</v>
      </c>
      <c r="Y554">
        <v>52</v>
      </c>
      <c r="Z554">
        <v>0</v>
      </c>
      <c r="AA554">
        <v>52</v>
      </c>
      <c r="AB554">
        <v>0</v>
      </c>
      <c r="AC554">
        <v>25</v>
      </c>
      <c r="AD554">
        <v>14</v>
      </c>
      <c r="AE554">
        <v>0</v>
      </c>
      <c r="AF554">
        <v>0</v>
      </c>
      <c r="AG554">
        <v>0</v>
      </c>
      <c r="AH554" t="s">
        <v>101</v>
      </c>
      <c r="AI554" s="1">
        <v>44655.777384259258</v>
      </c>
      <c r="AJ554">
        <v>234</v>
      </c>
      <c r="AK554">
        <v>2</v>
      </c>
      <c r="AL554">
        <v>0</v>
      </c>
      <c r="AM554">
        <v>2</v>
      </c>
      <c r="AN554">
        <v>0</v>
      </c>
      <c r="AO554">
        <v>2</v>
      </c>
      <c r="AP554">
        <v>12</v>
      </c>
      <c r="AQ554">
        <v>0</v>
      </c>
      <c r="AR554">
        <v>0</v>
      </c>
      <c r="AS554">
        <v>0</v>
      </c>
      <c r="AT554" t="s">
        <v>89</v>
      </c>
      <c r="AU554" t="s">
        <v>89</v>
      </c>
      <c r="AV554" t="s">
        <v>89</v>
      </c>
      <c r="AW554" t="s">
        <v>89</v>
      </c>
      <c r="AX554" t="s">
        <v>89</v>
      </c>
      <c r="AY554" t="s">
        <v>89</v>
      </c>
      <c r="AZ554" t="s">
        <v>89</v>
      </c>
      <c r="BA554" t="s">
        <v>89</v>
      </c>
      <c r="BB554" t="s">
        <v>89</v>
      </c>
      <c r="BC554" t="s">
        <v>89</v>
      </c>
      <c r="BD554" t="s">
        <v>89</v>
      </c>
      <c r="BE554" t="s">
        <v>89</v>
      </c>
    </row>
    <row r="555" spans="1:57" x14ac:dyDescent="0.35">
      <c r="A555" t="s">
        <v>1400</v>
      </c>
      <c r="B555" t="s">
        <v>81</v>
      </c>
      <c r="C555" t="s">
        <v>1401</v>
      </c>
      <c r="D555" t="s">
        <v>83</v>
      </c>
      <c r="E555" s="2" t="str">
        <f>HYPERLINK("capsilon://?command=openfolder&amp;siteaddress=envoy.emaiq-na2.net&amp;folderid=FXC57CE3AC-5B33-3BBE-1898-5588D13EF55D","FX2204787")</f>
        <v>FX2204787</v>
      </c>
      <c r="F555" t="s">
        <v>19</v>
      </c>
      <c r="G555" t="s">
        <v>19</v>
      </c>
      <c r="H555" t="s">
        <v>84</v>
      </c>
      <c r="I555" t="s">
        <v>1402</v>
      </c>
      <c r="J555">
        <v>485</v>
      </c>
      <c r="K555" t="s">
        <v>86</v>
      </c>
      <c r="L555" t="s">
        <v>87</v>
      </c>
      <c r="M555" t="s">
        <v>88</v>
      </c>
      <c r="N555">
        <v>1</v>
      </c>
      <c r="O555" s="1">
        <v>44671.458229166667</v>
      </c>
      <c r="P555" s="1">
        <v>44671.518900462965</v>
      </c>
      <c r="Q555">
        <v>4285</v>
      </c>
      <c r="R555">
        <v>957</v>
      </c>
      <c r="S555" t="b">
        <v>0</v>
      </c>
      <c r="T555" t="s">
        <v>89</v>
      </c>
      <c r="U555" t="b">
        <v>0</v>
      </c>
      <c r="V555" t="s">
        <v>154</v>
      </c>
      <c r="W555" s="1">
        <v>44671.518900462965</v>
      </c>
      <c r="X555">
        <v>435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485</v>
      </c>
      <c r="AE555">
        <v>422</v>
      </c>
      <c r="AF555">
        <v>0</v>
      </c>
      <c r="AG555">
        <v>17</v>
      </c>
      <c r="AH555" t="s">
        <v>89</v>
      </c>
      <c r="AI555" t="s">
        <v>89</v>
      </c>
      <c r="AJ555" t="s">
        <v>89</v>
      </c>
      <c r="AK555" t="s">
        <v>89</v>
      </c>
      <c r="AL555" t="s">
        <v>89</v>
      </c>
      <c r="AM555" t="s">
        <v>89</v>
      </c>
      <c r="AN555" t="s">
        <v>89</v>
      </c>
      <c r="AO555" t="s">
        <v>89</v>
      </c>
      <c r="AP555" t="s">
        <v>89</v>
      </c>
      <c r="AQ555" t="s">
        <v>89</v>
      </c>
      <c r="AR555" t="s">
        <v>89</v>
      </c>
      <c r="AS555" t="s">
        <v>89</v>
      </c>
      <c r="AT555" t="s">
        <v>89</v>
      </c>
      <c r="AU555" t="s">
        <v>89</v>
      </c>
      <c r="AV555" t="s">
        <v>89</v>
      </c>
      <c r="AW555" t="s">
        <v>89</v>
      </c>
      <c r="AX555" t="s">
        <v>89</v>
      </c>
      <c r="AY555" t="s">
        <v>89</v>
      </c>
      <c r="AZ555" t="s">
        <v>89</v>
      </c>
      <c r="BA555" t="s">
        <v>89</v>
      </c>
      <c r="BB555" t="s">
        <v>89</v>
      </c>
      <c r="BC555" t="s">
        <v>89</v>
      </c>
      <c r="BD555" t="s">
        <v>89</v>
      </c>
      <c r="BE555" t="s">
        <v>89</v>
      </c>
    </row>
    <row r="556" spans="1:57" x14ac:dyDescent="0.35">
      <c r="A556" t="s">
        <v>1403</v>
      </c>
      <c r="B556" t="s">
        <v>81</v>
      </c>
      <c r="C556" t="s">
        <v>1404</v>
      </c>
      <c r="D556" t="s">
        <v>83</v>
      </c>
      <c r="E556" s="2" t="str">
        <f>HYPERLINK("capsilon://?command=openfolder&amp;siteaddress=envoy.emaiq-na2.net&amp;folderid=FXA594F2CF-8DDF-63CD-5E68-365C9904D194","FX2203949")</f>
        <v>FX2203949</v>
      </c>
      <c r="F556" t="s">
        <v>19</v>
      </c>
      <c r="G556" t="s">
        <v>19</v>
      </c>
      <c r="H556" t="s">
        <v>84</v>
      </c>
      <c r="I556" t="s">
        <v>1405</v>
      </c>
      <c r="J556">
        <v>43</v>
      </c>
      <c r="K556" t="s">
        <v>86</v>
      </c>
      <c r="L556" t="s">
        <v>87</v>
      </c>
      <c r="M556" t="s">
        <v>88</v>
      </c>
      <c r="N556">
        <v>2</v>
      </c>
      <c r="O556" s="1">
        <v>44671.458958333336</v>
      </c>
      <c r="P556" s="1">
        <v>44671.517361111109</v>
      </c>
      <c r="Q556">
        <v>4608</v>
      </c>
      <c r="R556">
        <v>438</v>
      </c>
      <c r="S556" t="b">
        <v>0</v>
      </c>
      <c r="T556" t="s">
        <v>89</v>
      </c>
      <c r="U556" t="b">
        <v>0</v>
      </c>
      <c r="V556" t="s">
        <v>134</v>
      </c>
      <c r="W556" s="1">
        <v>44671.495127314818</v>
      </c>
      <c r="X556">
        <v>182</v>
      </c>
      <c r="Y556">
        <v>37</v>
      </c>
      <c r="Z556">
        <v>0</v>
      </c>
      <c r="AA556">
        <v>37</v>
      </c>
      <c r="AB556">
        <v>0</v>
      </c>
      <c r="AC556">
        <v>16</v>
      </c>
      <c r="AD556">
        <v>6</v>
      </c>
      <c r="AE556">
        <v>0</v>
      </c>
      <c r="AF556">
        <v>0</v>
      </c>
      <c r="AG556">
        <v>0</v>
      </c>
      <c r="AH556" t="s">
        <v>101</v>
      </c>
      <c r="AI556" s="1">
        <v>44671.517361111109</v>
      </c>
      <c r="AJ556">
        <v>256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6</v>
      </c>
      <c r="AQ556">
        <v>0</v>
      </c>
      <c r="AR556">
        <v>0</v>
      </c>
      <c r="AS556">
        <v>0</v>
      </c>
      <c r="AT556" t="s">
        <v>89</v>
      </c>
      <c r="AU556" t="s">
        <v>89</v>
      </c>
      <c r="AV556" t="s">
        <v>89</v>
      </c>
      <c r="AW556" t="s">
        <v>89</v>
      </c>
      <c r="AX556" t="s">
        <v>89</v>
      </c>
      <c r="AY556" t="s">
        <v>89</v>
      </c>
      <c r="AZ556" t="s">
        <v>89</v>
      </c>
      <c r="BA556" t="s">
        <v>89</v>
      </c>
      <c r="BB556" t="s">
        <v>89</v>
      </c>
      <c r="BC556" t="s">
        <v>89</v>
      </c>
      <c r="BD556" t="s">
        <v>89</v>
      </c>
      <c r="BE556" t="s">
        <v>89</v>
      </c>
    </row>
    <row r="557" spans="1:57" x14ac:dyDescent="0.35">
      <c r="A557" t="s">
        <v>1406</v>
      </c>
      <c r="B557" t="s">
        <v>81</v>
      </c>
      <c r="C557" t="s">
        <v>1407</v>
      </c>
      <c r="D557" t="s">
        <v>83</v>
      </c>
      <c r="E557" s="2" t="str">
        <f>HYPERLINK("capsilon://?command=openfolder&amp;siteaddress=envoy.emaiq-na2.net&amp;folderid=FXC6ECAC60-FFBC-5E22-71FC-5A740BB4C8C4","FX22031120")</f>
        <v>FX22031120</v>
      </c>
      <c r="F557" t="s">
        <v>19</v>
      </c>
      <c r="G557" t="s">
        <v>19</v>
      </c>
      <c r="H557" t="s">
        <v>84</v>
      </c>
      <c r="I557" t="s">
        <v>1408</v>
      </c>
      <c r="J557">
        <v>420</v>
      </c>
      <c r="K557" t="s">
        <v>86</v>
      </c>
      <c r="L557" t="s">
        <v>87</v>
      </c>
      <c r="M557" t="s">
        <v>88</v>
      </c>
      <c r="N557">
        <v>1</v>
      </c>
      <c r="O557" s="1">
        <v>44671.459363425929</v>
      </c>
      <c r="P557" s="1">
        <v>44671.522847222222</v>
      </c>
      <c r="Q557">
        <v>4333</v>
      </c>
      <c r="R557">
        <v>1152</v>
      </c>
      <c r="S557" t="b">
        <v>0</v>
      </c>
      <c r="T557" t="s">
        <v>89</v>
      </c>
      <c r="U557" t="b">
        <v>0</v>
      </c>
      <c r="V557" t="s">
        <v>154</v>
      </c>
      <c r="W557" s="1">
        <v>44671.522847222222</v>
      </c>
      <c r="X557">
        <v>340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420</v>
      </c>
      <c r="AE557">
        <v>357</v>
      </c>
      <c r="AF557">
        <v>0</v>
      </c>
      <c r="AG557">
        <v>13</v>
      </c>
      <c r="AH557" t="s">
        <v>89</v>
      </c>
      <c r="AI557" t="s">
        <v>89</v>
      </c>
      <c r="AJ557" t="s">
        <v>89</v>
      </c>
      <c r="AK557" t="s">
        <v>89</v>
      </c>
      <c r="AL557" t="s">
        <v>89</v>
      </c>
      <c r="AM557" t="s">
        <v>89</v>
      </c>
      <c r="AN557" t="s">
        <v>89</v>
      </c>
      <c r="AO557" t="s">
        <v>89</v>
      </c>
      <c r="AP557" t="s">
        <v>89</v>
      </c>
      <c r="AQ557" t="s">
        <v>89</v>
      </c>
      <c r="AR557" t="s">
        <v>89</v>
      </c>
      <c r="AS557" t="s">
        <v>89</v>
      </c>
      <c r="AT557" t="s">
        <v>89</v>
      </c>
      <c r="AU557" t="s">
        <v>89</v>
      </c>
      <c r="AV557" t="s">
        <v>89</v>
      </c>
      <c r="AW557" t="s">
        <v>89</v>
      </c>
      <c r="AX557" t="s">
        <v>89</v>
      </c>
      <c r="AY557" t="s">
        <v>89</v>
      </c>
      <c r="AZ557" t="s">
        <v>89</v>
      </c>
      <c r="BA557" t="s">
        <v>89</v>
      </c>
      <c r="BB557" t="s">
        <v>89</v>
      </c>
      <c r="BC557" t="s">
        <v>89</v>
      </c>
      <c r="BD557" t="s">
        <v>89</v>
      </c>
      <c r="BE557" t="s">
        <v>89</v>
      </c>
    </row>
    <row r="558" spans="1:57" x14ac:dyDescent="0.35">
      <c r="A558" t="s">
        <v>1409</v>
      </c>
      <c r="B558" t="s">
        <v>81</v>
      </c>
      <c r="C558" t="s">
        <v>1398</v>
      </c>
      <c r="D558" t="s">
        <v>83</v>
      </c>
      <c r="E558" s="2" t="str">
        <f>HYPERLINK("capsilon://?command=openfolder&amp;siteaddress=envoy.emaiq-na2.net&amp;folderid=FX2FB3D84C-1B5D-18DD-665B-CDFC52A4FB5D","FX2203623")</f>
        <v>FX2203623</v>
      </c>
      <c r="F558" t="s">
        <v>19</v>
      </c>
      <c r="G558" t="s">
        <v>19</v>
      </c>
      <c r="H558" t="s">
        <v>84</v>
      </c>
      <c r="I558" t="s">
        <v>1410</v>
      </c>
      <c r="J558">
        <v>55</v>
      </c>
      <c r="K558" t="s">
        <v>86</v>
      </c>
      <c r="L558" t="s">
        <v>87</v>
      </c>
      <c r="M558" t="s">
        <v>88</v>
      </c>
      <c r="N558">
        <v>2</v>
      </c>
      <c r="O558" s="1">
        <v>44655.559108796297</v>
      </c>
      <c r="P558" s="1">
        <v>44655.778854166667</v>
      </c>
      <c r="Q558">
        <v>18774</v>
      </c>
      <c r="R558">
        <v>212</v>
      </c>
      <c r="S558" t="b">
        <v>0</v>
      </c>
      <c r="T558" t="s">
        <v>89</v>
      </c>
      <c r="U558" t="b">
        <v>0</v>
      </c>
      <c r="V558" t="s">
        <v>1075</v>
      </c>
      <c r="W558" s="1">
        <v>44655.621157407404</v>
      </c>
      <c r="X558">
        <v>86</v>
      </c>
      <c r="Y558">
        <v>44</v>
      </c>
      <c r="Z558">
        <v>0</v>
      </c>
      <c r="AA558">
        <v>44</v>
      </c>
      <c r="AB558">
        <v>0</v>
      </c>
      <c r="AC558">
        <v>7</v>
      </c>
      <c r="AD558">
        <v>11</v>
      </c>
      <c r="AE558">
        <v>0</v>
      </c>
      <c r="AF558">
        <v>0</v>
      </c>
      <c r="AG558">
        <v>0</v>
      </c>
      <c r="AH558" t="s">
        <v>101</v>
      </c>
      <c r="AI558" s="1">
        <v>44655.778854166667</v>
      </c>
      <c r="AJ558">
        <v>126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11</v>
      </c>
      <c r="AQ558">
        <v>0</v>
      </c>
      <c r="AR558">
        <v>0</v>
      </c>
      <c r="AS558">
        <v>0</v>
      </c>
      <c r="AT558" t="s">
        <v>89</v>
      </c>
      <c r="AU558" t="s">
        <v>89</v>
      </c>
      <c r="AV558" t="s">
        <v>89</v>
      </c>
      <c r="AW558" t="s">
        <v>89</v>
      </c>
      <c r="AX558" t="s">
        <v>89</v>
      </c>
      <c r="AY558" t="s">
        <v>89</v>
      </c>
      <c r="AZ558" t="s">
        <v>89</v>
      </c>
      <c r="BA558" t="s">
        <v>89</v>
      </c>
      <c r="BB558" t="s">
        <v>89</v>
      </c>
      <c r="BC558" t="s">
        <v>89</v>
      </c>
      <c r="BD558" t="s">
        <v>89</v>
      </c>
      <c r="BE558" t="s">
        <v>89</v>
      </c>
    </row>
    <row r="559" spans="1:57" x14ac:dyDescent="0.35">
      <c r="A559" t="s">
        <v>1411</v>
      </c>
      <c r="B559" t="s">
        <v>81</v>
      </c>
      <c r="C559" t="s">
        <v>1412</v>
      </c>
      <c r="D559" t="s">
        <v>83</v>
      </c>
      <c r="E559" s="2" t="str">
        <f>HYPERLINK("capsilon://?command=openfolder&amp;siteaddress=envoy.emaiq-na2.net&amp;folderid=FX9A3BEA52-BC6A-5EC0-1EBB-AB058532336C","FX2203829")</f>
        <v>FX2203829</v>
      </c>
      <c r="F559" t="s">
        <v>19</v>
      </c>
      <c r="G559" t="s">
        <v>19</v>
      </c>
      <c r="H559" t="s">
        <v>84</v>
      </c>
      <c r="I559" t="s">
        <v>1413</v>
      </c>
      <c r="J559">
        <v>66</v>
      </c>
      <c r="K559" t="s">
        <v>86</v>
      </c>
      <c r="L559" t="s">
        <v>87</v>
      </c>
      <c r="M559" t="s">
        <v>88</v>
      </c>
      <c r="N559">
        <v>2</v>
      </c>
      <c r="O559" s="1">
        <v>44671.460046296299</v>
      </c>
      <c r="P559" s="1">
        <v>44671.517650462964</v>
      </c>
      <c r="Q559">
        <v>4574</v>
      </c>
      <c r="R559">
        <v>403</v>
      </c>
      <c r="S559" t="b">
        <v>0</v>
      </c>
      <c r="T559" t="s">
        <v>89</v>
      </c>
      <c r="U559" t="b">
        <v>0</v>
      </c>
      <c r="V559" t="s">
        <v>460</v>
      </c>
      <c r="W559" s="1">
        <v>44671.499513888892</v>
      </c>
      <c r="X559">
        <v>37</v>
      </c>
      <c r="Y559">
        <v>0</v>
      </c>
      <c r="Z559">
        <v>0</v>
      </c>
      <c r="AA559">
        <v>0</v>
      </c>
      <c r="AB559">
        <v>52</v>
      </c>
      <c r="AC559">
        <v>0</v>
      </c>
      <c r="AD559">
        <v>66</v>
      </c>
      <c r="AE559">
        <v>0</v>
      </c>
      <c r="AF559">
        <v>0</v>
      </c>
      <c r="AG559">
        <v>0</v>
      </c>
      <c r="AH559" t="s">
        <v>101</v>
      </c>
      <c r="AI559" s="1">
        <v>44671.517650462964</v>
      </c>
      <c r="AJ559">
        <v>24</v>
      </c>
      <c r="AK559">
        <v>0</v>
      </c>
      <c r="AL559">
        <v>0</v>
      </c>
      <c r="AM559">
        <v>0</v>
      </c>
      <c r="AN559">
        <v>52</v>
      </c>
      <c r="AO559">
        <v>0</v>
      </c>
      <c r="AP559">
        <v>66</v>
      </c>
      <c r="AQ559">
        <v>0</v>
      </c>
      <c r="AR559">
        <v>0</v>
      </c>
      <c r="AS559">
        <v>0</v>
      </c>
      <c r="AT559" t="s">
        <v>89</v>
      </c>
      <c r="AU559" t="s">
        <v>89</v>
      </c>
      <c r="AV559" t="s">
        <v>89</v>
      </c>
      <c r="AW559" t="s">
        <v>89</v>
      </c>
      <c r="AX559" t="s">
        <v>89</v>
      </c>
      <c r="AY559" t="s">
        <v>89</v>
      </c>
      <c r="AZ559" t="s">
        <v>89</v>
      </c>
      <c r="BA559" t="s">
        <v>89</v>
      </c>
      <c r="BB559" t="s">
        <v>89</v>
      </c>
      <c r="BC559" t="s">
        <v>89</v>
      </c>
      <c r="BD559" t="s">
        <v>89</v>
      </c>
      <c r="BE559" t="s">
        <v>89</v>
      </c>
    </row>
    <row r="560" spans="1:57" x14ac:dyDescent="0.35">
      <c r="A560" t="s">
        <v>1414</v>
      </c>
      <c r="B560" t="s">
        <v>81</v>
      </c>
      <c r="C560" t="s">
        <v>1163</v>
      </c>
      <c r="D560" t="s">
        <v>83</v>
      </c>
      <c r="E560" s="2" t="str">
        <f>HYPERLINK("capsilon://?command=openfolder&amp;siteaddress=envoy.emaiq-na2.net&amp;folderid=FX72EB8FD3-9C62-7291-D971-EB37C3F23847","FX22031228")</f>
        <v>FX22031228</v>
      </c>
      <c r="F560" t="s">
        <v>19</v>
      </c>
      <c r="G560" t="s">
        <v>19</v>
      </c>
      <c r="H560" t="s">
        <v>84</v>
      </c>
      <c r="I560" t="s">
        <v>1415</v>
      </c>
      <c r="J560">
        <v>66</v>
      </c>
      <c r="K560" t="s">
        <v>86</v>
      </c>
      <c r="L560" t="s">
        <v>87</v>
      </c>
      <c r="M560" t="s">
        <v>88</v>
      </c>
      <c r="N560">
        <v>2</v>
      </c>
      <c r="O560" s="1">
        <v>44671.465462962966</v>
      </c>
      <c r="P560" s="1">
        <v>44671.520451388889</v>
      </c>
      <c r="Q560">
        <v>4212</v>
      </c>
      <c r="R560">
        <v>539</v>
      </c>
      <c r="S560" t="b">
        <v>0</v>
      </c>
      <c r="T560" t="s">
        <v>89</v>
      </c>
      <c r="U560" t="b">
        <v>0</v>
      </c>
      <c r="V560" t="s">
        <v>460</v>
      </c>
      <c r="W560" s="1">
        <v>44671.498252314814</v>
      </c>
      <c r="X560">
        <v>298</v>
      </c>
      <c r="Y560">
        <v>52</v>
      </c>
      <c r="Z560">
        <v>0</v>
      </c>
      <c r="AA560">
        <v>52</v>
      </c>
      <c r="AB560">
        <v>0</v>
      </c>
      <c r="AC560">
        <v>36</v>
      </c>
      <c r="AD560">
        <v>14</v>
      </c>
      <c r="AE560">
        <v>0</v>
      </c>
      <c r="AF560">
        <v>0</v>
      </c>
      <c r="AG560">
        <v>0</v>
      </c>
      <c r="AH560" t="s">
        <v>101</v>
      </c>
      <c r="AI560" s="1">
        <v>44671.520451388889</v>
      </c>
      <c r="AJ560">
        <v>241</v>
      </c>
      <c r="AK560">
        <v>2</v>
      </c>
      <c r="AL560">
        <v>0</v>
      </c>
      <c r="AM560">
        <v>2</v>
      </c>
      <c r="AN560">
        <v>0</v>
      </c>
      <c r="AO560">
        <v>4</v>
      </c>
      <c r="AP560">
        <v>12</v>
      </c>
      <c r="AQ560">
        <v>0</v>
      </c>
      <c r="AR560">
        <v>0</v>
      </c>
      <c r="AS560">
        <v>0</v>
      </c>
      <c r="AT560" t="s">
        <v>89</v>
      </c>
      <c r="AU560" t="s">
        <v>89</v>
      </c>
      <c r="AV560" t="s">
        <v>89</v>
      </c>
      <c r="AW560" t="s">
        <v>89</v>
      </c>
      <c r="AX560" t="s">
        <v>89</v>
      </c>
      <c r="AY560" t="s">
        <v>89</v>
      </c>
      <c r="AZ560" t="s">
        <v>89</v>
      </c>
      <c r="BA560" t="s">
        <v>89</v>
      </c>
      <c r="BB560" t="s">
        <v>89</v>
      </c>
      <c r="BC560" t="s">
        <v>89</v>
      </c>
      <c r="BD560" t="s">
        <v>89</v>
      </c>
      <c r="BE560" t="s">
        <v>89</v>
      </c>
    </row>
    <row r="561" spans="1:57" x14ac:dyDescent="0.35">
      <c r="A561" t="s">
        <v>1416</v>
      </c>
      <c r="B561" t="s">
        <v>81</v>
      </c>
      <c r="C561" t="s">
        <v>1417</v>
      </c>
      <c r="D561" t="s">
        <v>83</v>
      </c>
      <c r="E561" s="2" t="str">
        <f>HYPERLINK("capsilon://?command=openfolder&amp;siteaddress=envoy.emaiq-na2.net&amp;folderid=FXA9D3F0C2-4156-C93F-C0C4-C789F3436219","FX2204619")</f>
        <v>FX2204619</v>
      </c>
      <c r="F561" t="s">
        <v>19</v>
      </c>
      <c r="G561" t="s">
        <v>19</v>
      </c>
      <c r="H561" t="s">
        <v>84</v>
      </c>
      <c r="I561" t="s">
        <v>1418</v>
      </c>
      <c r="J561">
        <v>310</v>
      </c>
      <c r="K561" t="s">
        <v>86</v>
      </c>
      <c r="L561" t="s">
        <v>87</v>
      </c>
      <c r="M561" t="s">
        <v>88</v>
      </c>
      <c r="N561">
        <v>1</v>
      </c>
      <c r="O561" s="1">
        <v>44671.467650462961</v>
      </c>
      <c r="P561" s="1">
        <v>44671.524143518516</v>
      </c>
      <c r="Q561">
        <v>3177</v>
      </c>
      <c r="R561">
        <v>1704</v>
      </c>
      <c r="S561" t="b">
        <v>0</v>
      </c>
      <c r="T561" t="s">
        <v>89</v>
      </c>
      <c r="U561" t="b">
        <v>0</v>
      </c>
      <c r="V561" t="s">
        <v>154</v>
      </c>
      <c r="W561" s="1">
        <v>44671.524143518516</v>
      </c>
      <c r="X561">
        <v>111</v>
      </c>
      <c r="Y561">
        <v>1</v>
      </c>
      <c r="Z561">
        <v>0</v>
      </c>
      <c r="AA561">
        <v>1</v>
      </c>
      <c r="AB561">
        <v>104</v>
      </c>
      <c r="AC561">
        <v>0</v>
      </c>
      <c r="AD561">
        <v>309</v>
      </c>
      <c r="AE561">
        <v>52</v>
      </c>
      <c r="AF561">
        <v>0</v>
      </c>
      <c r="AG561">
        <v>1</v>
      </c>
      <c r="AH561" t="s">
        <v>89</v>
      </c>
      <c r="AI561" t="s">
        <v>89</v>
      </c>
      <c r="AJ561" t="s">
        <v>89</v>
      </c>
      <c r="AK561" t="s">
        <v>89</v>
      </c>
      <c r="AL561" t="s">
        <v>89</v>
      </c>
      <c r="AM561" t="s">
        <v>89</v>
      </c>
      <c r="AN561" t="s">
        <v>89</v>
      </c>
      <c r="AO561" t="s">
        <v>89</v>
      </c>
      <c r="AP561" t="s">
        <v>89</v>
      </c>
      <c r="AQ561" t="s">
        <v>89</v>
      </c>
      <c r="AR561" t="s">
        <v>89</v>
      </c>
      <c r="AS561" t="s">
        <v>89</v>
      </c>
      <c r="AT561" t="s">
        <v>89</v>
      </c>
      <c r="AU561" t="s">
        <v>89</v>
      </c>
      <c r="AV561" t="s">
        <v>89</v>
      </c>
      <c r="AW561" t="s">
        <v>89</v>
      </c>
      <c r="AX561" t="s">
        <v>89</v>
      </c>
      <c r="AY561" t="s">
        <v>89</v>
      </c>
      <c r="AZ561" t="s">
        <v>89</v>
      </c>
      <c r="BA561" t="s">
        <v>89</v>
      </c>
      <c r="BB561" t="s">
        <v>89</v>
      </c>
      <c r="BC561" t="s">
        <v>89</v>
      </c>
      <c r="BD561" t="s">
        <v>89</v>
      </c>
      <c r="BE561" t="s">
        <v>89</v>
      </c>
    </row>
    <row r="562" spans="1:57" x14ac:dyDescent="0.35">
      <c r="A562" t="s">
        <v>1419</v>
      </c>
      <c r="B562" t="s">
        <v>81</v>
      </c>
      <c r="C562" t="s">
        <v>1420</v>
      </c>
      <c r="D562" t="s">
        <v>83</v>
      </c>
      <c r="E562" s="2" t="str">
        <f>HYPERLINK("capsilon://?command=openfolder&amp;siteaddress=envoy.emaiq-na2.net&amp;folderid=FX7B0B88A1-3CA1-922F-D25B-BD60954304F0","FX2204508")</f>
        <v>FX2204508</v>
      </c>
      <c r="F562" t="s">
        <v>19</v>
      </c>
      <c r="G562" t="s">
        <v>19</v>
      </c>
      <c r="H562" t="s">
        <v>84</v>
      </c>
      <c r="I562" t="s">
        <v>1421</v>
      </c>
      <c r="J562">
        <v>406</v>
      </c>
      <c r="K562" t="s">
        <v>86</v>
      </c>
      <c r="L562" t="s">
        <v>87</v>
      </c>
      <c r="M562" t="s">
        <v>88</v>
      </c>
      <c r="N562">
        <v>1</v>
      </c>
      <c r="O562" s="1">
        <v>44671.468935185185</v>
      </c>
      <c r="P562" s="1">
        <v>44671.513854166667</v>
      </c>
      <c r="Q562">
        <v>2853</v>
      </c>
      <c r="R562">
        <v>1028</v>
      </c>
      <c r="S562" t="b">
        <v>0</v>
      </c>
      <c r="T562" t="s">
        <v>89</v>
      </c>
      <c r="U562" t="b">
        <v>0</v>
      </c>
      <c r="V562" t="s">
        <v>154</v>
      </c>
      <c r="W562" s="1">
        <v>44671.513854166667</v>
      </c>
      <c r="X562">
        <v>706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406</v>
      </c>
      <c r="AE562">
        <v>338</v>
      </c>
      <c r="AF562">
        <v>0</v>
      </c>
      <c r="AG562">
        <v>16</v>
      </c>
      <c r="AH562" t="s">
        <v>89</v>
      </c>
      <c r="AI562" t="s">
        <v>89</v>
      </c>
      <c r="AJ562" t="s">
        <v>89</v>
      </c>
      <c r="AK562" t="s">
        <v>89</v>
      </c>
      <c r="AL562" t="s">
        <v>89</v>
      </c>
      <c r="AM562" t="s">
        <v>89</v>
      </c>
      <c r="AN562" t="s">
        <v>89</v>
      </c>
      <c r="AO562" t="s">
        <v>89</v>
      </c>
      <c r="AP562" t="s">
        <v>89</v>
      </c>
      <c r="AQ562" t="s">
        <v>89</v>
      </c>
      <c r="AR562" t="s">
        <v>89</v>
      </c>
      <c r="AS562" t="s">
        <v>89</v>
      </c>
      <c r="AT562" t="s">
        <v>89</v>
      </c>
      <c r="AU562" t="s">
        <v>89</v>
      </c>
      <c r="AV562" t="s">
        <v>89</v>
      </c>
      <c r="AW562" t="s">
        <v>89</v>
      </c>
      <c r="AX562" t="s">
        <v>89</v>
      </c>
      <c r="AY562" t="s">
        <v>89</v>
      </c>
      <c r="AZ562" t="s">
        <v>89</v>
      </c>
      <c r="BA562" t="s">
        <v>89</v>
      </c>
      <c r="BB562" t="s">
        <v>89</v>
      </c>
      <c r="BC562" t="s">
        <v>89</v>
      </c>
      <c r="BD562" t="s">
        <v>89</v>
      </c>
      <c r="BE562" t="s">
        <v>89</v>
      </c>
    </row>
    <row r="563" spans="1:57" x14ac:dyDescent="0.35">
      <c r="A563" t="s">
        <v>1422</v>
      </c>
      <c r="B563" t="s">
        <v>81</v>
      </c>
      <c r="C563" t="s">
        <v>1278</v>
      </c>
      <c r="D563" t="s">
        <v>83</v>
      </c>
      <c r="E563" s="2" t="str">
        <f>HYPERLINK("capsilon://?command=openfolder&amp;siteaddress=envoy.emaiq-na2.net&amp;folderid=FX5DD5F9BE-37FB-0459-3B7C-9A5262A3BC34","FX22031166")</f>
        <v>FX22031166</v>
      </c>
      <c r="F563" t="s">
        <v>19</v>
      </c>
      <c r="G563" t="s">
        <v>19</v>
      </c>
      <c r="H563" t="s">
        <v>84</v>
      </c>
      <c r="I563" t="s">
        <v>1423</v>
      </c>
      <c r="J563">
        <v>66</v>
      </c>
      <c r="K563" t="s">
        <v>86</v>
      </c>
      <c r="L563" t="s">
        <v>87</v>
      </c>
      <c r="M563" t="s">
        <v>88</v>
      </c>
      <c r="N563">
        <v>2</v>
      </c>
      <c r="O563" s="1">
        <v>44671.477418981478</v>
      </c>
      <c r="P563" s="1">
        <v>44671.520833333336</v>
      </c>
      <c r="Q563">
        <v>3669</v>
      </c>
      <c r="R563">
        <v>82</v>
      </c>
      <c r="S563" t="b">
        <v>0</v>
      </c>
      <c r="T563" t="s">
        <v>89</v>
      </c>
      <c r="U563" t="b">
        <v>0</v>
      </c>
      <c r="V563" t="s">
        <v>353</v>
      </c>
      <c r="W563" s="1">
        <v>44671.497395833336</v>
      </c>
      <c r="X563">
        <v>50</v>
      </c>
      <c r="Y563">
        <v>0</v>
      </c>
      <c r="Z563">
        <v>0</v>
      </c>
      <c r="AA563">
        <v>0</v>
      </c>
      <c r="AB563">
        <v>52</v>
      </c>
      <c r="AC563">
        <v>0</v>
      </c>
      <c r="AD563">
        <v>66</v>
      </c>
      <c r="AE563">
        <v>0</v>
      </c>
      <c r="AF563">
        <v>0</v>
      </c>
      <c r="AG563">
        <v>0</v>
      </c>
      <c r="AH563" t="s">
        <v>101</v>
      </c>
      <c r="AI563" s="1">
        <v>44671.520833333336</v>
      </c>
      <c r="AJ563">
        <v>32</v>
      </c>
      <c r="AK563">
        <v>0</v>
      </c>
      <c r="AL563">
        <v>0</v>
      </c>
      <c r="AM563">
        <v>0</v>
      </c>
      <c r="AN563">
        <v>52</v>
      </c>
      <c r="AO563">
        <v>0</v>
      </c>
      <c r="AP563">
        <v>66</v>
      </c>
      <c r="AQ563">
        <v>0</v>
      </c>
      <c r="AR563">
        <v>0</v>
      </c>
      <c r="AS563">
        <v>0</v>
      </c>
      <c r="AT563" t="s">
        <v>89</v>
      </c>
      <c r="AU563" t="s">
        <v>89</v>
      </c>
      <c r="AV563" t="s">
        <v>89</v>
      </c>
      <c r="AW563" t="s">
        <v>89</v>
      </c>
      <c r="AX563" t="s">
        <v>89</v>
      </c>
      <c r="AY563" t="s">
        <v>89</v>
      </c>
      <c r="AZ563" t="s">
        <v>89</v>
      </c>
      <c r="BA563" t="s">
        <v>89</v>
      </c>
      <c r="BB563" t="s">
        <v>89</v>
      </c>
      <c r="BC563" t="s">
        <v>89</v>
      </c>
      <c r="BD563" t="s">
        <v>89</v>
      </c>
      <c r="BE563" t="s">
        <v>89</v>
      </c>
    </row>
    <row r="564" spans="1:57" x14ac:dyDescent="0.35">
      <c r="A564" t="s">
        <v>1424</v>
      </c>
      <c r="B564" t="s">
        <v>81</v>
      </c>
      <c r="C564" t="s">
        <v>406</v>
      </c>
      <c r="D564" t="s">
        <v>83</v>
      </c>
      <c r="E564" s="2" t="str">
        <f>HYPERLINK("capsilon://?command=openfolder&amp;siteaddress=envoy.emaiq-na2.net&amp;folderid=FX8178738E-E0EE-2ADD-BD90-A9DBBE5669AD","FX2203790")</f>
        <v>FX2203790</v>
      </c>
      <c r="F564" t="s">
        <v>19</v>
      </c>
      <c r="G564" t="s">
        <v>19</v>
      </c>
      <c r="H564" t="s">
        <v>84</v>
      </c>
      <c r="I564" t="s">
        <v>1393</v>
      </c>
      <c r="J564">
        <v>28</v>
      </c>
      <c r="K564" t="s">
        <v>86</v>
      </c>
      <c r="L564" t="s">
        <v>87</v>
      </c>
      <c r="M564" t="s">
        <v>88</v>
      </c>
      <c r="N564">
        <v>2</v>
      </c>
      <c r="O564" s="1">
        <v>44671.477662037039</v>
      </c>
      <c r="P564" s="1">
        <v>44671.512025462966</v>
      </c>
      <c r="Q564">
        <v>2088</v>
      </c>
      <c r="R564">
        <v>881</v>
      </c>
      <c r="S564" t="b">
        <v>0</v>
      </c>
      <c r="T564" t="s">
        <v>89</v>
      </c>
      <c r="U564" t="b">
        <v>1</v>
      </c>
      <c r="V564" t="s">
        <v>460</v>
      </c>
      <c r="W564" s="1">
        <v>44671.493831018517</v>
      </c>
      <c r="X564">
        <v>693</v>
      </c>
      <c r="Y564">
        <v>21</v>
      </c>
      <c r="Z564">
        <v>0</v>
      </c>
      <c r="AA564">
        <v>21</v>
      </c>
      <c r="AB564">
        <v>0</v>
      </c>
      <c r="AC564">
        <v>19</v>
      </c>
      <c r="AD564">
        <v>7</v>
      </c>
      <c r="AE564">
        <v>0</v>
      </c>
      <c r="AF564">
        <v>0</v>
      </c>
      <c r="AG564">
        <v>0</v>
      </c>
      <c r="AH564" t="s">
        <v>101</v>
      </c>
      <c r="AI564" s="1">
        <v>44671.512025462966</v>
      </c>
      <c r="AJ564">
        <v>167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7</v>
      </c>
      <c r="AQ564">
        <v>0</v>
      </c>
      <c r="AR564">
        <v>0</v>
      </c>
      <c r="AS564">
        <v>0</v>
      </c>
      <c r="AT564" t="s">
        <v>89</v>
      </c>
      <c r="AU564" t="s">
        <v>89</v>
      </c>
      <c r="AV564" t="s">
        <v>89</v>
      </c>
      <c r="AW564" t="s">
        <v>89</v>
      </c>
      <c r="AX564" t="s">
        <v>89</v>
      </c>
      <c r="AY564" t="s">
        <v>89</v>
      </c>
      <c r="AZ564" t="s">
        <v>89</v>
      </c>
      <c r="BA564" t="s">
        <v>89</v>
      </c>
      <c r="BB564" t="s">
        <v>89</v>
      </c>
      <c r="BC564" t="s">
        <v>89</v>
      </c>
      <c r="BD564" t="s">
        <v>89</v>
      </c>
      <c r="BE564" t="s">
        <v>89</v>
      </c>
    </row>
    <row r="565" spans="1:57" x14ac:dyDescent="0.35">
      <c r="A565" t="s">
        <v>1425</v>
      </c>
      <c r="B565" t="s">
        <v>81</v>
      </c>
      <c r="C565" t="s">
        <v>406</v>
      </c>
      <c r="D565" t="s">
        <v>83</v>
      </c>
      <c r="E565" s="2" t="str">
        <f>HYPERLINK("capsilon://?command=openfolder&amp;siteaddress=envoy.emaiq-na2.net&amp;folderid=FX8178738E-E0EE-2ADD-BD90-A9DBBE5669AD","FX2203790")</f>
        <v>FX2203790</v>
      </c>
      <c r="F565" t="s">
        <v>19</v>
      </c>
      <c r="G565" t="s">
        <v>19</v>
      </c>
      <c r="H565" t="s">
        <v>84</v>
      </c>
      <c r="I565" t="s">
        <v>1395</v>
      </c>
      <c r="J565">
        <v>28</v>
      </c>
      <c r="K565" t="s">
        <v>86</v>
      </c>
      <c r="L565" t="s">
        <v>87</v>
      </c>
      <c r="M565" t="s">
        <v>88</v>
      </c>
      <c r="N565">
        <v>2</v>
      </c>
      <c r="O565" s="1">
        <v>44671.477951388886</v>
      </c>
      <c r="P565" s="1">
        <v>44671.514386574076</v>
      </c>
      <c r="Q565">
        <v>2090</v>
      </c>
      <c r="R565">
        <v>1058</v>
      </c>
      <c r="S565" t="b">
        <v>0</v>
      </c>
      <c r="T565" t="s">
        <v>89</v>
      </c>
      <c r="U565" t="b">
        <v>1</v>
      </c>
      <c r="V565" t="s">
        <v>195</v>
      </c>
      <c r="W565" s="1">
        <v>44671.499895833331</v>
      </c>
      <c r="X565">
        <v>627</v>
      </c>
      <c r="Y565">
        <v>21</v>
      </c>
      <c r="Z565">
        <v>0</v>
      </c>
      <c r="AA565">
        <v>21</v>
      </c>
      <c r="AB565">
        <v>0</v>
      </c>
      <c r="AC565">
        <v>18</v>
      </c>
      <c r="AD565">
        <v>7</v>
      </c>
      <c r="AE565">
        <v>0</v>
      </c>
      <c r="AF565">
        <v>0</v>
      </c>
      <c r="AG565">
        <v>0</v>
      </c>
      <c r="AH565" t="s">
        <v>101</v>
      </c>
      <c r="AI565" s="1">
        <v>44671.514386574076</v>
      </c>
      <c r="AJ565">
        <v>203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7</v>
      </c>
      <c r="AQ565">
        <v>0</v>
      </c>
      <c r="AR565">
        <v>0</v>
      </c>
      <c r="AS565">
        <v>0</v>
      </c>
      <c r="AT565" t="s">
        <v>89</v>
      </c>
      <c r="AU565" t="s">
        <v>89</v>
      </c>
      <c r="AV565" t="s">
        <v>89</v>
      </c>
      <c r="AW565" t="s">
        <v>89</v>
      </c>
      <c r="AX565" t="s">
        <v>89</v>
      </c>
      <c r="AY565" t="s">
        <v>89</v>
      </c>
      <c r="AZ565" t="s">
        <v>89</v>
      </c>
      <c r="BA565" t="s">
        <v>89</v>
      </c>
      <c r="BB565" t="s">
        <v>89</v>
      </c>
      <c r="BC565" t="s">
        <v>89</v>
      </c>
      <c r="BD565" t="s">
        <v>89</v>
      </c>
      <c r="BE565" t="s">
        <v>89</v>
      </c>
    </row>
    <row r="566" spans="1:57" x14ac:dyDescent="0.35">
      <c r="A566" t="s">
        <v>1426</v>
      </c>
      <c r="B566" t="s">
        <v>81</v>
      </c>
      <c r="C566" t="s">
        <v>1228</v>
      </c>
      <c r="D566" t="s">
        <v>83</v>
      </c>
      <c r="E566" s="2" t="str">
        <f>HYPERLINK("capsilon://?command=openfolder&amp;siteaddress=envoy.emaiq-na2.net&amp;folderid=FX05775B71-051A-57A0-8D11-7B492FF81441","FX2203503")</f>
        <v>FX2203503</v>
      </c>
      <c r="F566" t="s">
        <v>19</v>
      </c>
      <c r="G566" t="s">
        <v>19</v>
      </c>
      <c r="H566" t="s">
        <v>84</v>
      </c>
      <c r="I566" t="s">
        <v>1427</v>
      </c>
      <c r="J566">
        <v>66</v>
      </c>
      <c r="K566" t="s">
        <v>86</v>
      </c>
      <c r="L566" t="s">
        <v>87</v>
      </c>
      <c r="M566" t="s">
        <v>88</v>
      </c>
      <c r="N566">
        <v>2</v>
      </c>
      <c r="O566" s="1">
        <v>44671.481064814812</v>
      </c>
      <c r="P566" s="1">
        <v>44671.521134259259</v>
      </c>
      <c r="Q566">
        <v>3351</v>
      </c>
      <c r="R566">
        <v>111</v>
      </c>
      <c r="S566" t="b">
        <v>0</v>
      </c>
      <c r="T566" t="s">
        <v>89</v>
      </c>
      <c r="U566" t="b">
        <v>0</v>
      </c>
      <c r="V566" t="s">
        <v>460</v>
      </c>
      <c r="W566" s="1">
        <v>44671.499074074076</v>
      </c>
      <c r="X566">
        <v>48</v>
      </c>
      <c r="Y566">
        <v>0</v>
      </c>
      <c r="Z566">
        <v>0</v>
      </c>
      <c r="AA566">
        <v>0</v>
      </c>
      <c r="AB566">
        <v>52</v>
      </c>
      <c r="AC566">
        <v>0</v>
      </c>
      <c r="AD566">
        <v>66</v>
      </c>
      <c r="AE566">
        <v>0</v>
      </c>
      <c r="AF566">
        <v>0</v>
      </c>
      <c r="AG566">
        <v>0</v>
      </c>
      <c r="AH566" t="s">
        <v>101</v>
      </c>
      <c r="AI566" s="1">
        <v>44671.521134259259</v>
      </c>
      <c r="AJ566">
        <v>25</v>
      </c>
      <c r="AK566">
        <v>0</v>
      </c>
      <c r="AL566">
        <v>0</v>
      </c>
      <c r="AM566">
        <v>0</v>
      </c>
      <c r="AN566">
        <v>52</v>
      </c>
      <c r="AO566">
        <v>0</v>
      </c>
      <c r="AP566">
        <v>66</v>
      </c>
      <c r="AQ566">
        <v>0</v>
      </c>
      <c r="AR566">
        <v>0</v>
      </c>
      <c r="AS566">
        <v>0</v>
      </c>
      <c r="AT566" t="s">
        <v>89</v>
      </c>
      <c r="AU566" t="s">
        <v>89</v>
      </c>
      <c r="AV566" t="s">
        <v>89</v>
      </c>
      <c r="AW566" t="s">
        <v>89</v>
      </c>
      <c r="AX566" t="s">
        <v>89</v>
      </c>
      <c r="AY566" t="s">
        <v>89</v>
      </c>
      <c r="AZ566" t="s">
        <v>89</v>
      </c>
      <c r="BA566" t="s">
        <v>89</v>
      </c>
      <c r="BB566" t="s">
        <v>89</v>
      </c>
      <c r="BC566" t="s">
        <v>89</v>
      </c>
      <c r="BD566" t="s">
        <v>89</v>
      </c>
      <c r="BE566" t="s">
        <v>89</v>
      </c>
    </row>
    <row r="567" spans="1:57" x14ac:dyDescent="0.35">
      <c r="A567" t="s">
        <v>1428</v>
      </c>
      <c r="B567" t="s">
        <v>81</v>
      </c>
      <c r="C567" t="s">
        <v>1429</v>
      </c>
      <c r="D567" t="s">
        <v>83</v>
      </c>
      <c r="E567" s="2" t="str">
        <f>HYPERLINK("capsilon://?command=openfolder&amp;siteaddress=envoy.emaiq-na2.net&amp;folderid=FX0C1560C9-1D8B-6F9B-6E40-9C4A67D46F44","FX2203494")</f>
        <v>FX2203494</v>
      </c>
      <c r="F567" t="s">
        <v>19</v>
      </c>
      <c r="G567" t="s">
        <v>19</v>
      </c>
      <c r="H567" t="s">
        <v>84</v>
      </c>
      <c r="I567" t="s">
        <v>1430</v>
      </c>
      <c r="J567">
        <v>66</v>
      </c>
      <c r="K567" t="s">
        <v>86</v>
      </c>
      <c r="L567" t="s">
        <v>87</v>
      </c>
      <c r="M567" t="s">
        <v>88</v>
      </c>
      <c r="N567">
        <v>1</v>
      </c>
      <c r="O567" s="1">
        <v>44655.575891203705</v>
      </c>
      <c r="P567" s="1">
        <v>44655.622546296298</v>
      </c>
      <c r="Q567">
        <v>3912</v>
      </c>
      <c r="R567">
        <v>119</v>
      </c>
      <c r="S567" t="b">
        <v>0</v>
      </c>
      <c r="T567" t="s">
        <v>89</v>
      </c>
      <c r="U567" t="b">
        <v>0</v>
      </c>
      <c r="V567" t="s">
        <v>1075</v>
      </c>
      <c r="W567" s="1">
        <v>44655.622546296298</v>
      </c>
      <c r="X567">
        <v>119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66</v>
      </c>
      <c r="AE567">
        <v>52</v>
      </c>
      <c r="AF567">
        <v>0</v>
      </c>
      <c r="AG567">
        <v>1</v>
      </c>
      <c r="AH567" t="s">
        <v>89</v>
      </c>
      <c r="AI567" t="s">
        <v>89</v>
      </c>
      <c r="AJ567" t="s">
        <v>89</v>
      </c>
      <c r="AK567" t="s">
        <v>89</v>
      </c>
      <c r="AL567" t="s">
        <v>89</v>
      </c>
      <c r="AM567" t="s">
        <v>89</v>
      </c>
      <c r="AN567" t="s">
        <v>89</v>
      </c>
      <c r="AO567" t="s">
        <v>89</v>
      </c>
      <c r="AP567" t="s">
        <v>89</v>
      </c>
      <c r="AQ567" t="s">
        <v>89</v>
      </c>
      <c r="AR567" t="s">
        <v>89</v>
      </c>
      <c r="AS567" t="s">
        <v>89</v>
      </c>
      <c r="AT567" t="s">
        <v>89</v>
      </c>
      <c r="AU567" t="s">
        <v>89</v>
      </c>
      <c r="AV567" t="s">
        <v>89</v>
      </c>
      <c r="AW567" t="s">
        <v>89</v>
      </c>
      <c r="AX567" t="s">
        <v>89</v>
      </c>
      <c r="AY567" t="s">
        <v>89</v>
      </c>
      <c r="AZ567" t="s">
        <v>89</v>
      </c>
      <c r="BA567" t="s">
        <v>89</v>
      </c>
      <c r="BB567" t="s">
        <v>89</v>
      </c>
      <c r="BC567" t="s">
        <v>89</v>
      </c>
      <c r="BD567" t="s">
        <v>89</v>
      </c>
      <c r="BE567" t="s">
        <v>89</v>
      </c>
    </row>
    <row r="568" spans="1:57" x14ac:dyDescent="0.35">
      <c r="A568" t="s">
        <v>1431</v>
      </c>
      <c r="B568" t="s">
        <v>81</v>
      </c>
      <c r="C568" t="s">
        <v>446</v>
      </c>
      <c r="D568" t="s">
        <v>83</v>
      </c>
      <c r="E568" s="2" t="str">
        <f>HYPERLINK("capsilon://?command=openfolder&amp;siteaddress=envoy.emaiq-na2.net&amp;folderid=FXFD2C1BF2-AB24-6AC7-7062-3BD07032BB28","FX2204309")</f>
        <v>FX2204309</v>
      </c>
      <c r="F568" t="s">
        <v>19</v>
      </c>
      <c r="G568" t="s">
        <v>19</v>
      </c>
      <c r="H568" t="s">
        <v>84</v>
      </c>
      <c r="I568" t="s">
        <v>1432</v>
      </c>
      <c r="J568">
        <v>66</v>
      </c>
      <c r="K568" t="s">
        <v>86</v>
      </c>
      <c r="L568" t="s">
        <v>87</v>
      </c>
      <c r="M568" t="s">
        <v>88</v>
      </c>
      <c r="N568">
        <v>2</v>
      </c>
      <c r="O568" s="1">
        <v>44671.481574074074</v>
      </c>
      <c r="P568" s="1">
        <v>44671.523009259261</v>
      </c>
      <c r="Q568">
        <v>2634</v>
      </c>
      <c r="R568">
        <v>946</v>
      </c>
      <c r="S568" t="b">
        <v>0</v>
      </c>
      <c r="T568" t="s">
        <v>89</v>
      </c>
      <c r="U568" t="b">
        <v>0</v>
      </c>
      <c r="V568" t="s">
        <v>266</v>
      </c>
      <c r="W568" s="1">
        <v>44671.508553240739</v>
      </c>
      <c r="X568">
        <v>785</v>
      </c>
      <c r="Y568">
        <v>52</v>
      </c>
      <c r="Z568">
        <v>0</v>
      </c>
      <c r="AA568">
        <v>52</v>
      </c>
      <c r="AB568">
        <v>0</v>
      </c>
      <c r="AC568">
        <v>34</v>
      </c>
      <c r="AD568">
        <v>14</v>
      </c>
      <c r="AE568">
        <v>0</v>
      </c>
      <c r="AF568">
        <v>0</v>
      </c>
      <c r="AG568">
        <v>0</v>
      </c>
      <c r="AH568" t="s">
        <v>101</v>
      </c>
      <c r="AI568" s="1">
        <v>44671.523009259261</v>
      </c>
      <c r="AJ568">
        <v>161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14</v>
      </c>
      <c r="AQ568">
        <v>0</v>
      </c>
      <c r="AR568">
        <v>0</v>
      </c>
      <c r="AS568">
        <v>0</v>
      </c>
      <c r="AT568" t="s">
        <v>89</v>
      </c>
      <c r="AU568" t="s">
        <v>89</v>
      </c>
      <c r="AV568" t="s">
        <v>89</v>
      </c>
      <c r="AW568" t="s">
        <v>89</v>
      </c>
      <c r="AX568" t="s">
        <v>89</v>
      </c>
      <c r="AY568" t="s">
        <v>89</v>
      </c>
      <c r="AZ568" t="s">
        <v>89</v>
      </c>
      <c r="BA568" t="s">
        <v>89</v>
      </c>
      <c r="BB568" t="s">
        <v>89</v>
      </c>
      <c r="BC568" t="s">
        <v>89</v>
      </c>
      <c r="BD568" t="s">
        <v>89</v>
      </c>
      <c r="BE568" t="s">
        <v>89</v>
      </c>
    </row>
    <row r="569" spans="1:57" x14ac:dyDescent="0.35">
      <c r="A569" t="s">
        <v>1433</v>
      </c>
      <c r="B569" t="s">
        <v>81</v>
      </c>
      <c r="C569" t="s">
        <v>1434</v>
      </c>
      <c r="D569" t="s">
        <v>83</v>
      </c>
      <c r="E569" s="2" t="str">
        <f>HYPERLINK("capsilon://?command=openfolder&amp;siteaddress=envoy.emaiq-na2.net&amp;folderid=FX18806126-E77A-E08A-1E35-727081A58B59","FX2204597")</f>
        <v>FX2204597</v>
      </c>
      <c r="F569" t="s">
        <v>19</v>
      </c>
      <c r="G569" t="s">
        <v>19</v>
      </c>
      <c r="H569" t="s">
        <v>84</v>
      </c>
      <c r="I569" t="s">
        <v>1435</v>
      </c>
      <c r="J569">
        <v>82</v>
      </c>
      <c r="K569" t="s">
        <v>86</v>
      </c>
      <c r="L569" t="s">
        <v>87</v>
      </c>
      <c r="M569" t="s">
        <v>88</v>
      </c>
      <c r="N569">
        <v>1</v>
      </c>
      <c r="O569" s="1">
        <v>44671.483368055553</v>
      </c>
      <c r="P569" s="1">
        <v>44671.525416666664</v>
      </c>
      <c r="Q569">
        <v>3356</v>
      </c>
      <c r="R569">
        <v>277</v>
      </c>
      <c r="S569" t="b">
        <v>0</v>
      </c>
      <c r="T569" t="s">
        <v>89</v>
      </c>
      <c r="U569" t="b">
        <v>0</v>
      </c>
      <c r="V569" t="s">
        <v>154</v>
      </c>
      <c r="W569" s="1">
        <v>44671.525416666664</v>
      </c>
      <c r="X569">
        <v>109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82</v>
      </c>
      <c r="AE569">
        <v>0</v>
      </c>
      <c r="AF569">
        <v>0</v>
      </c>
      <c r="AG569">
        <v>6</v>
      </c>
      <c r="AH569" t="s">
        <v>89</v>
      </c>
      <c r="AI569" t="s">
        <v>89</v>
      </c>
      <c r="AJ569" t="s">
        <v>89</v>
      </c>
      <c r="AK569" t="s">
        <v>89</v>
      </c>
      <c r="AL569" t="s">
        <v>89</v>
      </c>
      <c r="AM569" t="s">
        <v>89</v>
      </c>
      <c r="AN569" t="s">
        <v>89</v>
      </c>
      <c r="AO569" t="s">
        <v>89</v>
      </c>
      <c r="AP569" t="s">
        <v>89</v>
      </c>
      <c r="AQ569" t="s">
        <v>89</v>
      </c>
      <c r="AR569" t="s">
        <v>89</v>
      </c>
      <c r="AS569" t="s">
        <v>89</v>
      </c>
      <c r="AT569" t="s">
        <v>89</v>
      </c>
      <c r="AU569" t="s">
        <v>89</v>
      </c>
      <c r="AV569" t="s">
        <v>89</v>
      </c>
      <c r="AW569" t="s">
        <v>89</v>
      </c>
      <c r="AX569" t="s">
        <v>89</v>
      </c>
      <c r="AY569" t="s">
        <v>89</v>
      </c>
      <c r="AZ569" t="s">
        <v>89</v>
      </c>
      <c r="BA569" t="s">
        <v>89</v>
      </c>
      <c r="BB569" t="s">
        <v>89</v>
      </c>
      <c r="BC569" t="s">
        <v>89</v>
      </c>
      <c r="BD569" t="s">
        <v>89</v>
      </c>
      <c r="BE569" t="s">
        <v>89</v>
      </c>
    </row>
    <row r="570" spans="1:57" x14ac:dyDescent="0.35">
      <c r="A570" t="s">
        <v>1436</v>
      </c>
      <c r="B570" t="s">
        <v>81</v>
      </c>
      <c r="C570" t="s">
        <v>703</v>
      </c>
      <c r="D570" t="s">
        <v>83</v>
      </c>
      <c r="E570" s="2" t="str">
        <f>HYPERLINK("capsilon://?command=openfolder&amp;siteaddress=envoy.emaiq-na2.net&amp;folderid=FX4668A687-183A-5D21-B66D-B3E3DADA99F7","FX2201517")</f>
        <v>FX2201517</v>
      </c>
      <c r="F570" t="s">
        <v>19</v>
      </c>
      <c r="G570" t="s">
        <v>19</v>
      </c>
      <c r="H570" t="s">
        <v>84</v>
      </c>
      <c r="I570" t="s">
        <v>1437</v>
      </c>
      <c r="J570">
        <v>41</v>
      </c>
      <c r="K570" t="s">
        <v>86</v>
      </c>
      <c r="L570" t="s">
        <v>87</v>
      </c>
      <c r="M570" t="s">
        <v>88</v>
      </c>
      <c r="N570">
        <v>2</v>
      </c>
      <c r="O570" s="1">
        <v>44671.483912037038</v>
      </c>
      <c r="P570" s="1">
        <v>44671.524502314816</v>
      </c>
      <c r="Q570">
        <v>3194</v>
      </c>
      <c r="R570">
        <v>313</v>
      </c>
      <c r="S570" t="b">
        <v>0</v>
      </c>
      <c r="T570" t="s">
        <v>89</v>
      </c>
      <c r="U570" t="b">
        <v>0</v>
      </c>
      <c r="V570" t="s">
        <v>460</v>
      </c>
      <c r="W570" s="1">
        <v>44671.501817129632</v>
      </c>
      <c r="X570">
        <v>185</v>
      </c>
      <c r="Y570">
        <v>51</v>
      </c>
      <c r="Z570">
        <v>0</v>
      </c>
      <c r="AA570">
        <v>51</v>
      </c>
      <c r="AB570">
        <v>0</v>
      </c>
      <c r="AC570">
        <v>18</v>
      </c>
      <c r="AD570">
        <v>-10</v>
      </c>
      <c r="AE570">
        <v>0</v>
      </c>
      <c r="AF570">
        <v>0</v>
      </c>
      <c r="AG570">
        <v>0</v>
      </c>
      <c r="AH570" t="s">
        <v>101</v>
      </c>
      <c r="AI570" s="1">
        <v>44671.524502314816</v>
      </c>
      <c r="AJ570">
        <v>128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-10</v>
      </c>
      <c r="AQ570">
        <v>0</v>
      </c>
      <c r="AR570">
        <v>0</v>
      </c>
      <c r="AS570">
        <v>0</v>
      </c>
      <c r="AT570" t="s">
        <v>89</v>
      </c>
      <c r="AU570" t="s">
        <v>89</v>
      </c>
      <c r="AV570" t="s">
        <v>89</v>
      </c>
      <c r="AW570" t="s">
        <v>89</v>
      </c>
      <c r="AX570" t="s">
        <v>89</v>
      </c>
      <c r="AY570" t="s">
        <v>89</v>
      </c>
      <c r="AZ570" t="s">
        <v>89</v>
      </c>
      <c r="BA570" t="s">
        <v>89</v>
      </c>
      <c r="BB570" t="s">
        <v>89</v>
      </c>
      <c r="BC570" t="s">
        <v>89</v>
      </c>
      <c r="BD570" t="s">
        <v>89</v>
      </c>
      <c r="BE570" t="s">
        <v>89</v>
      </c>
    </row>
    <row r="571" spans="1:57" x14ac:dyDescent="0.35">
      <c r="A571" t="s">
        <v>1438</v>
      </c>
      <c r="B571" t="s">
        <v>81</v>
      </c>
      <c r="C571" t="s">
        <v>703</v>
      </c>
      <c r="D571" t="s">
        <v>83</v>
      </c>
      <c r="E571" s="2" t="str">
        <f>HYPERLINK("capsilon://?command=openfolder&amp;siteaddress=envoy.emaiq-na2.net&amp;folderid=FX4668A687-183A-5D21-B66D-B3E3DADA99F7","FX2201517")</f>
        <v>FX2201517</v>
      </c>
      <c r="F571" t="s">
        <v>19</v>
      </c>
      <c r="G571" t="s">
        <v>19</v>
      </c>
      <c r="H571" t="s">
        <v>84</v>
      </c>
      <c r="I571" t="s">
        <v>1439</v>
      </c>
      <c r="J571">
        <v>41</v>
      </c>
      <c r="K571" t="s">
        <v>86</v>
      </c>
      <c r="L571" t="s">
        <v>87</v>
      </c>
      <c r="M571" t="s">
        <v>88</v>
      </c>
      <c r="N571">
        <v>2</v>
      </c>
      <c r="O571" s="1">
        <v>44671.484502314815</v>
      </c>
      <c r="P571" s="1">
        <v>44671.527280092596</v>
      </c>
      <c r="Q571">
        <v>3347</v>
      </c>
      <c r="R571">
        <v>349</v>
      </c>
      <c r="S571" t="b">
        <v>0</v>
      </c>
      <c r="T571" t="s">
        <v>89</v>
      </c>
      <c r="U571" t="b">
        <v>0</v>
      </c>
      <c r="V571" t="s">
        <v>353</v>
      </c>
      <c r="W571" s="1">
        <v>44671.501770833333</v>
      </c>
      <c r="X571">
        <v>110</v>
      </c>
      <c r="Y571">
        <v>51</v>
      </c>
      <c r="Z571">
        <v>0</v>
      </c>
      <c r="AA571">
        <v>51</v>
      </c>
      <c r="AB571">
        <v>0</v>
      </c>
      <c r="AC571">
        <v>16</v>
      </c>
      <c r="AD571">
        <v>-10</v>
      </c>
      <c r="AE571">
        <v>0</v>
      </c>
      <c r="AF571">
        <v>0</v>
      </c>
      <c r="AG571">
        <v>0</v>
      </c>
      <c r="AH571" t="s">
        <v>101</v>
      </c>
      <c r="AI571" s="1">
        <v>44671.527280092596</v>
      </c>
      <c r="AJ571">
        <v>239</v>
      </c>
      <c r="AK571">
        <v>1</v>
      </c>
      <c r="AL571">
        <v>0</v>
      </c>
      <c r="AM571">
        <v>1</v>
      </c>
      <c r="AN571">
        <v>0</v>
      </c>
      <c r="AO571">
        <v>1</v>
      </c>
      <c r="AP571">
        <v>-11</v>
      </c>
      <c r="AQ571">
        <v>0</v>
      </c>
      <c r="AR571">
        <v>0</v>
      </c>
      <c r="AS571">
        <v>0</v>
      </c>
      <c r="AT571" t="s">
        <v>89</v>
      </c>
      <c r="AU571" t="s">
        <v>89</v>
      </c>
      <c r="AV571" t="s">
        <v>89</v>
      </c>
      <c r="AW571" t="s">
        <v>89</v>
      </c>
      <c r="AX571" t="s">
        <v>89</v>
      </c>
      <c r="AY571" t="s">
        <v>89</v>
      </c>
      <c r="AZ571" t="s">
        <v>89</v>
      </c>
      <c r="BA571" t="s">
        <v>89</v>
      </c>
      <c r="BB571" t="s">
        <v>89</v>
      </c>
      <c r="BC571" t="s">
        <v>89</v>
      </c>
      <c r="BD571" t="s">
        <v>89</v>
      </c>
      <c r="BE571" t="s">
        <v>89</v>
      </c>
    </row>
    <row r="572" spans="1:57" x14ac:dyDescent="0.35">
      <c r="A572" t="s">
        <v>1440</v>
      </c>
      <c r="B572" t="s">
        <v>81</v>
      </c>
      <c r="C572" t="s">
        <v>703</v>
      </c>
      <c r="D572" t="s">
        <v>83</v>
      </c>
      <c r="E572" s="2" t="str">
        <f>HYPERLINK("capsilon://?command=openfolder&amp;siteaddress=envoy.emaiq-na2.net&amp;folderid=FX4668A687-183A-5D21-B66D-B3E3DADA99F7","FX2201517")</f>
        <v>FX2201517</v>
      </c>
      <c r="F572" t="s">
        <v>19</v>
      </c>
      <c r="G572" t="s">
        <v>19</v>
      </c>
      <c r="H572" t="s">
        <v>84</v>
      </c>
      <c r="I572" t="s">
        <v>1441</v>
      </c>
      <c r="J572">
        <v>28</v>
      </c>
      <c r="K572" t="s">
        <v>86</v>
      </c>
      <c r="L572" t="s">
        <v>87</v>
      </c>
      <c r="M572" t="s">
        <v>88</v>
      </c>
      <c r="N572">
        <v>1</v>
      </c>
      <c r="O572" s="1">
        <v>44671.48542824074</v>
      </c>
      <c r="P572" s="1">
        <v>44671.527199074073</v>
      </c>
      <c r="Q572">
        <v>3328</v>
      </c>
      <c r="R572">
        <v>281</v>
      </c>
      <c r="S572" t="b">
        <v>0</v>
      </c>
      <c r="T572" t="s">
        <v>89</v>
      </c>
      <c r="U572" t="b">
        <v>0</v>
      </c>
      <c r="V572" t="s">
        <v>154</v>
      </c>
      <c r="W572" s="1">
        <v>44671.527199074073</v>
      </c>
      <c r="X572">
        <v>153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28</v>
      </c>
      <c r="AE572">
        <v>21</v>
      </c>
      <c r="AF572">
        <v>0</v>
      </c>
      <c r="AG572">
        <v>1</v>
      </c>
      <c r="AH572" t="s">
        <v>89</v>
      </c>
      <c r="AI572" t="s">
        <v>89</v>
      </c>
      <c r="AJ572" t="s">
        <v>89</v>
      </c>
      <c r="AK572" t="s">
        <v>89</v>
      </c>
      <c r="AL572" t="s">
        <v>89</v>
      </c>
      <c r="AM572" t="s">
        <v>89</v>
      </c>
      <c r="AN572" t="s">
        <v>89</v>
      </c>
      <c r="AO572" t="s">
        <v>89</v>
      </c>
      <c r="AP572" t="s">
        <v>89</v>
      </c>
      <c r="AQ572" t="s">
        <v>89</v>
      </c>
      <c r="AR572" t="s">
        <v>89</v>
      </c>
      <c r="AS572" t="s">
        <v>89</v>
      </c>
      <c r="AT572" t="s">
        <v>89</v>
      </c>
      <c r="AU572" t="s">
        <v>89</v>
      </c>
      <c r="AV572" t="s">
        <v>89</v>
      </c>
      <c r="AW572" t="s">
        <v>89</v>
      </c>
      <c r="AX572" t="s">
        <v>89</v>
      </c>
      <c r="AY572" t="s">
        <v>89</v>
      </c>
      <c r="AZ572" t="s">
        <v>89</v>
      </c>
      <c r="BA572" t="s">
        <v>89</v>
      </c>
      <c r="BB572" t="s">
        <v>89</v>
      </c>
      <c r="BC572" t="s">
        <v>89</v>
      </c>
      <c r="BD572" t="s">
        <v>89</v>
      </c>
      <c r="BE572" t="s">
        <v>89</v>
      </c>
    </row>
    <row r="573" spans="1:57" x14ac:dyDescent="0.35">
      <c r="A573" t="s">
        <v>1442</v>
      </c>
      <c r="B573" t="s">
        <v>81</v>
      </c>
      <c r="C573" t="s">
        <v>703</v>
      </c>
      <c r="D573" t="s">
        <v>83</v>
      </c>
      <c r="E573" s="2" t="str">
        <f>HYPERLINK("capsilon://?command=openfolder&amp;siteaddress=envoy.emaiq-na2.net&amp;folderid=FX4668A687-183A-5D21-B66D-B3E3DADA99F7","FX2201517")</f>
        <v>FX2201517</v>
      </c>
      <c r="F573" t="s">
        <v>19</v>
      </c>
      <c r="G573" t="s">
        <v>19</v>
      </c>
      <c r="H573" t="s">
        <v>84</v>
      </c>
      <c r="I573" t="s">
        <v>1443</v>
      </c>
      <c r="J573">
        <v>28</v>
      </c>
      <c r="K573" t="s">
        <v>86</v>
      </c>
      <c r="L573" t="s">
        <v>87</v>
      </c>
      <c r="M573" t="s">
        <v>88</v>
      </c>
      <c r="N573">
        <v>2</v>
      </c>
      <c r="O573" s="1">
        <v>44671.485694444447</v>
      </c>
      <c r="P573" s="1">
        <v>44671.527361111112</v>
      </c>
      <c r="Q573">
        <v>3380</v>
      </c>
      <c r="R573">
        <v>220</v>
      </c>
      <c r="S573" t="b">
        <v>0</v>
      </c>
      <c r="T573" t="s">
        <v>89</v>
      </c>
      <c r="U573" t="b">
        <v>0</v>
      </c>
      <c r="V573" t="s">
        <v>460</v>
      </c>
      <c r="W573" s="1">
        <v>44671.502893518518</v>
      </c>
      <c r="X573">
        <v>92</v>
      </c>
      <c r="Y573">
        <v>21</v>
      </c>
      <c r="Z573">
        <v>0</v>
      </c>
      <c r="AA573">
        <v>21</v>
      </c>
      <c r="AB573">
        <v>0</v>
      </c>
      <c r="AC573">
        <v>2</v>
      </c>
      <c r="AD573">
        <v>7</v>
      </c>
      <c r="AE573">
        <v>0</v>
      </c>
      <c r="AF573">
        <v>0</v>
      </c>
      <c r="AG573">
        <v>0</v>
      </c>
      <c r="AH573" t="s">
        <v>598</v>
      </c>
      <c r="AI573" s="1">
        <v>44671.527361111112</v>
      </c>
      <c r="AJ573">
        <v>128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89</v>
      </c>
      <c r="AU573" t="s">
        <v>89</v>
      </c>
      <c r="AV573" t="s">
        <v>89</v>
      </c>
      <c r="AW573" t="s">
        <v>89</v>
      </c>
      <c r="AX573" t="s">
        <v>89</v>
      </c>
      <c r="AY573" t="s">
        <v>89</v>
      </c>
      <c r="AZ573" t="s">
        <v>89</v>
      </c>
      <c r="BA573" t="s">
        <v>89</v>
      </c>
      <c r="BB573" t="s">
        <v>89</v>
      </c>
      <c r="BC573" t="s">
        <v>89</v>
      </c>
      <c r="BD573" t="s">
        <v>89</v>
      </c>
      <c r="BE573" t="s">
        <v>89</v>
      </c>
    </row>
    <row r="574" spans="1:57" x14ac:dyDescent="0.35">
      <c r="A574" t="s">
        <v>1444</v>
      </c>
      <c r="B574" t="s">
        <v>81</v>
      </c>
      <c r="C574" t="s">
        <v>294</v>
      </c>
      <c r="D574" t="s">
        <v>83</v>
      </c>
      <c r="E574" s="2" t="str">
        <f>HYPERLINK("capsilon://?command=openfolder&amp;siteaddress=envoy.emaiq-na2.net&amp;folderid=FX58CB0E2D-42C4-79EF-665D-C68DCCBFBCA6","FX22031190")</f>
        <v>FX22031190</v>
      </c>
      <c r="F574" t="s">
        <v>19</v>
      </c>
      <c r="G574" t="s">
        <v>19</v>
      </c>
      <c r="H574" t="s">
        <v>84</v>
      </c>
      <c r="I574" t="s">
        <v>1445</v>
      </c>
      <c r="J574">
        <v>66</v>
      </c>
      <c r="K574" t="s">
        <v>86</v>
      </c>
      <c r="L574" t="s">
        <v>87</v>
      </c>
      <c r="M574" t="s">
        <v>88</v>
      </c>
      <c r="N574">
        <v>2</v>
      </c>
      <c r="O574" s="1">
        <v>44671.487372685187</v>
      </c>
      <c r="P574" s="1">
        <v>44671.52753472222</v>
      </c>
      <c r="Q574">
        <v>3423</v>
      </c>
      <c r="R574">
        <v>47</v>
      </c>
      <c r="S574" t="b">
        <v>0</v>
      </c>
      <c r="T574" t="s">
        <v>89</v>
      </c>
      <c r="U574" t="b">
        <v>0</v>
      </c>
      <c r="V574" t="s">
        <v>353</v>
      </c>
      <c r="W574" s="1">
        <v>44671.502245370371</v>
      </c>
      <c r="X574">
        <v>26</v>
      </c>
      <c r="Y574">
        <v>0</v>
      </c>
      <c r="Z574">
        <v>0</v>
      </c>
      <c r="AA574">
        <v>0</v>
      </c>
      <c r="AB574">
        <v>52</v>
      </c>
      <c r="AC574">
        <v>0</v>
      </c>
      <c r="AD574">
        <v>66</v>
      </c>
      <c r="AE574">
        <v>0</v>
      </c>
      <c r="AF574">
        <v>0</v>
      </c>
      <c r="AG574">
        <v>0</v>
      </c>
      <c r="AH574" t="s">
        <v>101</v>
      </c>
      <c r="AI574" s="1">
        <v>44671.52753472222</v>
      </c>
      <c r="AJ574">
        <v>21</v>
      </c>
      <c r="AK574">
        <v>0</v>
      </c>
      <c r="AL574">
        <v>0</v>
      </c>
      <c r="AM574">
        <v>0</v>
      </c>
      <c r="AN574">
        <v>52</v>
      </c>
      <c r="AO574">
        <v>0</v>
      </c>
      <c r="AP574">
        <v>66</v>
      </c>
      <c r="AQ574">
        <v>0</v>
      </c>
      <c r="AR574">
        <v>0</v>
      </c>
      <c r="AS574">
        <v>0</v>
      </c>
      <c r="AT574" t="s">
        <v>89</v>
      </c>
      <c r="AU574" t="s">
        <v>89</v>
      </c>
      <c r="AV574" t="s">
        <v>89</v>
      </c>
      <c r="AW574" t="s">
        <v>89</v>
      </c>
      <c r="AX574" t="s">
        <v>89</v>
      </c>
      <c r="AY574" t="s">
        <v>89</v>
      </c>
      <c r="AZ574" t="s">
        <v>89</v>
      </c>
      <c r="BA574" t="s">
        <v>89</v>
      </c>
      <c r="BB574" t="s">
        <v>89</v>
      </c>
      <c r="BC574" t="s">
        <v>89</v>
      </c>
      <c r="BD574" t="s">
        <v>89</v>
      </c>
      <c r="BE574" t="s">
        <v>89</v>
      </c>
    </row>
    <row r="575" spans="1:57" x14ac:dyDescent="0.35">
      <c r="A575" t="s">
        <v>1446</v>
      </c>
      <c r="B575" t="s">
        <v>81</v>
      </c>
      <c r="C575" t="s">
        <v>377</v>
      </c>
      <c r="D575" t="s">
        <v>83</v>
      </c>
      <c r="E575" s="2" t="str">
        <f>HYPERLINK("capsilon://?command=openfolder&amp;siteaddress=envoy.emaiq-na2.net&amp;folderid=FX0F25AE61-82AD-C660-8FE7-9CA6FBE5B057","FX22031074")</f>
        <v>FX22031074</v>
      </c>
      <c r="F575" t="s">
        <v>19</v>
      </c>
      <c r="G575" t="s">
        <v>19</v>
      </c>
      <c r="H575" t="s">
        <v>84</v>
      </c>
      <c r="I575" t="s">
        <v>1447</v>
      </c>
      <c r="J575">
        <v>66</v>
      </c>
      <c r="K575" t="s">
        <v>86</v>
      </c>
      <c r="L575" t="s">
        <v>87</v>
      </c>
      <c r="M575" t="s">
        <v>88</v>
      </c>
      <c r="N575">
        <v>2</v>
      </c>
      <c r="O575" s="1">
        <v>44671.50744212963</v>
      </c>
      <c r="P575" s="1">
        <v>44671.531087962961</v>
      </c>
      <c r="Q575">
        <v>853</v>
      </c>
      <c r="R575">
        <v>1190</v>
      </c>
      <c r="S575" t="b">
        <v>0</v>
      </c>
      <c r="T575" t="s">
        <v>89</v>
      </c>
      <c r="U575" t="b">
        <v>0</v>
      </c>
      <c r="V575" t="s">
        <v>439</v>
      </c>
      <c r="W575" s="1">
        <v>44671.51803240741</v>
      </c>
      <c r="X575">
        <v>869</v>
      </c>
      <c r="Y575">
        <v>52</v>
      </c>
      <c r="Z575">
        <v>0</v>
      </c>
      <c r="AA575">
        <v>52</v>
      </c>
      <c r="AB575">
        <v>0</v>
      </c>
      <c r="AC575">
        <v>19</v>
      </c>
      <c r="AD575">
        <v>14</v>
      </c>
      <c r="AE575">
        <v>0</v>
      </c>
      <c r="AF575">
        <v>0</v>
      </c>
      <c r="AG575">
        <v>0</v>
      </c>
      <c r="AH575" t="s">
        <v>598</v>
      </c>
      <c r="AI575" s="1">
        <v>44671.531087962961</v>
      </c>
      <c r="AJ575">
        <v>321</v>
      </c>
      <c r="AK575">
        <v>1</v>
      </c>
      <c r="AL575">
        <v>0</v>
      </c>
      <c r="AM575">
        <v>1</v>
      </c>
      <c r="AN575">
        <v>0</v>
      </c>
      <c r="AO575">
        <v>1</v>
      </c>
      <c r="AP575">
        <v>13</v>
      </c>
      <c r="AQ575">
        <v>0</v>
      </c>
      <c r="AR575">
        <v>0</v>
      </c>
      <c r="AS575">
        <v>0</v>
      </c>
      <c r="AT575" t="s">
        <v>89</v>
      </c>
      <c r="AU575" t="s">
        <v>89</v>
      </c>
      <c r="AV575" t="s">
        <v>89</v>
      </c>
      <c r="AW575" t="s">
        <v>89</v>
      </c>
      <c r="AX575" t="s">
        <v>89</v>
      </c>
      <c r="AY575" t="s">
        <v>89</v>
      </c>
      <c r="AZ575" t="s">
        <v>89</v>
      </c>
      <c r="BA575" t="s">
        <v>89</v>
      </c>
      <c r="BB575" t="s">
        <v>89</v>
      </c>
      <c r="BC575" t="s">
        <v>89</v>
      </c>
      <c r="BD575" t="s">
        <v>89</v>
      </c>
      <c r="BE575" t="s">
        <v>89</v>
      </c>
    </row>
    <row r="576" spans="1:57" x14ac:dyDescent="0.35">
      <c r="A576" t="s">
        <v>1448</v>
      </c>
      <c r="B576" t="s">
        <v>81</v>
      </c>
      <c r="C576" t="s">
        <v>904</v>
      </c>
      <c r="D576" t="s">
        <v>83</v>
      </c>
      <c r="E576" s="2" t="str">
        <f>HYPERLINK("capsilon://?command=openfolder&amp;siteaddress=envoy.emaiq-na2.net&amp;folderid=FXD8298CC7-5206-09DC-B39C-AAFACBA6CD28","FX2204175")</f>
        <v>FX2204175</v>
      </c>
      <c r="F576" t="s">
        <v>19</v>
      </c>
      <c r="G576" t="s">
        <v>19</v>
      </c>
      <c r="H576" t="s">
        <v>84</v>
      </c>
      <c r="I576" t="s">
        <v>1449</v>
      </c>
      <c r="J576">
        <v>38</v>
      </c>
      <c r="K576" t="s">
        <v>86</v>
      </c>
      <c r="L576" t="s">
        <v>87</v>
      </c>
      <c r="M576" t="s">
        <v>88</v>
      </c>
      <c r="N576">
        <v>2</v>
      </c>
      <c r="O576" s="1">
        <v>44671.50980324074</v>
      </c>
      <c r="P576" s="1">
        <v>44671.530462962961</v>
      </c>
      <c r="Q576">
        <v>1175</v>
      </c>
      <c r="R576">
        <v>610</v>
      </c>
      <c r="S576" t="b">
        <v>0</v>
      </c>
      <c r="T576" t="s">
        <v>89</v>
      </c>
      <c r="U576" t="b">
        <v>0</v>
      </c>
      <c r="V576" t="s">
        <v>353</v>
      </c>
      <c r="W576" s="1">
        <v>44671.514247685183</v>
      </c>
      <c r="X576">
        <v>358</v>
      </c>
      <c r="Y576">
        <v>33</v>
      </c>
      <c r="Z576">
        <v>0</v>
      </c>
      <c r="AA576">
        <v>33</v>
      </c>
      <c r="AB576">
        <v>0</v>
      </c>
      <c r="AC576">
        <v>18</v>
      </c>
      <c r="AD576">
        <v>5</v>
      </c>
      <c r="AE576">
        <v>0</v>
      </c>
      <c r="AF576">
        <v>0</v>
      </c>
      <c r="AG576">
        <v>0</v>
      </c>
      <c r="AH576" t="s">
        <v>101</v>
      </c>
      <c r="AI576" s="1">
        <v>44671.530462962961</v>
      </c>
      <c r="AJ576">
        <v>252</v>
      </c>
      <c r="AK576">
        <v>2</v>
      </c>
      <c r="AL576">
        <v>0</v>
      </c>
      <c r="AM576">
        <v>2</v>
      </c>
      <c r="AN576">
        <v>0</v>
      </c>
      <c r="AO576">
        <v>2</v>
      </c>
      <c r="AP576">
        <v>3</v>
      </c>
      <c r="AQ576">
        <v>0</v>
      </c>
      <c r="AR576">
        <v>0</v>
      </c>
      <c r="AS576">
        <v>0</v>
      </c>
      <c r="AT576" t="s">
        <v>89</v>
      </c>
      <c r="AU576" t="s">
        <v>89</v>
      </c>
      <c r="AV576" t="s">
        <v>89</v>
      </c>
      <c r="AW576" t="s">
        <v>89</v>
      </c>
      <c r="AX576" t="s">
        <v>89</v>
      </c>
      <c r="AY576" t="s">
        <v>89</v>
      </c>
      <c r="AZ576" t="s">
        <v>89</v>
      </c>
      <c r="BA576" t="s">
        <v>89</v>
      </c>
      <c r="BB576" t="s">
        <v>89</v>
      </c>
      <c r="BC576" t="s">
        <v>89</v>
      </c>
      <c r="BD576" t="s">
        <v>89</v>
      </c>
      <c r="BE576" t="s">
        <v>89</v>
      </c>
    </row>
    <row r="577" spans="1:57" x14ac:dyDescent="0.35">
      <c r="A577" t="s">
        <v>1450</v>
      </c>
      <c r="B577" t="s">
        <v>81</v>
      </c>
      <c r="C577" t="s">
        <v>1451</v>
      </c>
      <c r="D577" t="s">
        <v>83</v>
      </c>
      <c r="E577" s="2" t="str">
        <f>HYPERLINK("capsilon://?command=openfolder&amp;siteaddress=envoy.emaiq-na2.net&amp;folderid=FX9FDA26D3-F477-3A88-A46B-9A43A744E2ED","FX22031194")</f>
        <v>FX22031194</v>
      </c>
      <c r="F577" t="s">
        <v>19</v>
      </c>
      <c r="G577" t="s">
        <v>19</v>
      </c>
      <c r="H577" t="s">
        <v>84</v>
      </c>
      <c r="I577" t="s">
        <v>1452</v>
      </c>
      <c r="J577">
        <v>60</v>
      </c>
      <c r="K577" t="s">
        <v>86</v>
      </c>
      <c r="L577" t="s">
        <v>87</v>
      </c>
      <c r="M577" t="s">
        <v>88</v>
      </c>
      <c r="N577">
        <v>1</v>
      </c>
      <c r="O577" s="1">
        <v>44655.577870370369</v>
      </c>
      <c r="P577" s="1">
        <v>44655.641967592594</v>
      </c>
      <c r="Q577">
        <v>5306</v>
      </c>
      <c r="R577">
        <v>232</v>
      </c>
      <c r="S577" t="b">
        <v>0</v>
      </c>
      <c r="T577" t="s">
        <v>89</v>
      </c>
      <c r="U577" t="b">
        <v>0</v>
      </c>
      <c r="V577" t="s">
        <v>134</v>
      </c>
      <c r="W577" s="1">
        <v>44655.641967592594</v>
      </c>
      <c r="X577">
        <v>162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60</v>
      </c>
      <c r="AE577">
        <v>48</v>
      </c>
      <c r="AF577">
        <v>0</v>
      </c>
      <c r="AG577">
        <v>6</v>
      </c>
      <c r="AH577" t="s">
        <v>89</v>
      </c>
      <c r="AI577" t="s">
        <v>89</v>
      </c>
      <c r="AJ577" t="s">
        <v>89</v>
      </c>
      <c r="AK577" t="s">
        <v>89</v>
      </c>
      <c r="AL577" t="s">
        <v>89</v>
      </c>
      <c r="AM577" t="s">
        <v>89</v>
      </c>
      <c r="AN577" t="s">
        <v>89</v>
      </c>
      <c r="AO577" t="s">
        <v>89</v>
      </c>
      <c r="AP577" t="s">
        <v>89</v>
      </c>
      <c r="AQ577" t="s">
        <v>89</v>
      </c>
      <c r="AR577" t="s">
        <v>89</v>
      </c>
      <c r="AS577" t="s">
        <v>89</v>
      </c>
      <c r="AT577" t="s">
        <v>89</v>
      </c>
      <c r="AU577" t="s">
        <v>89</v>
      </c>
      <c r="AV577" t="s">
        <v>89</v>
      </c>
      <c r="AW577" t="s">
        <v>89</v>
      </c>
      <c r="AX577" t="s">
        <v>89</v>
      </c>
      <c r="AY577" t="s">
        <v>89</v>
      </c>
      <c r="AZ577" t="s">
        <v>89</v>
      </c>
      <c r="BA577" t="s">
        <v>89</v>
      </c>
      <c r="BB577" t="s">
        <v>89</v>
      </c>
      <c r="BC577" t="s">
        <v>89</v>
      </c>
      <c r="BD577" t="s">
        <v>89</v>
      </c>
      <c r="BE577" t="s">
        <v>89</v>
      </c>
    </row>
    <row r="578" spans="1:57" x14ac:dyDescent="0.35">
      <c r="A578" t="s">
        <v>1453</v>
      </c>
      <c r="B578" t="s">
        <v>81</v>
      </c>
      <c r="C578" t="s">
        <v>1454</v>
      </c>
      <c r="D578" t="s">
        <v>83</v>
      </c>
      <c r="E578" s="2" t="str">
        <f>HYPERLINK("capsilon://?command=openfolder&amp;siteaddress=envoy.emaiq-na2.net&amp;folderid=FX2BCA00E3-27EE-A8FA-7B8A-5C31CA85284E","FX2202527")</f>
        <v>FX2202527</v>
      </c>
      <c r="F578" t="s">
        <v>19</v>
      </c>
      <c r="G578" t="s">
        <v>19</v>
      </c>
      <c r="H578" t="s">
        <v>84</v>
      </c>
      <c r="I578" t="s">
        <v>1455</v>
      </c>
      <c r="J578">
        <v>191</v>
      </c>
      <c r="K578" t="s">
        <v>86</v>
      </c>
      <c r="L578" t="s">
        <v>87</v>
      </c>
      <c r="M578" t="s">
        <v>88</v>
      </c>
      <c r="N578">
        <v>1</v>
      </c>
      <c r="O578" s="1">
        <v>44671.514340277776</v>
      </c>
      <c r="P578" s="1">
        <v>44671.531168981484</v>
      </c>
      <c r="Q578">
        <v>766</v>
      </c>
      <c r="R578">
        <v>688</v>
      </c>
      <c r="S578" t="b">
        <v>0</v>
      </c>
      <c r="T578" t="s">
        <v>89</v>
      </c>
      <c r="U578" t="b">
        <v>0</v>
      </c>
      <c r="V578" t="s">
        <v>154</v>
      </c>
      <c r="W578" s="1">
        <v>44671.531168981484</v>
      </c>
      <c r="X578">
        <v>343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191</v>
      </c>
      <c r="AE578">
        <v>154</v>
      </c>
      <c r="AF578">
        <v>0</v>
      </c>
      <c r="AG578">
        <v>8</v>
      </c>
      <c r="AH578" t="s">
        <v>89</v>
      </c>
      <c r="AI578" t="s">
        <v>89</v>
      </c>
      <c r="AJ578" t="s">
        <v>89</v>
      </c>
      <c r="AK578" t="s">
        <v>89</v>
      </c>
      <c r="AL578" t="s">
        <v>89</v>
      </c>
      <c r="AM578" t="s">
        <v>89</v>
      </c>
      <c r="AN578" t="s">
        <v>89</v>
      </c>
      <c r="AO578" t="s">
        <v>89</v>
      </c>
      <c r="AP578" t="s">
        <v>89</v>
      </c>
      <c r="AQ578" t="s">
        <v>89</v>
      </c>
      <c r="AR578" t="s">
        <v>89</v>
      </c>
      <c r="AS578" t="s">
        <v>89</v>
      </c>
      <c r="AT578" t="s">
        <v>89</v>
      </c>
      <c r="AU578" t="s">
        <v>89</v>
      </c>
      <c r="AV578" t="s">
        <v>89</v>
      </c>
      <c r="AW578" t="s">
        <v>89</v>
      </c>
      <c r="AX578" t="s">
        <v>89</v>
      </c>
      <c r="AY578" t="s">
        <v>89</v>
      </c>
      <c r="AZ578" t="s">
        <v>89</v>
      </c>
      <c r="BA578" t="s">
        <v>89</v>
      </c>
      <c r="BB578" t="s">
        <v>89</v>
      </c>
      <c r="BC578" t="s">
        <v>89</v>
      </c>
      <c r="BD578" t="s">
        <v>89</v>
      </c>
      <c r="BE578" t="s">
        <v>89</v>
      </c>
    </row>
    <row r="579" spans="1:57" x14ac:dyDescent="0.35">
      <c r="A579" t="s">
        <v>1456</v>
      </c>
      <c r="B579" t="s">
        <v>81</v>
      </c>
      <c r="C579" t="s">
        <v>1420</v>
      </c>
      <c r="D579" t="s">
        <v>83</v>
      </c>
      <c r="E579" s="2" t="str">
        <f>HYPERLINK("capsilon://?command=openfolder&amp;siteaddress=envoy.emaiq-na2.net&amp;folderid=FX7B0B88A1-3CA1-922F-D25B-BD60954304F0","FX2204508")</f>
        <v>FX2204508</v>
      </c>
      <c r="F579" t="s">
        <v>19</v>
      </c>
      <c r="G579" t="s">
        <v>19</v>
      </c>
      <c r="H579" t="s">
        <v>84</v>
      </c>
      <c r="I579" t="s">
        <v>1421</v>
      </c>
      <c r="J579">
        <v>611</v>
      </c>
      <c r="K579" t="s">
        <v>86</v>
      </c>
      <c r="L579" t="s">
        <v>87</v>
      </c>
      <c r="M579" t="s">
        <v>88</v>
      </c>
      <c r="N579">
        <v>2</v>
      </c>
      <c r="O579" s="1">
        <v>44671.516446759262</v>
      </c>
      <c r="P579" s="1">
        <v>44671.669641203705</v>
      </c>
      <c r="Q579">
        <v>2986</v>
      </c>
      <c r="R579">
        <v>10250</v>
      </c>
      <c r="S579" t="b">
        <v>0</v>
      </c>
      <c r="T579" t="s">
        <v>89</v>
      </c>
      <c r="U579" t="b">
        <v>1</v>
      </c>
      <c r="V579" t="s">
        <v>1457</v>
      </c>
      <c r="W579" s="1">
        <v>44671.620972222219</v>
      </c>
      <c r="X579">
        <v>7118</v>
      </c>
      <c r="Y579">
        <v>604</v>
      </c>
      <c r="Z579">
        <v>0</v>
      </c>
      <c r="AA579">
        <v>604</v>
      </c>
      <c r="AB579">
        <v>0</v>
      </c>
      <c r="AC579">
        <v>375</v>
      </c>
      <c r="AD579">
        <v>7</v>
      </c>
      <c r="AE579">
        <v>0</v>
      </c>
      <c r="AF579">
        <v>0</v>
      </c>
      <c r="AG579">
        <v>0</v>
      </c>
      <c r="AH579" t="s">
        <v>101</v>
      </c>
      <c r="AI579" s="1">
        <v>44671.669641203705</v>
      </c>
      <c r="AJ579">
        <v>3111</v>
      </c>
      <c r="AK579">
        <v>25</v>
      </c>
      <c r="AL579">
        <v>0</v>
      </c>
      <c r="AM579">
        <v>25</v>
      </c>
      <c r="AN579">
        <v>0</v>
      </c>
      <c r="AO579">
        <v>29</v>
      </c>
      <c r="AP579">
        <v>-18</v>
      </c>
      <c r="AQ579">
        <v>0</v>
      </c>
      <c r="AR579">
        <v>0</v>
      </c>
      <c r="AS579">
        <v>0</v>
      </c>
      <c r="AT579" t="s">
        <v>89</v>
      </c>
      <c r="AU579" t="s">
        <v>89</v>
      </c>
      <c r="AV579" t="s">
        <v>89</v>
      </c>
      <c r="AW579" t="s">
        <v>89</v>
      </c>
      <c r="AX579" t="s">
        <v>89</v>
      </c>
      <c r="AY579" t="s">
        <v>89</v>
      </c>
      <c r="AZ579" t="s">
        <v>89</v>
      </c>
      <c r="BA579" t="s">
        <v>89</v>
      </c>
      <c r="BB579" t="s">
        <v>89</v>
      </c>
      <c r="BC579" t="s">
        <v>89</v>
      </c>
      <c r="BD579" t="s">
        <v>89</v>
      </c>
      <c r="BE579" t="s">
        <v>89</v>
      </c>
    </row>
    <row r="580" spans="1:57" x14ac:dyDescent="0.35">
      <c r="A580" t="s">
        <v>1458</v>
      </c>
      <c r="B580" t="s">
        <v>81</v>
      </c>
      <c r="C580" t="s">
        <v>1459</v>
      </c>
      <c r="D580" t="s">
        <v>83</v>
      </c>
      <c r="E580" s="2" t="str">
        <f>HYPERLINK("capsilon://?command=openfolder&amp;siteaddress=envoy.emaiq-na2.net&amp;folderid=FX9B1E05A2-6E15-F3AD-7982-212192C09354","FX2204708")</f>
        <v>FX2204708</v>
      </c>
      <c r="F580" t="s">
        <v>19</v>
      </c>
      <c r="G580" t="s">
        <v>19</v>
      </c>
      <c r="H580" t="s">
        <v>84</v>
      </c>
      <c r="I580" t="s">
        <v>1460</v>
      </c>
      <c r="J580">
        <v>154</v>
      </c>
      <c r="K580" t="s">
        <v>86</v>
      </c>
      <c r="L580" t="s">
        <v>87</v>
      </c>
      <c r="M580" t="s">
        <v>88</v>
      </c>
      <c r="N580">
        <v>1</v>
      </c>
      <c r="O580" s="1">
        <v>44671.518761574072</v>
      </c>
      <c r="P580" s="1">
        <v>44671.536064814813</v>
      </c>
      <c r="Q580">
        <v>768</v>
      </c>
      <c r="R580">
        <v>727</v>
      </c>
      <c r="S580" t="b">
        <v>0</v>
      </c>
      <c r="T580" t="s">
        <v>89</v>
      </c>
      <c r="U580" t="b">
        <v>0</v>
      </c>
      <c r="V580" t="s">
        <v>154</v>
      </c>
      <c r="W580" s="1">
        <v>44671.536064814813</v>
      </c>
      <c r="X580">
        <v>422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154</v>
      </c>
      <c r="AE580">
        <v>121</v>
      </c>
      <c r="AF580">
        <v>0</v>
      </c>
      <c r="AG580">
        <v>7</v>
      </c>
      <c r="AH580" t="s">
        <v>89</v>
      </c>
      <c r="AI580" t="s">
        <v>89</v>
      </c>
      <c r="AJ580" t="s">
        <v>89</v>
      </c>
      <c r="AK580" t="s">
        <v>89</v>
      </c>
      <c r="AL580" t="s">
        <v>89</v>
      </c>
      <c r="AM580" t="s">
        <v>89</v>
      </c>
      <c r="AN580" t="s">
        <v>89</v>
      </c>
      <c r="AO580" t="s">
        <v>89</v>
      </c>
      <c r="AP580" t="s">
        <v>89</v>
      </c>
      <c r="AQ580" t="s">
        <v>89</v>
      </c>
      <c r="AR580" t="s">
        <v>89</v>
      </c>
      <c r="AS580" t="s">
        <v>89</v>
      </c>
      <c r="AT580" t="s">
        <v>89</v>
      </c>
      <c r="AU580" t="s">
        <v>89</v>
      </c>
      <c r="AV580" t="s">
        <v>89</v>
      </c>
      <c r="AW580" t="s">
        <v>89</v>
      </c>
      <c r="AX580" t="s">
        <v>89</v>
      </c>
      <c r="AY580" t="s">
        <v>89</v>
      </c>
      <c r="AZ580" t="s">
        <v>89</v>
      </c>
      <c r="BA580" t="s">
        <v>89</v>
      </c>
      <c r="BB580" t="s">
        <v>89</v>
      </c>
      <c r="BC580" t="s">
        <v>89</v>
      </c>
      <c r="BD580" t="s">
        <v>89</v>
      </c>
      <c r="BE580" t="s">
        <v>89</v>
      </c>
    </row>
    <row r="581" spans="1:57" x14ac:dyDescent="0.35">
      <c r="A581" t="s">
        <v>1461</v>
      </c>
      <c r="B581" t="s">
        <v>81</v>
      </c>
      <c r="C581" t="s">
        <v>1401</v>
      </c>
      <c r="D581" t="s">
        <v>83</v>
      </c>
      <c r="E581" s="2" t="str">
        <f>HYPERLINK("capsilon://?command=openfolder&amp;siteaddress=envoy.emaiq-na2.net&amp;folderid=FXC57CE3AC-5B33-3BBE-1898-5588D13EF55D","FX2204787")</f>
        <v>FX2204787</v>
      </c>
      <c r="F581" t="s">
        <v>19</v>
      </c>
      <c r="G581" t="s">
        <v>19</v>
      </c>
      <c r="H581" t="s">
        <v>84</v>
      </c>
      <c r="I581" t="s">
        <v>1402</v>
      </c>
      <c r="J581">
        <v>915</v>
      </c>
      <c r="K581" t="s">
        <v>86</v>
      </c>
      <c r="L581" t="s">
        <v>87</v>
      </c>
      <c r="M581" t="s">
        <v>88</v>
      </c>
      <c r="N581">
        <v>2</v>
      </c>
      <c r="O581" s="1">
        <v>44671.521053240744</v>
      </c>
      <c r="P581" s="1">
        <v>44671.709039351852</v>
      </c>
      <c r="Q581">
        <v>5067</v>
      </c>
      <c r="R581">
        <v>11175</v>
      </c>
      <c r="S581" t="b">
        <v>0</v>
      </c>
      <c r="T581" t="s">
        <v>89</v>
      </c>
      <c r="U581" t="b">
        <v>1</v>
      </c>
      <c r="V581" t="s">
        <v>439</v>
      </c>
      <c r="W581" s="1">
        <v>44671.636053240742</v>
      </c>
      <c r="X581">
        <v>7751</v>
      </c>
      <c r="Y581">
        <v>684</v>
      </c>
      <c r="Z581">
        <v>0</v>
      </c>
      <c r="AA581">
        <v>684</v>
      </c>
      <c r="AB581">
        <v>206</v>
      </c>
      <c r="AC581">
        <v>456</v>
      </c>
      <c r="AD581">
        <v>231</v>
      </c>
      <c r="AE581">
        <v>0</v>
      </c>
      <c r="AF581">
        <v>0</v>
      </c>
      <c r="AG581">
        <v>0</v>
      </c>
      <c r="AH581" t="s">
        <v>101</v>
      </c>
      <c r="AI581" s="1">
        <v>44671.709039351852</v>
      </c>
      <c r="AJ581">
        <v>3403</v>
      </c>
      <c r="AK581">
        <v>13</v>
      </c>
      <c r="AL581">
        <v>0</v>
      </c>
      <c r="AM581">
        <v>13</v>
      </c>
      <c r="AN581">
        <v>103</v>
      </c>
      <c r="AO581">
        <v>19</v>
      </c>
      <c r="AP581">
        <v>218</v>
      </c>
      <c r="AQ581">
        <v>0</v>
      </c>
      <c r="AR581">
        <v>0</v>
      </c>
      <c r="AS581">
        <v>0</v>
      </c>
      <c r="AT581" t="s">
        <v>89</v>
      </c>
      <c r="AU581" t="s">
        <v>89</v>
      </c>
      <c r="AV581" t="s">
        <v>89</v>
      </c>
      <c r="AW581" t="s">
        <v>89</v>
      </c>
      <c r="AX581" t="s">
        <v>89</v>
      </c>
      <c r="AY581" t="s">
        <v>89</v>
      </c>
      <c r="AZ581" t="s">
        <v>89</v>
      </c>
      <c r="BA581" t="s">
        <v>89</v>
      </c>
      <c r="BB581" t="s">
        <v>89</v>
      </c>
      <c r="BC581" t="s">
        <v>89</v>
      </c>
      <c r="BD581" t="s">
        <v>89</v>
      </c>
      <c r="BE581" t="s">
        <v>89</v>
      </c>
    </row>
    <row r="582" spans="1:57" x14ac:dyDescent="0.35">
      <c r="A582" t="s">
        <v>1462</v>
      </c>
      <c r="B582" t="s">
        <v>81</v>
      </c>
      <c r="C582" t="s">
        <v>1463</v>
      </c>
      <c r="D582" t="s">
        <v>83</v>
      </c>
      <c r="E582" s="2" t="str">
        <f>HYPERLINK("capsilon://?command=openfolder&amp;siteaddress=envoy.emaiq-na2.net&amp;folderid=FX2A5BA352-6B41-2C45-B440-BFC0A0F921B8","FX2203845")</f>
        <v>FX2203845</v>
      </c>
      <c r="F582" t="s">
        <v>19</v>
      </c>
      <c r="G582" t="s">
        <v>19</v>
      </c>
      <c r="H582" t="s">
        <v>84</v>
      </c>
      <c r="I582" t="s">
        <v>1464</v>
      </c>
      <c r="J582">
        <v>56</v>
      </c>
      <c r="K582" t="s">
        <v>86</v>
      </c>
      <c r="L582" t="s">
        <v>87</v>
      </c>
      <c r="M582" t="s">
        <v>88</v>
      </c>
      <c r="N582">
        <v>2</v>
      </c>
      <c r="O582" s="1">
        <v>44671.52244212963</v>
      </c>
      <c r="P582" s="1">
        <v>44671.532754629632</v>
      </c>
      <c r="Q582">
        <v>455</v>
      </c>
      <c r="R582">
        <v>436</v>
      </c>
      <c r="S582" t="b">
        <v>0</v>
      </c>
      <c r="T582" t="s">
        <v>89</v>
      </c>
      <c r="U582" t="b">
        <v>0</v>
      </c>
      <c r="V582" t="s">
        <v>199</v>
      </c>
      <c r="W582" s="1">
        <v>44671.526180555556</v>
      </c>
      <c r="X582">
        <v>309</v>
      </c>
      <c r="Y582">
        <v>45</v>
      </c>
      <c r="Z582">
        <v>0</v>
      </c>
      <c r="AA582">
        <v>45</v>
      </c>
      <c r="AB582">
        <v>0</v>
      </c>
      <c r="AC582">
        <v>12</v>
      </c>
      <c r="AD582">
        <v>11</v>
      </c>
      <c r="AE582">
        <v>0</v>
      </c>
      <c r="AF582">
        <v>0</v>
      </c>
      <c r="AG582">
        <v>0</v>
      </c>
      <c r="AH582" t="s">
        <v>598</v>
      </c>
      <c r="AI582" s="1">
        <v>44671.532754629632</v>
      </c>
      <c r="AJ582">
        <v>127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11</v>
      </c>
      <c r="AQ582">
        <v>0</v>
      </c>
      <c r="AR582">
        <v>0</v>
      </c>
      <c r="AS582">
        <v>0</v>
      </c>
      <c r="AT582" t="s">
        <v>89</v>
      </c>
      <c r="AU582" t="s">
        <v>89</v>
      </c>
      <c r="AV582" t="s">
        <v>89</v>
      </c>
      <c r="AW582" t="s">
        <v>89</v>
      </c>
      <c r="AX582" t="s">
        <v>89</v>
      </c>
      <c r="AY582" t="s">
        <v>89</v>
      </c>
      <c r="AZ582" t="s">
        <v>89</v>
      </c>
      <c r="BA582" t="s">
        <v>89</v>
      </c>
      <c r="BB582" t="s">
        <v>89</v>
      </c>
      <c r="BC582" t="s">
        <v>89</v>
      </c>
      <c r="BD582" t="s">
        <v>89</v>
      </c>
      <c r="BE582" t="s">
        <v>89</v>
      </c>
    </row>
    <row r="583" spans="1:57" x14ac:dyDescent="0.35">
      <c r="A583" t="s">
        <v>1465</v>
      </c>
      <c r="B583" t="s">
        <v>81</v>
      </c>
      <c r="C583" t="s">
        <v>1417</v>
      </c>
      <c r="D583" t="s">
        <v>83</v>
      </c>
      <c r="E583" s="2" t="str">
        <f>HYPERLINK("capsilon://?command=openfolder&amp;siteaddress=envoy.emaiq-na2.net&amp;folderid=FXA9D3F0C2-4156-C93F-C0C4-C789F3436219","FX2204619")</f>
        <v>FX2204619</v>
      </c>
      <c r="F583" t="s">
        <v>19</v>
      </c>
      <c r="G583" t="s">
        <v>19</v>
      </c>
      <c r="H583" t="s">
        <v>84</v>
      </c>
      <c r="I583" t="s">
        <v>1418</v>
      </c>
      <c r="J583">
        <v>43</v>
      </c>
      <c r="K583" t="s">
        <v>86</v>
      </c>
      <c r="L583" t="s">
        <v>87</v>
      </c>
      <c r="M583" t="s">
        <v>88</v>
      </c>
      <c r="N583">
        <v>2</v>
      </c>
      <c r="O583" s="1">
        <v>44671.524386574078</v>
      </c>
      <c r="P583" s="1">
        <v>44671.584745370368</v>
      </c>
      <c r="Q583">
        <v>3359</v>
      </c>
      <c r="R583">
        <v>1856</v>
      </c>
      <c r="S583" t="b">
        <v>0</v>
      </c>
      <c r="T583" t="s">
        <v>89</v>
      </c>
      <c r="U583" t="b">
        <v>1</v>
      </c>
      <c r="V583" t="s">
        <v>134</v>
      </c>
      <c r="W583" s="1">
        <v>44671.528194444443</v>
      </c>
      <c r="X583">
        <v>326</v>
      </c>
      <c r="Y583">
        <v>37</v>
      </c>
      <c r="Z583">
        <v>0</v>
      </c>
      <c r="AA583">
        <v>37</v>
      </c>
      <c r="AB583">
        <v>104</v>
      </c>
      <c r="AC583">
        <v>10</v>
      </c>
      <c r="AD583">
        <v>6</v>
      </c>
      <c r="AE583">
        <v>0</v>
      </c>
      <c r="AF583">
        <v>0</v>
      </c>
      <c r="AG583">
        <v>0</v>
      </c>
      <c r="AH583" t="s">
        <v>101</v>
      </c>
      <c r="AI583" s="1">
        <v>44671.584745370368</v>
      </c>
      <c r="AJ583">
        <v>728</v>
      </c>
      <c r="AK583">
        <v>4</v>
      </c>
      <c r="AL583">
        <v>0</v>
      </c>
      <c r="AM583">
        <v>4</v>
      </c>
      <c r="AN583">
        <v>52</v>
      </c>
      <c r="AO583">
        <v>6</v>
      </c>
      <c r="AP583">
        <v>2</v>
      </c>
      <c r="AQ583">
        <v>0</v>
      </c>
      <c r="AR583">
        <v>0</v>
      </c>
      <c r="AS583">
        <v>0</v>
      </c>
      <c r="AT583" t="s">
        <v>89</v>
      </c>
      <c r="AU583" t="s">
        <v>89</v>
      </c>
      <c r="AV583" t="s">
        <v>89</v>
      </c>
      <c r="AW583" t="s">
        <v>89</v>
      </c>
      <c r="AX583" t="s">
        <v>89</v>
      </c>
      <c r="AY583" t="s">
        <v>89</v>
      </c>
      <c r="AZ583" t="s">
        <v>89</v>
      </c>
      <c r="BA583" t="s">
        <v>89</v>
      </c>
      <c r="BB583" t="s">
        <v>89</v>
      </c>
      <c r="BC583" t="s">
        <v>89</v>
      </c>
      <c r="BD583" t="s">
        <v>89</v>
      </c>
      <c r="BE583" t="s">
        <v>89</v>
      </c>
    </row>
    <row r="584" spans="1:57" x14ac:dyDescent="0.35">
      <c r="A584" t="s">
        <v>1466</v>
      </c>
      <c r="B584" t="s">
        <v>81</v>
      </c>
      <c r="C584" t="s">
        <v>1407</v>
      </c>
      <c r="D584" t="s">
        <v>83</v>
      </c>
      <c r="E584" s="2" t="str">
        <f>HYPERLINK("capsilon://?command=openfolder&amp;siteaddress=envoy.emaiq-na2.net&amp;folderid=FXC6ECAC60-FFBC-5E22-71FC-5A740BB4C8C4","FX22031120")</f>
        <v>FX22031120</v>
      </c>
      <c r="F584" t="s">
        <v>19</v>
      </c>
      <c r="G584" t="s">
        <v>19</v>
      </c>
      <c r="H584" t="s">
        <v>84</v>
      </c>
      <c r="I584" t="s">
        <v>1408</v>
      </c>
      <c r="J584">
        <v>489</v>
      </c>
      <c r="K584" t="s">
        <v>86</v>
      </c>
      <c r="L584" t="s">
        <v>87</v>
      </c>
      <c r="M584" t="s">
        <v>88</v>
      </c>
      <c r="N584">
        <v>2</v>
      </c>
      <c r="O584" s="1">
        <v>44671.525312500002</v>
      </c>
      <c r="P584" s="1">
        <v>44671.732164351852</v>
      </c>
      <c r="Q584">
        <v>10754</v>
      </c>
      <c r="R584">
        <v>7118</v>
      </c>
      <c r="S584" t="b">
        <v>0</v>
      </c>
      <c r="T584" t="s">
        <v>89</v>
      </c>
      <c r="U584" t="b">
        <v>1</v>
      </c>
      <c r="V584" t="s">
        <v>460</v>
      </c>
      <c r="W584" s="1">
        <v>44671.616238425922</v>
      </c>
      <c r="X584">
        <v>5121</v>
      </c>
      <c r="Y584">
        <v>459</v>
      </c>
      <c r="Z584">
        <v>0</v>
      </c>
      <c r="AA584">
        <v>459</v>
      </c>
      <c r="AB584">
        <v>70</v>
      </c>
      <c r="AC584">
        <v>313</v>
      </c>
      <c r="AD584">
        <v>30</v>
      </c>
      <c r="AE584">
        <v>0</v>
      </c>
      <c r="AF584">
        <v>0</v>
      </c>
      <c r="AG584">
        <v>0</v>
      </c>
      <c r="AH584" t="s">
        <v>101</v>
      </c>
      <c r="AI584" s="1">
        <v>44671.732164351852</v>
      </c>
      <c r="AJ584">
        <v>1997</v>
      </c>
      <c r="AK584">
        <v>19</v>
      </c>
      <c r="AL584">
        <v>0</v>
      </c>
      <c r="AM584">
        <v>19</v>
      </c>
      <c r="AN584">
        <v>70</v>
      </c>
      <c r="AO584">
        <v>19</v>
      </c>
      <c r="AP584">
        <v>11</v>
      </c>
      <c r="AQ584">
        <v>0</v>
      </c>
      <c r="AR584">
        <v>0</v>
      </c>
      <c r="AS584">
        <v>0</v>
      </c>
      <c r="AT584" t="s">
        <v>89</v>
      </c>
      <c r="AU584" t="s">
        <v>89</v>
      </c>
      <c r="AV584" t="s">
        <v>89</v>
      </c>
      <c r="AW584" t="s">
        <v>89</v>
      </c>
      <c r="AX584" t="s">
        <v>89</v>
      </c>
      <c r="AY584" t="s">
        <v>89</v>
      </c>
      <c r="AZ584" t="s">
        <v>89</v>
      </c>
      <c r="BA584" t="s">
        <v>89</v>
      </c>
      <c r="BB584" t="s">
        <v>89</v>
      </c>
      <c r="BC584" t="s">
        <v>89</v>
      </c>
      <c r="BD584" t="s">
        <v>89</v>
      </c>
      <c r="BE584" t="s">
        <v>89</v>
      </c>
    </row>
    <row r="585" spans="1:57" x14ac:dyDescent="0.35">
      <c r="A585" t="s">
        <v>1467</v>
      </c>
      <c r="B585" t="s">
        <v>81</v>
      </c>
      <c r="C585" t="s">
        <v>1434</v>
      </c>
      <c r="D585" t="s">
        <v>83</v>
      </c>
      <c r="E585" s="2" t="str">
        <f>HYPERLINK("capsilon://?command=openfolder&amp;siteaddress=envoy.emaiq-na2.net&amp;folderid=FX18806126-E77A-E08A-1E35-727081A58B59","FX2204597")</f>
        <v>FX2204597</v>
      </c>
      <c r="F585" t="s">
        <v>19</v>
      </c>
      <c r="G585" t="s">
        <v>19</v>
      </c>
      <c r="H585" t="s">
        <v>84</v>
      </c>
      <c r="I585" t="s">
        <v>1435</v>
      </c>
      <c r="J585">
        <v>250</v>
      </c>
      <c r="K585" t="s">
        <v>86</v>
      </c>
      <c r="L585" t="s">
        <v>87</v>
      </c>
      <c r="M585" t="s">
        <v>88</v>
      </c>
      <c r="N585">
        <v>2</v>
      </c>
      <c r="O585" s="1">
        <v>44671.526689814818</v>
      </c>
      <c r="P585" s="1">
        <v>44671.576307870368</v>
      </c>
      <c r="Q585">
        <v>2952</v>
      </c>
      <c r="R585">
        <v>1335</v>
      </c>
      <c r="S585" t="b">
        <v>0</v>
      </c>
      <c r="T585" t="s">
        <v>89</v>
      </c>
      <c r="U585" t="b">
        <v>1</v>
      </c>
      <c r="V585" t="s">
        <v>353</v>
      </c>
      <c r="W585" s="1">
        <v>44671.534571759257</v>
      </c>
      <c r="X585">
        <v>679</v>
      </c>
      <c r="Y585">
        <v>214</v>
      </c>
      <c r="Z585">
        <v>0</v>
      </c>
      <c r="AA585">
        <v>214</v>
      </c>
      <c r="AB585">
        <v>0</v>
      </c>
      <c r="AC585">
        <v>82</v>
      </c>
      <c r="AD585">
        <v>36</v>
      </c>
      <c r="AE585">
        <v>0</v>
      </c>
      <c r="AF585">
        <v>0</v>
      </c>
      <c r="AG585">
        <v>0</v>
      </c>
      <c r="AH585" t="s">
        <v>101</v>
      </c>
      <c r="AI585" s="1">
        <v>44671.576307870368</v>
      </c>
      <c r="AJ585">
        <v>656</v>
      </c>
      <c r="AK585">
        <v>3</v>
      </c>
      <c r="AL585">
        <v>0</v>
      </c>
      <c r="AM585">
        <v>3</v>
      </c>
      <c r="AN585">
        <v>0</v>
      </c>
      <c r="AO585">
        <v>3</v>
      </c>
      <c r="AP585">
        <v>33</v>
      </c>
      <c r="AQ585">
        <v>0</v>
      </c>
      <c r="AR585">
        <v>0</v>
      </c>
      <c r="AS585">
        <v>0</v>
      </c>
      <c r="AT585" t="s">
        <v>89</v>
      </c>
      <c r="AU585" t="s">
        <v>89</v>
      </c>
      <c r="AV585" t="s">
        <v>89</v>
      </c>
      <c r="AW585" t="s">
        <v>89</v>
      </c>
      <c r="AX585" t="s">
        <v>89</v>
      </c>
      <c r="AY585" t="s">
        <v>89</v>
      </c>
      <c r="AZ585" t="s">
        <v>89</v>
      </c>
      <c r="BA585" t="s">
        <v>89</v>
      </c>
      <c r="BB585" t="s">
        <v>89</v>
      </c>
      <c r="BC585" t="s">
        <v>89</v>
      </c>
      <c r="BD585" t="s">
        <v>89</v>
      </c>
      <c r="BE585" t="s">
        <v>89</v>
      </c>
    </row>
    <row r="586" spans="1:57" x14ac:dyDescent="0.35">
      <c r="A586" t="s">
        <v>1468</v>
      </c>
      <c r="B586" t="s">
        <v>81</v>
      </c>
      <c r="C586" t="s">
        <v>1469</v>
      </c>
      <c r="D586" t="s">
        <v>83</v>
      </c>
      <c r="E586" s="2" t="str">
        <f>HYPERLINK("capsilon://?command=openfolder&amp;siteaddress=envoy.emaiq-na2.net&amp;folderid=FXB1954FF3-8FB0-5DF6-EA71-D94557E32B25","FX2203959")</f>
        <v>FX2203959</v>
      </c>
      <c r="F586" t="s">
        <v>19</v>
      </c>
      <c r="G586" t="s">
        <v>19</v>
      </c>
      <c r="H586" t="s">
        <v>84</v>
      </c>
      <c r="I586" t="s">
        <v>1470</v>
      </c>
      <c r="J586">
        <v>66</v>
      </c>
      <c r="K586" t="s">
        <v>86</v>
      </c>
      <c r="L586" t="s">
        <v>87</v>
      </c>
      <c r="M586" t="s">
        <v>88</v>
      </c>
      <c r="N586">
        <v>2</v>
      </c>
      <c r="O586" s="1">
        <v>44655.588946759257</v>
      </c>
      <c r="P586" s="1">
        <v>44655.781828703701</v>
      </c>
      <c r="Q586">
        <v>16114</v>
      </c>
      <c r="R586">
        <v>551</v>
      </c>
      <c r="S586" t="b">
        <v>0</v>
      </c>
      <c r="T586" t="s">
        <v>89</v>
      </c>
      <c r="U586" t="b">
        <v>0</v>
      </c>
      <c r="V586" t="s">
        <v>1075</v>
      </c>
      <c r="W586" s="1">
        <v>44655.634733796294</v>
      </c>
      <c r="X586">
        <v>294</v>
      </c>
      <c r="Y586">
        <v>52</v>
      </c>
      <c r="Z586">
        <v>0</v>
      </c>
      <c r="AA586">
        <v>52</v>
      </c>
      <c r="AB586">
        <v>0</v>
      </c>
      <c r="AC586">
        <v>40</v>
      </c>
      <c r="AD586">
        <v>14</v>
      </c>
      <c r="AE586">
        <v>0</v>
      </c>
      <c r="AF586">
        <v>0</v>
      </c>
      <c r="AG586">
        <v>0</v>
      </c>
      <c r="AH586" t="s">
        <v>101</v>
      </c>
      <c r="AI586" s="1">
        <v>44655.781828703701</v>
      </c>
      <c r="AJ586">
        <v>257</v>
      </c>
      <c r="AK586">
        <v>4</v>
      </c>
      <c r="AL586">
        <v>0</v>
      </c>
      <c r="AM586">
        <v>4</v>
      </c>
      <c r="AN586">
        <v>0</v>
      </c>
      <c r="AO586">
        <v>4</v>
      </c>
      <c r="AP586">
        <v>10</v>
      </c>
      <c r="AQ586">
        <v>0</v>
      </c>
      <c r="AR586">
        <v>0</v>
      </c>
      <c r="AS586">
        <v>0</v>
      </c>
      <c r="AT586" t="s">
        <v>89</v>
      </c>
      <c r="AU586" t="s">
        <v>89</v>
      </c>
      <c r="AV586" t="s">
        <v>89</v>
      </c>
      <c r="AW586" t="s">
        <v>89</v>
      </c>
      <c r="AX586" t="s">
        <v>89</v>
      </c>
      <c r="AY586" t="s">
        <v>89</v>
      </c>
      <c r="AZ586" t="s">
        <v>89</v>
      </c>
      <c r="BA586" t="s">
        <v>89</v>
      </c>
      <c r="BB586" t="s">
        <v>89</v>
      </c>
      <c r="BC586" t="s">
        <v>89</v>
      </c>
      <c r="BD586" t="s">
        <v>89</v>
      </c>
      <c r="BE586" t="s">
        <v>89</v>
      </c>
    </row>
    <row r="587" spans="1:57" x14ac:dyDescent="0.35">
      <c r="A587" t="s">
        <v>1471</v>
      </c>
      <c r="B587" t="s">
        <v>81</v>
      </c>
      <c r="C587" t="s">
        <v>703</v>
      </c>
      <c r="D587" t="s">
        <v>83</v>
      </c>
      <c r="E587" s="2" t="str">
        <f>HYPERLINK("capsilon://?command=openfolder&amp;siteaddress=envoy.emaiq-na2.net&amp;folderid=FX4668A687-183A-5D21-B66D-B3E3DADA99F7","FX2201517")</f>
        <v>FX2201517</v>
      </c>
      <c r="F587" t="s">
        <v>19</v>
      </c>
      <c r="G587" t="s">
        <v>19</v>
      </c>
      <c r="H587" t="s">
        <v>84</v>
      </c>
      <c r="I587" t="s">
        <v>1441</v>
      </c>
      <c r="J587">
        <v>28</v>
      </c>
      <c r="K587" t="s">
        <v>86</v>
      </c>
      <c r="L587" t="s">
        <v>87</v>
      </c>
      <c r="M587" t="s">
        <v>88</v>
      </c>
      <c r="N587">
        <v>2</v>
      </c>
      <c r="O587" s="1">
        <v>44671.529131944444</v>
      </c>
      <c r="P587" s="1">
        <v>44671.534004629626</v>
      </c>
      <c r="Q587">
        <v>67</v>
      </c>
      <c r="R587">
        <v>354</v>
      </c>
      <c r="S587" t="b">
        <v>0</v>
      </c>
      <c r="T587" t="s">
        <v>89</v>
      </c>
      <c r="U587" t="b">
        <v>1</v>
      </c>
      <c r="V587" t="s">
        <v>134</v>
      </c>
      <c r="W587" s="1">
        <v>44671.532094907408</v>
      </c>
      <c r="X587">
        <v>247</v>
      </c>
      <c r="Y587">
        <v>21</v>
      </c>
      <c r="Z587">
        <v>0</v>
      </c>
      <c r="AA587">
        <v>21</v>
      </c>
      <c r="AB587">
        <v>0</v>
      </c>
      <c r="AC587">
        <v>9</v>
      </c>
      <c r="AD587">
        <v>7</v>
      </c>
      <c r="AE587">
        <v>0</v>
      </c>
      <c r="AF587">
        <v>0</v>
      </c>
      <c r="AG587">
        <v>0</v>
      </c>
      <c r="AH587" t="s">
        <v>598</v>
      </c>
      <c r="AI587" s="1">
        <v>44671.534004629626</v>
      </c>
      <c r="AJ587">
        <v>107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89</v>
      </c>
      <c r="AU587" t="s">
        <v>89</v>
      </c>
      <c r="AV587" t="s">
        <v>89</v>
      </c>
      <c r="AW587" t="s">
        <v>89</v>
      </c>
      <c r="AX587" t="s">
        <v>89</v>
      </c>
      <c r="AY587" t="s">
        <v>89</v>
      </c>
      <c r="AZ587" t="s">
        <v>89</v>
      </c>
      <c r="BA587" t="s">
        <v>89</v>
      </c>
      <c r="BB587" t="s">
        <v>89</v>
      </c>
      <c r="BC587" t="s">
        <v>89</v>
      </c>
      <c r="BD587" t="s">
        <v>89</v>
      </c>
      <c r="BE587" t="s">
        <v>89</v>
      </c>
    </row>
    <row r="588" spans="1:57" x14ac:dyDescent="0.35">
      <c r="A588" t="s">
        <v>1472</v>
      </c>
      <c r="B588" t="s">
        <v>81</v>
      </c>
      <c r="C588" t="s">
        <v>1454</v>
      </c>
      <c r="D588" t="s">
        <v>83</v>
      </c>
      <c r="E588" s="2" t="str">
        <f>HYPERLINK("capsilon://?command=openfolder&amp;siteaddress=envoy.emaiq-na2.net&amp;folderid=FX2BCA00E3-27EE-A8FA-7B8A-5C31CA85284E","FX2202527")</f>
        <v>FX2202527</v>
      </c>
      <c r="F588" t="s">
        <v>19</v>
      </c>
      <c r="G588" t="s">
        <v>19</v>
      </c>
      <c r="H588" t="s">
        <v>84</v>
      </c>
      <c r="I588" t="s">
        <v>1455</v>
      </c>
      <c r="J588">
        <v>247</v>
      </c>
      <c r="K588" t="s">
        <v>86</v>
      </c>
      <c r="L588" t="s">
        <v>87</v>
      </c>
      <c r="M588" t="s">
        <v>88</v>
      </c>
      <c r="N588">
        <v>2</v>
      </c>
      <c r="O588" s="1">
        <v>44671.531678240739</v>
      </c>
      <c r="P588" s="1">
        <v>44671.736875000002</v>
      </c>
      <c r="Q588">
        <v>13962</v>
      </c>
      <c r="R588">
        <v>3767</v>
      </c>
      <c r="S588" t="b">
        <v>0</v>
      </c>
      <c r="T588" t="s">
        <v>89</v>
      </c>
      <c r="U588" t="b">
        <v>1</v>
      </c>
      <c r="V588" t="s">
        <v>353</v>
      </c>
      <c r="W588" s="1">
        <v>44671.591134259259</v>
      </c>
      <c r="X588">
        <v>2250</v>
      </c>
      <c r="Y588">
        <v>218</v>
      </c>
      <c r="Z588">
        <v>0</v>
      </c>
      <c r="AA588">
        <v>218</v>
      </c>
      <c r="AB588">
        <v>42</v>
      </c>
      <c r="AC588">
        <v>198</v>
      </c>
      <c r="AD588">
        <v>29</v>
      </c>
      <c r="AE588">
        <v>0</v>
      </c>
      <c r="AF588">
        <v>0</v>
      </c>
      <c r="AG588">
        <v>0</v>
      </c>
      <c r="AH588" t="s">
        <v>101</v>
      </c>
      <c r="AI588" s="1">
        <v>44671.736875000002</v>
      </c>
      <c r="AJ588">
        <v>406</v>
      </c>
      <c r="AK588">
        <v>3</v>
      </c>
      <c r="AL588">
        <v>0</v>
      </c>
      <c r="AM588">
        <v>3</v>
      </c>
      <c r="AN588">
        <v>42</v>
      </c>
      <c r="AO588">
        <v>3</v>
      </c>
      <c r="AP588">
        <v>26</v>
      </c>
      <c r="AQ588">
        <v>0</v>
      </c>
      <c r="AR588">
        <v>0</v>
      </c>
      <c r="AS588">
        <v>0</v>
      </c>
      <c r="AT588" t="s">
        <v>89</v>
      </c>
      <c r="AU588" t="s">
        <v>89</v>
      </c>
      <c r="AV588" t="s">
        <v>89</v>
      </c>
      <c r="AW588" t="s">
        <v>89</v>
      </c>
      <c r="AX588" t="s">
        <v>89</v>
      </c>
      <c r="AY588" t="s">
        <v>89</v>
      </c>
      <c r="AZ588" t="s">
        <v>89</v>
      </c>
      <c r="BA588" t="s">
        <v>89</v>
      </c>
      <c r="BB588" t="s">
        <v>89</v>
      </c>
      <c r="BC588" t="s">
        <v>89</v>
      </c>
      <c r="BD588" t="s">
        <v>89</v>
      </c>
      <c r="BE588" t="s">
        <v>89</v>
      </c>
    </row>
    <row r="589" spans="1:57" x14ac:dyDescent="0.35">
      <c r="A589" t="s">
        <v>1473</v>
      </c>
      <c r="B589" t="s">
        <v>81</v>
      </c>
      <c r="C589" t="s">
        <v>1459</v>
      </c>
      <c r="D589" t="s">
        <v>83</v>
      </c>
      <c r="E589" s="2" t="str">
        <f>HYPERLINK("capsilon://?command=openfolder&amp;siteaddress=envoy.emaiq-na2.net&amp;folderid=FX9B1E05A2-6E15-F3AD-7982-212192C09354","FX2204708")</f>
        <v>FX2204708</v>
      </c>
      <c r="F589" t="s">
        <v>19</v>
      </c>
      <c r="G589" t="s">
        <v>19</v>
      </c>
      <c r="H589" t="s">
        <v>84</v>
      </c>
      <c r="I589" t="s">
        <v>1460</v>
      </c>
      <c r="J589">
        <v>250</v>
      </c>
      <c r="K589" t="s">
        <v>86</v>
      </c>
      <c r="L589" t="s">
        <v>87</v>
      </c>
      <c r="M589" t="s">
        <v>88</v>
      </c>
      <c r="N589">
        <v>2</v>
      </c>
      <c r="O589" s="1">
        <v>44671.537453703706</v>
      </c>
      <c r="P589" s="1">
        <v>44671.780393518522</v>
      </c>
      <c r="Q589">
        <v>11765</v>
      </c>
      <c r="R589">
        <v>9225</v>
      </c>
      <c r="S589" t="b">
        <v>0</v>
      </c>
      <c r="T589" t="s">
        <v>89</v>
      </c>
      <c r="U589" t="b">
        <v>1</v>
      </c>
      <c r="V589" t="s">
        <v>195</v>
      </c>
      <c r="W589" s="1">
        <v>44671.632465277777</v>
      </c>
      <c r="X589">
        <v>5303</v>
      </c>
      <c r="Y589">
        <v>314</v>
      </c>
      <c r="Z589">
        <v>0</v>
      </c>
      <c r="AA589">
        <v>314</v>
      </c>
      <c r="AB589">
        <v>0</v>
      </c>
      <c r="AC589">
        <v>236</v>
      </c>
      <c r="AD589">
        <v>-64</v>
      </c>
      <c r="AE589">
        <v>0</v>
      </c>
      <c r="AF589">
        <v>0</v>
      </c>
      <c r="AG589">
        <v>0</v>
      </c>
      <c r="AH589" t="s">
        <v>101</v>
      </c>
      <c r="AI589" s="1">
        <v>44671.780393518522</v>
      </c>
      <c r="AJ589">
        <v>3759</v>
      </c>
      <c r="AK589">
        <v>3</v>
      </c>
      <c r="AL589">
        <v>0</v>
      </c>
      <c r="AM589">
        <v>3</v>
      </c>
      <c r="AN589">
        <v>0</v>
      </c>
      <c r="AO589">
        <v>3</v>
      </c>
      <c r="AP589">
        <v>-67</v>
      </c>
      <c r="AQ589">
        <v>0</v>
      </c>
      <c r="AR589">
        <v>0</v>
      </c>
      <c r="AS589">
        <v>0</v>
      </c>
      <c r="AT589" t="s">
        <v>89</v>
      </c>
      <c r="AU589" t="s">
        <v>89</v>
      </c>
      <c r="AV589" t="s">
        <v>89</v>
      </c>
      <c r="AW589" t="s">
        <v>89</v>
      </c>
      <c r="AX589" t="s">
        <v>89</v>
      </c>
      <c r="AY589" t="s">
        <v>89</v>
      </c>
      <c r="AZ589" t="s">
        <v>89</v>
      </c>
      <c r="BA589" t="s">
        <v>89</v>
      </c>
      <c r="BB589" t="s">
        <v>89</v>
      </c>
      <c r="BC589" t="s">
        <v>89</v>
      </c>
      <c r="BD589" t="s">
        <v>89</v>
      </c>
      <c r="BE589" t="s">
        <v>89</v>
      </c>
    </row>
    <row r="590" spans="1:57" x14ac:dyDescent="0.35">
      <c r="A590" t="s">
        <v>1474</v>
      </c>
      <c r="B590" t="s">
        <v>81</v>
      </c>
      <c r="C590" t="s">
        <v>230</v>
      </c>
      <c r="D590" t="s">
        <v>83</v>
      </c>
      <c r="E590" s="2" t="str">
        <f>HYPERLINK("capsilon://?command=openfolder&amp;siteaddress=envoy.emaiq-na2.net&amp;folderid=FX67EECA85-113D-6C32-32A0-7E007FB232DB","FX2203529")</f>
        <v>FX2203529</v>
      </c>
      <c r="F590" t="s">
        <v>19</v>
      </c>
      <c r="G590" t="s">
        <v>19</v>
      </c>
      <c r="H590" t="s">
        <v>84</v>
      </c>
      <c r="I590" t="s">
        <v>1475</v>
      </c>
      <c r="J590">
        <v>85</v>
      </c>
      <c r="K590" t="s">
        <v>86</v>
      </c>
      <c r="L590" t="s">
        <v>87</v>
      </c>
      <c r="M590" t="s">
        <v>88</v>
      </c>
      <c r="N590">
        <v>2</v>
      </c>
      <c r="O590" s="1">
        <v>44671.540092592593</v>
      </c>
      <c r="P590" s="1">
        <v>44671.588159722225</v>
      </c>
      <c r="Q590">
        <v>2608</v>
      </c>
      <c r="R590">
        <v>1545</v>
      </c>
      <c r="S590" t="b">
        <v>0</v>
      </c>
      <c r="T590" t="s">
        <v>89</v>
      </c>
      <c r="U590" t="b">
        <v>0</v>
      </c>
      <c r="V590" t="s">
        <v>266</v>
      </c>
      <c r="W590" s="1">
        <v>44671.58357638889</v>
      </c>
      <c r="X590">
        <v>1237</v>
      </c>
      <c r="Y590">
        <v>82</v>
      </c>
      <c r="Z590">
        <v>0</v>
      </c>
      <c r="AA590">
        <v>82</v>
      </c>
      <c r="AB590">
        <v>0</v>
      </c>
      <c r="AC590">
        <v>49</v>
      </c>
      <c r="AD590">
        <v>3</v>
      </c>
      <c r="AE590">
        <v>0</v>
      </c>
      <c r="AF590">
        <v>0</v>
      </c>
      <c r="AG590">
        <v>0</v>
      </c>
      <c r="AH590" t="s">
        <v>101</v>
      </c>
      <c r="AI590" s="1">
        <v>44671.588159722225</v>
      </c>
      <c r="AJ590">
        <v>295</v>
      </c>
      <c r="AK590">
        <v>1</v>
      </c>
      <c r="AL590">
        <v>0</v>
      </c>
      <c r="AM590">
        <v>1</v>
      </c>
      <c r="AN590">
        <v>0</v>
      </c>
      <c r="AO590">
        <v>1</v>
      </c>
      <c r="AP590">
        <v>2</v>
      </c>
      <c r="AQ590">
        <v>0</v>
      </c>
      <c r="AR590">
        <v>0</v>
      </c>
      <c r="AS590">
        <v>0</v>
      </c>
      <c r="AT590" t="s">
        <v>89</v>
      </c>
      <c r="AU590" t="s">
        <v>89</v>
      </c>
      <c r="AV590" t="s">
        <v>89</v>
      </c>
      <c r="AW590" t="s">
        <v>89</v>
      </c>
      <c r="AX590" t="s">
        <v>89</v>
      </c>
      <c r="AY590" t="s">
        <v>89</v>
      </c>
      <c r="AZ590" t="s">
        <v>89</v>
      </c>
      <c r="BA590" t="s">
        <v>89</v>
      </c>
      <c r="BB590" t="s">
        <v>89</v>
      </c>
      <c r="BC590" t="s">
        <v>89</v>
      </c>
      <c r="BD590" t="s">
        <v>89</v>
      </c>
      <c r="BE590" t="s">
        <v>89</v>
      </c>
    </row>
    <row r="591" spans="1:57" x14ac:dyDescent="0.35">
      <c r="A591" t="s">
        <v>1476</v>
      </c>
      <c r="B591" t="s">
        <v>81</v>
      </c>
      <c r="C591" t="s">
        <v>1477</v>
      </c>
      <c r="D591" t="s">
        <v>83</v>
      </c>
      <c r="E591" s="2" t="str">
        <f>HYPERLINK("capsilon://?command=openfolder&amp;siteaddress=envoy.emaiq-na2.net&amp;folderid=FX8830CA0B-E6D2-7844-303A-596BE888C90B","FX2204719")</f>
        <v>FX2204719</v>
      </c>
      <c r="F591" t="s">
        <v>19</v>
      </c>
      <c r="G591" t="s">
        <v>19</v>
      </c>
      <c r="H591" t="s">
        <v>84</v>
      </c>
      <c r="I591" t="s">
        <v>1478</v>
      </c>
      <c r="J591">
        <v>321</v>
      </c>
      <c r="K591" t="s">
        <v>86</v>
      </c>
      <c r="L591" t="s">
        <v>87</v>
      </c>
      <c r="M591" t="s">
        <v>88</v>
      </c>
      <c r="N591">
        <v>1</v>
      </c>
      <c r="O591" s="1">
        <v>44671.554675925923</v>
      </c>
      <c r="P591" s="1">
        <v>44671.574456018519</v>
      </c>
      <c r="Q591">
        <v>1427</v>
      </c>
      <c r="R591">
        <v>282</v>
      </c>
      <c r="S591" t="b">
        <v>0</v>
      </c>
      <c r="T591" t="s">
        <v>89</v>
      </c>
      <c r="U591" t="b">
        <v>0</v>
      </c>
      <c r="V591" t="s">
        <v>199</v>
      </c>
      <c r="W591" s="1">
        <v>44671.574456018519</v>
      </c>
      <c r="X591">
        <v>282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321</v>
      </c>
      <c r="AE591">
        <v>262</v>
      </c>
      <c r="AF591">
        <v>0</v>
      </c>
      <c r="AG591">
        <v>10</v>
      </c>
      <c r="AH591" t="s">
        <v>89</v>
      </c>
      <c r="AI591" t="s">
        <v>89</v>
      </c>
      <c r="AJ591" t="s">
        <v>89</v>
      </c>
      <c r="AK591" t="s">
        <v>89</v>
      </c>
      <c r="AL591" t="s">
        <v>89</v>
      </c>
      <c r="AM591" t="s">
        <v>89</v>
      </c>
      <c r="AN591" t="s">
        <v>89</v>
      </c>
      <c r="AO591" t="s">
        <v>89</v>
      </c>
      <c r="AP591" t="s">
        <v>89</v>
      </c>
      <c r="AQ591" t="s">
        <v>89</v>
      </c>
      <c r="AR591" t="s">
        <v>89</v>
      </c>
      <c r="AS591" t="s">
        <v>89</v>
      </c>
      <c r="AT591" t="s">
        <v>89</v>
      </c>
      <c r="AU591" t="s">
        <v>89</v>
      </c>
      <c r="AV591" t="s">
        <v>89</v>
      </c>
      <c r="AW591" t="s">
        <v>89</v>
      </c>
      <c r="AX591" t="s">
        <v>89</v>
      </c>
      <c r="AY591" t="s">
        <v>89</v>
      </c>
      <c r="AZ591" t="s">
        <v>89</v>
      </c>
      <c r="BA591" t="s">
        <v>89</v>
      </c>
      <c r="BB591" t="s">
        <v>89</v>
      </c>
      <c r="BC591" t="s">
        <v>89</v>
      </c>
      <c r="BD591" t="s">
        <v>89</v>
      </c>
      <c r="BE591" t="s">
        <v>89</v>
      </c>
    </row>
    <row r="592" spans="1:57" x14ac:dyDescent="0.35">
      <c r="A592" t="s">
        <v>1479</v>
      </c>
      <c r="B592" t="s">
        <v>81</v>
      </c>
      <c r="C592" t="s">
        <v>1480</v>
      </c>
      <c r="D592" t="s">
        <v>83</v>
      </c>
      <c r="E592" s="2" t="str">
        <f>HYPERLINK("capsilon://?command=openfolder&amp;siteaddress=envoy.emaiq-na2.net&amp;folderid=FXD803A8FA-3CFF-6195-0E2D-39F464AB28CA","FX2202523")</f>
        <v>FX2202523</v>
      </c>
      <c r="F592" t="s">
        <v>19</v>
      </c>
      <c r="G592" t="s">
        <v>19</v>
      </c>
      <c r="H592" t="s">
        <v>84</v>
      </c>
      <c r="I592" t="s">
        <v>1481</v>
      </c>
      <c r="J592">
        <v>492</v>
      </c>
      <c r="K592" t="s">
        <v>86</v>
      </c>
      <c r="L592" t="s">
        <v>87</v>
      </c>
      <c r="M592" t="s">
        <v>88</v>
      </c>
      <c r="N592">
        <v>1</v>
      </c>
      <c r="O592" s="1">
        <v>44671.554780092592</v>
      </c>
      <c r="P592" s="1">
        <v>44671.685706018521</v>
      </c>
      <c r="Q592">
        <v>10176</v>
      </c>
      <c r="R592">
        <v>1136</v>
      </c>
      <c r="S592" t="b">
        <v>0</v>
      </c>
      <c r="T592" t="s">
        <v>89</v>
      </c>
      <c r="U592" t="b">
        <v>0</v>
      </c>
      <c r="V592" t="s">
        <v>154</v>
      </c>
      <c r="W592" s="1">
        <v>44671.685706018521</v>
      </c>
      <c r="X592">
        <v>612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492</v>
      </c>
      <c r="AE592">
        <v>400</v>
      </c>
      <c r="AF592">
        <v>0</v>
      </c>
      <c r="AG592">
        <v>24</v>
      </c>
      <c r="AH592" t="s">
        <v>89</v>
      </c>
      <c r="AI592" t="s">
        <v>89</v>
      </c>
      <c r="AJ592" t="s">
        <v>89</v>
      </c>
      <c r="AK592" t="s">
        <v>89</v>
      </c>
      <c r="AL592" t="s">
        <v>89</v>
      </c>
      <c r="AM592" t="s">
        <v>89</v>
      </c>
      <c r="AN592" t="s">
        <v>89</v>
      </c>
      <c r="AO592" t="s">
        <v>89</v>
      </c>
      <c r="AP592" t="s">
        <v>89</v>
      </c>
      <c r="AQ592" t="s">
        <v>89</v>
      </c>
      <c r="AR592" t="s">
        <v>89</v>
      </c>
      <c r="AS592" t="s">
        <v>89</v>
      </c>
      <c r="AT592" t="s">
        <v>89</v>
      </c>
      <c r="AU592" t="s">
        <v>89</v>
      </c>
      <c r="AV592" t="s">
        <v>89</v>
      </c>
      <c r="AW592" t="s">
        <v>89</v>
      </c>
      <c r="AX592" t="s">
        <v>89</v>
      </c>
      <c r="AY592" t="s">
        <v>89</v>
      </c>
      <c r="AZ592" t="s">
        <v>89</v>
      </c>
      <c r="BA592" t="s">
        <v>89</v>
      </c>
      <c r="BB592" t="s">
        <v>89</v>
      </c>
      <c r="BC592" t="s">
        <v>89</v>
      </c>
      <c r="BD592" t="s">
        <v>89</v>
      </c>
      <c r="BE592" t="s">
        <v>89</v>
      </c>
    </row>
    <row r="593" spans="1:57" x14ac:dyDescent="0.35">
      <c r="A593" t="s">
        <v>1482</v>
      </c>
      <c r="B593" t="s">
        <v>81</v>
      </c>
      <c r="C593" t="s">
        <v>1483</v>
      </c>
      <c r="D593" t="s">
        <v>83</v>
      </c>
      <c r="E593" s="2" t="str">
        <f>HYPERLINK("capsilon://?command=openfolder&amp;siteaddress=envoy.emaiq-na2.net&amp;folderid=FX9991A9F7-92E6-C2A5-4320-4C644B470B7F","FX2204799")</f>
        <v>FX2204799</v>
      </c>
      <c r="F593" t="s">
        <v>19</v>
      </c>
      <c r="G593" t="s">
        <v>19</v>
      </c>
      <c r="H593" t="s">
        <v>84</v>
      </c>
      <c r="I593" t="s">
        <v>1484</v>
      </c>
      <c r="J593">
        <v>563</v>
      </c>
      <c r="K593" t="s">
        <v>86</v>
      </c>
      <c r="L593" t="s">
        <v>87</v>
      </c>
      <c r="M593" t="s">
        <v>88</v>
      </c>
      <c r="N593">
        <v>1</v>
      </c>
      <c r="O593" s="1">
        <v>44671.564745370371</v>
      </c>
      <c r="P593" s="1">
        <v>44671.583506944444</v>
      </c>
      <c r="Q593">
        <v>859</v>
      </c>
      <c r="R593">
        <v>762</v>
      </c>
      <c r="S593" t="b">
        <v>0</v>
      </c>
      <c r="T593" t="s">
        <v>89</v>
      </c>
      <c r="U593" t="b">
        <v>0</v>
      </c>
      <c r="V593" t="s">
        <v>134</v>
      </c>
      <c r="W593" s="1">
        <v>44671.583506944444</v>
      </c>
      <c r="X593">
        <v>762</v>
      </c>
      <c r="Y593">
        <v>9</v>
      </c>
      <c r="Z593">
        <v>0</v>
      </c>
      <c r="AA593">
        <v>9</v>
      </c>
      <c r="AB593">
        <v>0</v>
      </c>
      <c r="AC593">
        <v>1</v>
      </c>
      <c r="AD593">
        <v>554</v>
      </c>
      <c r="AE593">
        <v>438</v>
      </c>
      <c r="AF593">
        <v>0</v>
      </c>
      <c r="AG593">
        <v>18</v>
      </c>
      <c r="AH593" t="s">
        <v>89</v>
      </c>
      <c r="AI593" t="s">
        <v>89</v>
      </c>
      <c r="AJ593" t="s">
        <v>89</v>
      </c>
      <c r="AK593" t="s">
        <v>89</v>
      </c>
      <c r="AL593" t="s">
        <v>89</v>
      </c>
      <c r="AM593" t="s">
        <v>89</v>
      </c>
      <c r="AN593" t="s">
        <v>89</v>
      </c>
      <c r="AO593" t="s">
        <v>89</v>
      </c>
      <c r="AP593" t="s">
        <v>89</v>
      </c>
      <c r="AQ593" t="s">
        <v>89</v>
      </c>
      <c r="AR593" t="s">
        <v>89</v>
      </c>
      <c r="AS593" t="s">
        <v>89</v>
      </c>
      <c r="AT593" t="s">
        <v>89</v>
      </c>
      <c r="AU593" t="s">
        <v>89</v>
      </c>
      <c r="AV593" t="s">
        <v>89</v>
      </c>
      <c r="AW593" t="s">
        <v>89</v>
      </c>
      <c r="AX593" t="s">
        <v>89</v>
      </c>
      <c r="AY593" t="s">
        <v>89</v>
      </c>
      <c r="AZ593" t="s">
        <v>89</v>
      </c>
      <c r="BA593" t="s">
        <v>89</v>
      </c>
      <c r="BB593" t="s">
        <v>89</v>
      </c>
      <c r="BC593" t="s">
        <v>89</v>
      </c>
      <c r="BD593" t="s">
        <v>89</v>
      </c>
      <c r="BE593" t="s">
        <v>89</v>
      </c>
    </row>
    <row r="594" spans="1:57" x14ac:dyDescent="0.35">
      <c r="A594" t="s">
        <v>1485</v>
      </c>
      <c r="B594" t="s">
        <v>81</v>
      </c>
      <c r="C594" t="s">
        <v>1160</v>
      </c>
      <c r="D594" t="s">
        <v>83</v>
      </c>
      <c r="E594" s="2" t="str">
        <f>HYPERLINK("capsilon://?command=openfolder&amp;siteaddress=envoy.emaiq-na2.net&amp;folderid=FXB751248B-0CE9-9F60-C02A-03D350AD27A7","FX2203997")</f>
        <v>FX2203997</v>
      </c>
      <c r="F594" t="s">
        <v>19</v>
      </c>
      <c r="G594" t="s">
        <v>19</v>
      </c>
      <c r="H594" t="s">
        <v>84</v>
      </c>
      <c r="I594" t="s">
        <v>1486</v>
      </c>
      <c r="J594">
        <v>128</v>
      </c>
      <c r="K594" t="s">
        <v>86</v>
      </c>
      <c r="L594" t="s">
        <v>87</v>
      </c>
      <c r="M594" t="s">
        <v>88</v>
      </c>
      <c r="N594">
        <v>1</v>
      </c>
      <c r="O594" s="1">
        <v>44671.575520833336</v>
      </c>
      <c r="P594" s="1">
        <v>44671.68644675926</v>
      </c>
      <c r="Q594">
        <v>9427</v>
      </c>
      <c r="R594">
        <v>157</v>
      </c>
      <c r="S594" t="b">
        <v>0</v>
      </c>
      <c r="T594" t="s">
        <v>89</v>
      </c>
      <c r="U594" t="b">
        <v>0</v>
      </c>
      <c r="V594" t="s">
        <v>154</v>
      </c>
      <c r="W594" s="1">
        <v>44671.68644675926</v>
      </c>
      <c r="X594">
        <v>63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128</v>
      </c>
      <c r="AE594">
        <v>123</v>
      </c>
      <c r="AF594">
        <v>0</v>
      </c>
      <c r="AG594">
        <v>3</v>
      </c>
      <c r="AH594" t="s">
        <v>89</v>
      </c>
      <c r="AI594" t="s">
        <v>89</v>
      </c>
      <c r="AJ594" t="s">
        <v>89</v>
      </c>
      <c r="AK594" t="s">
        <v>89</v>
      </c>
      <c r="AL594" t="s">
        <v>89</v>
      </c>
      <c r="AM594" t="s">
        <v>89</v>
      </c>
      <c r="AN594" t="s">
        <v>89</v>
      </c>
      <c r="AO594" t="s">
        <v>89</v>
      </c>
      <c r="AP594" t="s">
        <v>89</v>
      </c>
      <c r="AQ594" t="s">
        <v>89</v>
      </c>
      <c r="AR594" t="s">
        <v>89</v>
      </c>
      <c r="AS594" t="s">
        <v>89</v>
      </c>
      <c r="AT594" t="s">
        <v>89</v>
      </c>
      <c r="AU594" t="s">
        <v>89</v>
      </c>
      <c r="AV594" t="s">
        <v>89</v>
      </c>
      <c r="AW594" t="s">
        <v>89</v>
      </c>
      <c r="AX594" t="s">
        <v>89</v>
      </c>
      <c r="AY594" t="s">
        <v>89</v>
      </c>
      <c r="AZ594" t="s">
        <v>89</v>
      </c>
      <c r="BA594" t="s">
        <v>89</v>
      </c>
      <c r="BB594" t="s">
        <v>89</v>
      </c>
      <c r="BC594" t="s">
        <v>89</v>
      </c>
      <c r="BD594" t="s">
        <v>89</v>
      </c>
      <c r="BE594" t="s">
        <v>89</v>
      </c>
    </row>
    <row r="595" spans="1:57" x14ac:dyDescent="0.35">
      <c r="A595" t="s">
        <v>1487</v>
      </c>
      <c r="B595" t="s">
        <v>81</v>
      </c>
      <c r="C595" t="s">
        <v>1477</v>
      </c>
      <c r="D595" t="s">
        <v>83</v>
      </c>
      <c r="E595" s="2" t="str">
        <f>HYPERLINK("capsilon://?command=openfolder&amp;siteaddress=envoy.emaiq-na2.net&amp;folderid=FX8830CA0B-E6D2-7844-303A-596BE888C90B","FX2204719")</f>
        <v>FX2204719</v>
      </c>
      <c r="F595" t="s">
        <v>19</v>
      </c>
      <c r="G595" t="s">
        <v>19</v>
      </c>
      <c r="H595" t="s">
        <v>84</v>
      </c>
      <c r="I595" t="s">
        <v>1478</v>
      </c>
      <c r="J595">
        <v>462</v>
      </c>
      <c r="K595" t="s">
        <v>86</v>
      </c>
      <c r="L595" t="s">
        <v>87</v>
      </c>
      <c r="M595" t="s">
        <v>88</v>
      </c>
      <c r="N595">
        <v>2</v>
      </c>
      <c r="O595" s="1">
        <v>44671.575891203705</v>
      </c>
      <c r="P595" s="1">
        <v>44671.79482638889</v>
      </c>
      <c r="Q595">
        <v>15308</v>
      </c>
      <c r="R595">
        <v>3608</v>
      </c>
      <c r="S595" t="b">
        <v>0</v>
      </c>
      <c r="T595" t="s">
        <v>89</v>
      </c>
      <c r="U595" t="b">
        <v>1</v>
      </c>
      <c r="V595" t="s">
        <v>134</v>
      </c>
      <c r="W595" s="1">
        <v>44671.610717592594</v>
      </c>
      <c r="X595">
        <v>2350</v>
      </c>
      <c r="Y595">
        <v>335</v>
      </c>
      <c r="Z595">
        <v>0</v>
      </c>
      <c r="AA595">
        <v>335</v>
      </c>
      <c r="AB595">
        <v>89</v>
      </c>
      <c r="AC595">
        <v>193</v>
      </c>
      <c r="AD595">
        <v>127</v>
      </c>
      <c r="AE595">
        <v>0</v>
      </c>
      <c r="AF595">
        <v>0</v>
      </c>
      <c r="AG595">
        <v>0</v>
      </c>
      <c r="AH595" t="s">
        <v>101</v>
      </c>
      <c r="AI595" s="1">
        <v>44671.79482638889</v>
      </c>
      <c r="AJ595">
        <v>1246</v>
      </c>
      <c r="AK595">
        <v>1</v>
      </c>
      <c r="AL595">
        <v>0</v>
      </c>
      <c r="AM595">
        <v>1</v>
      </c>
      <c r="AN595">
        <v>89</v>
      </c>
      <c r="AO595">
        <v>1</v>
      </c>
      <c r="AP595">
        <v>126</v>
      </c>
      <c r="AQ595">
        <v>0</v>
      </c>
      <c r="AR595">
        <v>0</v>
      </c>
      <c r="AS595">
        <v>0</v>
      </c>
      <c r="AT595" t="s">
        <v>89</v>
      </c>
      <c r="AU595" t="s">
        <v>89</v>
      </c>
      <c r="AV595" t="s">
        <v>89</v>
      </c>
      <c r="AW595" t="s">
        <v>89</v>
      </c>
      <c r="AX595" t="s">
        <v>89</v>
      </c>
      <c r="AY595" t="s">
        <v>89</v>
      </c>
      <c r="AZ595" t="s">
        <v>89</v>
      </c>
      <c r="BA595" t="s">
        <v>89</v>
      </c>
      <c r="BB595" t="s">
        <v>89</v>
      </c>
      <c r="BC595" t="s">
        <v>89</v>
      </c>
      <c r="BD595" t="s">
        <v>89</v>
      </c>
      <c r="BE595" t="s">
        <v>89</v>
      </c>
    </row>
    <row r="596" spans="1:57" x14ac:dyDescent="0.35">
      <c r="A596" t="s">
        <v>1488</v>
      </c>
      <c r="B596" t="s">
        <v>81</v>
      </c>
      <c r="C596" t="s">
        <v>1489</v>
      </c>
      <c r="D596" t="s">
        <v>83</v>
      </c>
      <c r="E596" s="2" t="str">
        <f>HYPERLINK("capsilon://?command=openfolder&amp;siteaddress=envoy.emaiq-na2.net&amp;folderid=FXFAB627E4-A3F5-CD7C-BCC6-52D88B7B86A5","FX2203684")</f>
        <v>FX2203684</v>
      </c>
      <c r="F596" t="s">
        <v>19</v>
      </c>
      <c r="G596" t="s">
        <v>19</v>
      </c>
      <c r="H596" t="s">
        <v>84</v>
      </c>
      <c r="I596" t="s">
        <v>1490</v>
      </c>
      <c r="J596">
        <v>284</v>
      </c>
      <c r="K596" t="s">
        <v>86</v>
      </c>
      <c r="L596" t="s">
        <v>87</v>
      </c>
      <c r="M596" t="s">
        <v>88</v>
      </c>
      <c r="N596">
        <v>1</v>
      </c>
      <c r="O596" s="1">
        <v>44671.584236111114</v>
      </c>
      <c r="P596" s="1">
        <v>44671.689837962964</v>
      </c>
      <c r="Q596">
        <v>8502</v>
      </c>
      <c r="R596">
        <v>622</v>
      </c>
      <c r="S596" t="b">
        <v>0</v>
      </c>
      <c r="T596" t="s">
        <v>89</v>
      </c>
      <c r="U596" t="b">
        <v>0</v>
      </c>
      <c r="V596" t="s">
        <v>154</v>
      </c>
      <c r="W596" s="1">
        <v>44671.689837962964</v>
      </c>
      <c r="X596">
        <v>292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284</v>
      </c>
      <c r="AE596">
        <v>236</v>
      </c>
      <c r="AF596">
        <v>0</v>
      </c>
      <c r="AG596">
        <v>11</v>
      </c>
      <c r="AH596" t="s">
        <v>89</v>
      </c>
      <c r="AI596" t="s">
        <v>89</v>
      </c>
      <c r="AJ596" t="s">
        <v>89</v>
      </c>
      <c r="AK596" t="s">
        <v>89</v>
      </c>
      <c r="AL596" t="s">
        <v>89</v>
      </c>
      <c r="AM596" t="s">
        <v>89</v>
      </c>
      <c r="AN596" t="s">
        <v>89</v>
      </c>
      <c r="AO596" t="s">
        <v>89</v>
      </c>
      <c r="AP596" t="s">
        <v>89</v>
      </c>
      <c r="AQ596" t="s">
        <v>89</v>
      </c>
      <c r="AR596" t="s">
        <v>89</v>
      </c>
      <c r="AS596" t="s">
        <v>89</v>
      </c>
      <c r="AT596" t="s">
        <v>89</v>
      </c>
      <c r="AU596" t="s">
        <v>89</v>
      </c>
      <c r="AV596" t="s">
        <v>89</v>
      </c>
      <c r="AW596" t="s">
        <v>89</v>
      </c>
      <c r="AX596" t="s">
        <v>89</v>
      </c>
      <c r="AY596" t="s">
        <v>89</v>
      </c>
      <c r="AZ596" t="s">
        <v>89</v>
      </c>
      <c r="BA596" t="s">
        <v>89</v>
      </c>
      <c r="BB596" t="s">
        <v>89</v>
      </c>
      <c r="BC596" t="s">
        <v>89</v>
      </c>
      <c r="BD596" t="s">
        <v>89</v>
      </c>
      <c r="BE596" t="s">
        <v>89</v>
      </c>
    </row>
    <row r="597" spans="1:57" x14ac:dyDescent="0.35">
      <c r="A597" t="s">
        <v>1491</v>
      </c>
      <c r="B597" t="s">
        <v>81</v>
      </c>
      <c r="C597" t="s">
        <v>1483</v>
      </c>
      <c r="D597" t="s">
        <v>83</v>
      </c>
      <c r="E597" s="2" t="str">
        <f>HYPERLINK("capsilon://?command=openfolder&amp;siteaddress=envoy.emaiq-na2.net&amp;folderid=FX9991A9F7-92E6-C2A5-4320-4C644B470B7F","FX2204799")</f>
        <v>FX2204799</v>
      </c>
      <c r="F597" t="s">
        <v>19</v>
      </c>
      <c r="G597" t="s">
        <v>19</v>
      </c>
      <c r="H597" t="s">
        <v>84</v>
      </c>
      <c r="I597" t="s">
        <v>1484</v>
      </c>
      <c r="J597">
        <v>631</v>
      </c>
      <c r="K597" t="s">
        <v>86</v>
      </c>
      <c r="L597" t="s">
        <v>87</v>
      </c>
      <c r="M597" t="s">
        <v>88</v>
      </c>
      <c r="N597">
        <v>2</v>
      </c>
      <c r="O597" s="1">
        <v>44671.584965277776</v>
      </c>
      <c r="P597" s="1">
        <v>44671.869467592594</v>
      </c>
      <c r="Q597">
        <v>13346</v>
      </c>
      <c r="R597">
        <v>11235</v>
      </c>
      <c r="S597" t="b">
        <v>0</v>
      </c>
      <c r="T597" t="s">
        <v>89</v>
      </c>
      <c r="U597" t="b">
        <v>1</v>
      </c>
      <c r="V597" t="s">
        <v>266</v>
      </c>
      <c r="W597" s="1">
        <v>44671.684548611112</v>
      </c>
      <c r="X597">
        <v>8533</v>
      </c>
      <c r="Y597">
        <v>474</v>
      </c>
      <c r="Z597">
        <v>0</v>
      </c>
      <c r="AA597">
        <v>474</v>
      </c>
      <c r="AB597">
        <v>240</v>
      </c>
      <c r="AC597">
        <v>324</v>
      </c>
      <c r="AD597">
        <v>157</v>
      </c>
      <c r="AE597">
        <v>0</v>
      </c>
      <c r="AF597">
        <v>0</v>
      </c>
      <c r="AG597">
        <v>0</v>
      </c>
      <c r="AH597" t="s">
        <v>106</v>
      </c>
      <c r="AI597" s="1">
        <v>44671.869467592594</v>
      </c>
      <c r="AJ597">
        <v>2621</v>
      </c>
      <c r="AK597">
        <v>2</v>
      </c>
      <c r="AL597">
        <v>0</v>
      </c>
      <c r="AM597">
        <v>2</v>
      </c>
      <c r="AN597">
        <v>240</v>
      </c>
      <c r="AO597">
        <v>1</v>
      </c>
      <c r="AP597">
        <v>155</v>
      </c>
      <c r="AQ597">
        <v>0</v>
      </c>
      <c r="AR597">
        <v>0</v>
      </c>
      <c r="AS597">
        <v>0</v>
      </c>
      <c r="AT597" t="s">
        <v>89</v>
      </c>
      <c r="AU597" t="s">
        <v>89</v>
      </c>
      <c r="AV597" t="s">
        <v>89</v>
      </c>
      <c r="AW597" t="s">
        <v>89</v>
      </c>
      <c r="AX597" t="s">
        <v>89</v>
      </c>
      <c r="AY597" t="s">
        <v>89</v>
      </c>
      <c r="AZ597" t="s">
        <v>89</v>
      </c>
      <c r="BA597" t="s">
        <v>89</v>
      </c>
      <c r="BB597" t="s">
        <v>89</v>
      </c>
      <c r="BC597" t="s">
        <v>89</v>
      </c>
      <c r="BD597" t="s">
        <v>89</v>
      </c>
      <c r="BE597" t="s">
        <v>89</v>
      </c>
    </row>
    <row r="598" spans="1:57" x14ac:dyDescent="0.35">
      <c r="A598" t="s">
        <v>1492</v>
      </c>
      <c r="B598" t="s">
        <v>81</v>
      </c>
      <c r="C598" t="s">
        <v>1401</v>
      </c>
      <c r="D598" t="s">
        <v>83</v>
      </c>
      <c r="E598" s="2" t="str">
        <f>HYPERLINK("capsilon://?command=openfolder&amp;siteaddress=envoy.emaiq-na2.net&amp;folderid=FXC57CE3AC-5B33-3BBE-1898-5588D13EF55D","FX2204787")</f>
        <v>FX2204787</v>
      </c>
      <c r="F598" t="s">
        <v>19</v>
      </c>
      <c r="G598" t="s">
        <v>19</v>
      </c>
      <c r="H598" t="s">
        <v>84</v>
      </c>
      <c r="I598" t="s">
        <v>1493</v>
      </c>
      <c r="J598">
        <v>66</v>
      </c>
      <c r="K598" t="s">
        <v>86</v>
      </c>
      <c r="L598" t="s">
        <v>87</v>
      </c>
      <c r="M598" t="s">
        <v>88</v>
      </c>
      <c r="N598">
        <v>2</v>
      </c>
      <c r="O598" s="1">
        <v>44671.587106481478</v>
      </c>
      <c r="P598" s="1">
        <v>44671.790219907409</v>
      </c>
      <c r="Q598">
        <v>17495</v>
      </c>
      <c r="R598">
        <v>54</v>
      </c>
      <c r="S598" t="b">
        <v>0</v>
      </c>
      <c r="T598" t="s">
        <v>89</v>
      </c>
      <c r="U598" t="b">
        <v>0</v>
      </c>
      <c r="V598" t="s">
        <v>353</v>
      </c>
      <c r="W598" s="1">
        <v>44671.592268518521</v>
      </c>
      <c r="X598">
        <v>30</v>
      </c>
      <c r="Y598">
        <v>0</v>
      </c>
      <c r="Z598">
        <v>0</v>
      </c>
      <c r="AA598">
        <v>0</v>
      </c>
      <c r="AB598">
        <v>52</v>
      </c>
      <c r="AC598">
        <v>0</v>
      </c>
      <c r="AD598">
        <v>66</v>
      </c>
      <c r="AE598">
        <v>0</v>
      </c>
      <c r="AF598">
        <v>0</v>
      </c>
      <c r="AG598">
        <v>0</v>
      </c>
      <c r="AH598" t="s">
        <v>598</v>
      </c>
      <c r="AI598" s="1">
        <v>44671.790219907409</v>
      </c>
      <c r="AJ598">
        <v>15</v>
      </c>
      <c r="AK598">
        <v>0</v>
      </c>
      <c r="AL598">
        <v>0</v>
      </c>
      <c r="AM598">
        <v>0</v>
      </c>
      <c r="AN598">
        <v>52</v>
      </c>
      <c r="AO598">
        <v>0</v>
      </c>
      <c r="AP598">
        <v>66</v>
      </c>
      <c r="AQ598">
        <v>0</v>
      </c>
      <c r="AR598">
        <v>0</v>
      </c>
      <c r="AS598">
        <v>0</v>
      </c>
      <c r="AT598" t="s">
        <v>89</v>
      </c>
      <c r="AU598" t="s">
        <v>89</v>
      </c>
      <c r="AV598" t="s">
        <v>89</v>
      </c>
      <c r="AW598" t="s">
        <v>89</v>
      </c>
      <c r="AX598" t="s">
        <v>89</v>
      </c>
      <c r="AY598" t="s">
        <v>89</v>
      </c>
      <c r="AZ598" t="s">
        <v>89</v>
      </c>
      <c r="BA598" t="s">
        <v>89</v>
      </c>
      <c r="BB598" t="s">
        <v>89</v>
      </c>
      <c r="BC598" t="s">
        <v>89</v>
      </c>
      <c r="BD598" t="s">
        <v>89</v>
      </c>
      <c r="BE598" t="s">
        <v>89</v>
      </c>
    </row>
    <row r="599" spans="1:57" x14ac:dyDescent="0.35">
      <c r="A599" t="s">
        <v>1494</v>
      </c>
      <c r="B599" t="s">
        <v>81</v>
      </c>
      <c r="C599" t="s">
        <v>1495</v>
      </c>
      <c r="D599" t="s">
        <v>83</v>
      </c>
      <c r="E599" s="2" t="str">
        <f>HYPERLINK("capsilon://?command=openfolder&amp;siteaddress=envoy.emaiq-na2.net&amp;folderid=FXE18FB1E5-72A2-810A-5FE8-F1D5A1E83D1D","FX22031058")</f>
        <v>FX22031058</v>
      </c>
      <c r="F599" t="s">
        <v>19</v>
      </c>
      <c r="G599" t="s">
        <v>19</v>
      </c>
      <c r="H599" t="s">
        <v>84</v>
      </c>
      <c r="I599" t="s">
        <v>1496</v>
      </c>
      <c r="J599">
        <v>66</v>
      </c>
      <c r="K599" t="s">
        <v>86</v>
      </c>
      <c r="L599" t="s">
        <v>87</v>
      </c>
      <c r="M599" t="s">
        <v>88</v>
      </c>
      <c r="N599">
        <v>2</v>
      </c>
      <c r="O599" s="1">
        <v>44671.591840277775</v>
      </c>
      <c r="P599" s="1">
        <v>44671.791678240741</v>
      </c>
      <c r="Q599">
        <v>16979</v>
      </c>
      <c r="R599">
        <v>287</v>
      </c>
      <c r="S599" t="b">
        <v>0</v>
      </c>
      <c r="T599" t="s">
        <v>89</v>
      </c>
      <c r="U599" t="b">
        <v>0</v>
      </c>
      <c r="V599" t="s">
        <v>353</v>
      </c>
      <c r="W599" s="1">
        <v>44671.594155092593</v>
      </c>
      <c r="X599">
        <v>162</v>
      </c>
      <c r="Y599">
        <v>52</v>
      </c>
      <c r="Z599">
        <v>0</v>
      </c>
      <c r="AA599">
        <v>52</v>
      </c>
      <c r="AB599">
        <v>0</v>
      </c>
      <c r="AC599">
        <v>43</v>
      </c>
      <c r="AD599">
        <v>14</v>
      </c>
      <c r="AE599">
        <v>0</v>
      </c>
      <c r="AF599">
        <v>0</v>
      </c>
      <c r="AG599">
        <v>0</v>
      </c>
      <c r="AH599" t="s">
        <v>598</v>
      </c>
      <c r="AI599" s="1">
        <v>44671.791678240741</v>
      </c>
      <c r="AJ599">
        <v>125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14</v>
      </c>
      <c r="AQ599">
        <v>0</v>
      </c>
      <c r="AR599">
        <v>0</v>
      </c>
      <c r="AS599">
        <v>0</v>
      </c>
      <c r="AT599" t="s">
        <v>89</v>
      </c>
      <c r="AU599" t="s">
        <v>89</v>
      </c>
      <c r="AV599" t="s">
        <v>89</v>
      </c>
      <c r="AW599" t="s">
        <v>89</v>
      </c>
      <c r="AX599" t="s">
        <v>89</v>
      </c>
      <c r="AY599" t="s">
        <v>89</v>
      </c>
      <c r="AZ599" t="s">
        <v>89</v>
      </c>
      <c r="BA599" t="s">
        <v>89</v>
      </c>
      <c r="BB599" t="s">
        <v>89</v>
      </c>
      <c r="BC599" t="s">
        <v>89</v>
      </c>
      <c r="BD599" t="s">
        <v>89</v>
      </c>
      <c r="BE599" t="s">
        <v>89</v>
      </c>
    </row>
    <row r="600" spans="1:57" x14ac:dyDescent="0.35">
      <c r="A600" t="s">
        <v>1497</v>
      </c>
      <c r="B600" t="s">
        <v>81</v>
      </c>
      <c r="C600" t="s">
        <v>796</v>
      </c>
      <c r="D600" t="s">
        <v>83</v>
      </c>
      <c r="E600" s="2" t="str">
        <f>HYPERLINK("capsilon://?command=openfolder&amp;siteaddress=envoy.emaiq-na2.net&amp;folderid=FX6B146212-4C41-D959-3BB9-306BFFE0A37B","FX22031276")</f>
        <v>FX22031276</v>
      </c>
      <c r="F600" t="s">
        <v>19</v>
      </c>
      <c r="G600" t="s">
        <v>19</v>
      </c>
      <c r="H600" t="s">
        <v>84</v>
      </c>
      <c r="I600" t="s">
        <v>1498</v>
      </c>
      <c r="J600">
        <v>43</v>
      </c>
      <c r="K600" t="s">
        <v>86</v>
      </c>
      <c r="L600" t="s">
        <v>87</v>
      </c>
      <c r="M600" t="s">
        <v>88</v>
      </c>
      <c r="N600">
        <v>2</v>
      </c>
      <c r="O600" s="1">
        <v>44671.599618055552</v>
      </c>
      <c r="P600" s="1">
        <v>44671.794699074075</v>
      </c>
      <c r="Q600">
        <v>16091</v>
      </c>
      <c r="R600">
        <v>764</v>
      </c>
      <c r="S600" t="b">
        <v>0</v>
      </c>
      <c r="T600" t="s">
        <v>89</v>
      </c>
      <c r="U600" t="b">
        <v>0</v>
      </c>
      <c r="V600" t="s">
        <v>199</v>
      </c>
      <c r="W600" s="1">
        <v>44671.60628472222</v>
      </c>
      <c r="X600">
        <v>492</v>
      </c>
      <c r="Y600">
        <v>37</v>
      </c>
      <c r="Z600">
        <v>0</v>
      </c>
      <c r="AA600">
        <v>37</v>
      </c>
      <c r="AB600">
        <v>0</v>
      </c>
      <c r="AC600">
        <v>33</v>
      </c>
      <c r="AD600">
        <v>6</v>
      </c>
      <c r="AE600">
        <v>0</v>
      </c>
      <c r="AF600">
        <v>0</v>
      </c>
      <c r="AG600">
        <v>0</v>
      </c>
      <c r="AH600" t="s">
        <v>598</v>
      </c>
      <c r="AI600" s="1">
        <v>44671.794699074075</v>
      </c>
      <c r="AJ600">
        <v>260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6</v>
      </c>
      <c r="AQ600">
        <v>0</v>
      </c>
      <c r="AR600">
        <v>0</v>
      </c>
      <c r="AS600">
        <v>0</v>
      </c>
      <c r="AT600" t="s">
        <v>89</v>
      </c>
      <c r="AU600" t="s">
        <v>89</v>
      </c>
      <c r="AV600" t="s">
        <v>89</v>
      </c>
      <c r="AW600" t="s">
        <v>89</v>
      </c>
      <c r="AX600" t="s">
        <v>89</v>
      </c>
      <c r="AY600" t="s">
        <v>89</v>
      </c>
      <c r="AZ600" t="s">
        <v>89</v>
      </c>
      <c r="BA600" t="s">
        <v>89</v>
      </c>
      <c r="BB600" t="s">
        <v>89</v>
      </c>
      <c r="BC600" t="s">
        <v>89</v>
      </c>
      <c r="BD600" t="s">
        <v>89</v>
      </c>
      <c r="BE600" t="s">
        <v>89</v>
      </c>
    </row>
    <row r="601" spans="1:57" x14ac:dyDescent="0.35">
      <c r="A601" t="s">
        <v>1499</v>
      </c>
      <c r="B601" t="s">
        <v>81</v>
      </c>
      <c r="C601" t="s">
        <v>377</v>
      </c>
      <c r="D601" t="s">
        <v>83</v>
      </c>
      <c r="E601" s="2" t="str">
        <f>HYPERLINK("capsilon://?command=openfolder&amp;siteaddress=envoy.emaiq-na2.net&amp;folderid=FX0F25AE61-82AD-C660-8FE7-9CA6FBE5B057","FX22031074")</f>
        <v>FX22031074</v>
      </c>
      <c r="F601" t="s">
        <v>19</v>
      </c>
      <c r="G601" t="s">
        <v>19</v>
      </c>
      <c r="H601" t="s">
        <v>84</v>
      </c>
      <c r="I601" t="s">
        <v>1500</v>
      </c>
      <c r="J601">
        <v>59</v>
      </c>
      <c r="K601" t="s">
        <v>86</v>
      </c>
      <c r="L601" t="s">
        <v>87</v>
      </c>
      <c r="M601" t="s">
        <v>88</v>
      </c>
      <c r="N601">
        <v>2</v>
      </c>
      <c r="O601" s="1">
        <v>44671.604513888888</v>
      </c>
      <c r="P601" s="1">
        <v>44671.797986111109</v>
      </c>
      <c r="Q601">
        <v>16330</v>
      </c>
      <c r="R601">
        <v>386</v>
      </c>
      <c r="S601" t="b">
        <v>0</v>
      </c>
      <c r="T601" t="s">
        <v>89</v>
      </c>
      <c r="U601" t="b">
        <v>0</v>
      </c>
      <c r="V601" t="s">
        <v>134</v>
      </c>
      <c r="W601" s="1">
        <v>44671.614374999997</v>
      </c>
      <c r="X601">
        <v>143</v>
      </c>
      <c r="Y601">
        <v>48</v>
      </c>
      <c r="Z601">
        <v>0</v>
      </c>
      <c r="AA601">
        <v>48</v>
      </c>
      <c r="AB601">
        <v>0</v>
      </c>
      <c r="AC601">
        <v>8</v>
      </c>
      <c r="AD601">
        <v>11</v>
      </c>
      <c r="AE601">
        <v>0</v>
      </c>
      <c r="AF601">
        <v>0</v>
      </c>
      <c r="AG601">
        <v>0</v>
      </c>
      <c r="AH601" t="s">
        <v>598</v>
      </c>
      <c r="AI601" s="1">
        <v>44671.797986111109</v>
      </c>
      <c r="AJ601">
        <v>243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11</v>
      </c>
      <c r="AQ601">
        <v>0</v>
      </c>
      <c r="AR601">
        <v>0</v>
      </c>
      <c r="AS601">
        <v>0</v>
      </c>
      <c r="AT601" t="s">
        <v>89</v>
      </c>
      <c r="AU601" t="s">
        <v>89</v>
      </c>
      <c r="AV601" t="s">
        <v>89</v>
      </c>
      <c r="AW601" t="s">
        <v>89</v>
      </c>
      <c r="AX601" t="s">
        <v>89</v>
      </c>
      <c r="AY601" t="s">
        <v>89</v>
      </c>
      <c r="AZ601" t="s">
        <v>89</v>
      </c>
      <c r="BA601" t="s">
        <v>89</v>
      </c>
      <c r="BB601" t="s">
        <v>89</v>
      </c>
      <c r="BC601" t="s">
        <v>89</v>
      </c>
      <c r="BD601" t="s">
        <v>89</v>
      </c>
      <c r="BE601" t="s">
        <v>89</v>
      </c>
    </row>
    <row r="602" spans="1:57" x14ac:dyDescent="0.35">
      <c r="A602" t="s">
        <v>1501</v>
      </c>
      <c r="B602" t="s">
        <v>81</v>
      </c>
      <c r="C602" t="s">
        <v>1502</v>
      </c>
      <c r="D602" t="s">
        <v>83</v>
      </c>
      <c r="E602" s="2" t="str">
        <f>HYPERLINK("capsilon://?command=openfolder&amp;siteaddress=envoy.emaiq-na2.net&amp;folderid=FX119A3FE5-312F-DA45-0F9E-1413D5F40989","FX2204912")</f>
        <v>FX2204912</v>
      </c>
      <c r="F602" t="s">
        <v>19</v>
      </c>
      <c r="G602" t="s">
        <v>19</v>
      </c>
      <c r="H602" t="s">
        <v>84</v>
      </c>
      <c r="I602" t="s">
        <v>1503</v>
      </c>
      <c r="J602">
        <v>129</v>
      </c>
      <c r="K602" t="s">
        <v>86</v>
      </c>
      <c r="L602" t="s">
        <v>87</v>
      </c>
      <c r="M602" t="s">
        <v>88</v>
      </c>
      <c r="N602">
        <v>2</v>
      </c>
      <c r="O602" s="1">
        <v>44671.615937499999</v>
      </c>
      <c r="P602" s="1">
        <v>44671.800740740742</v>
      </c>
      <c r="Q602">
        <v>15359</v>
      </c>
      <c r="R602">
        <v>608</v>
      </c>
      <c r="S602" t="b">
        <v>0</v>
      </c>
      <c r="T602" t="s">
        <v>89</v>
      </c>
      <c r="U602" t="b">
        <v>0</v>
      </c>
      <c r="V602" t="s">
        <v>134</v>
      </c>
      <c r="W602" s="1">
        <v>44671.657650462963</v>
      </c>
      <c r="X602">
        <v>316</v>
      </c>
      <c r="Y602">
        <v>37</v>
      </c>
      <c r="Z602">
        <v>0</v>
      </c>
      <c r="AA602">
        <v>37</v>
      </c>
      <c r="AB602">
        <v>74</v>
      </c>
      <c r="AC602">
        <v>16</v>
      </c>
      <c r="AD602">
        <v>92</v>
      </c>
      <c r="AE602">
        <v>0</v>
      </c>
      <c r="AF602">
        <v>0</v>
      </c>
      <c r="AG602">
        <v>0</v>
      </c>
      <c r="AH602" t="s">
        <v>200</v>
      </c>
      <c r="AI602" s="1">
        <v>44671.800740740742</v>
      </c>
      <c r="AJ602">
        <v>238</v>
      </c>
      <c r="AK602">
        <v>0</v>
      </c>
      <c r="AL602">
        <v>0</v>
      </c>
      <c r="AM602">
        <v>0</v>
      </c>
      <c r="AN602">
        <v>74</v>
      </c>
      <c r="AO602">
        <v>0</v>
      </c>
      <c r="AP602">
        <v>92</v>
      </c>
      <c r="AQ602">
        <v>0</v>
      </c>
      <c r="AR602">
        <v>0</v>
      </c>
      <c r="AS602">
        <v>0</v>
      </c>
      <c r="AT602" t="s">
        <v>89</v>
      </c>
      <c r="AU602" t="s">
        <v>89</v>
      </c>
      <c r="AV602" t="s">
        <v>89</v>
      </c>
      <c r="AW602" t="s">
        <v>89</v>
      </c>
      <c r="AX602" t="s">
        <v>89</v>
      </c>
      <c r="AY602" t="s">
        <v>89</v>
      </c>
      <c r="AZ602" t="s">
        <v>89</v>
      </c>
      <c r="BA602" t="s">
        <v>89</v>
      </c>
      <c r="BB602" t="s">
        <v>89</v>
      </c>
      <c r="BC602" t="s">
        <v>89</v>
      </c>
      <c r="BD602" t="s">
        <v>89</v>
      </c>
      <c r="BE602" t="s">
        <v>89</v>
      </c>
    </row>
    <row r="603" spans="1:57" x14ac:dyDescent="0.35">
      <c r="A603" t="s">
        <v>1504</v>
      </c>
      <c r="B603" t="s">
        <v>81</v>
      </c>
      <c r="C603" t="s">
        <v>1203</v>
      </c>
      <c r="D603" t="s">
        <v>83</v>
      </c>
      <c r="E603" s="2" t="str">
        <f>HYPERLINK("capsilon://?command=openfolder&amp;siteaddress=envoy.emaiq-na2.net&amp;folderid=FX69AEEDB6-26B5-B3BA-2AFB-E54D3EE9D10C","FX2203824")</f>
        <v>FX2203824</v>
      </c>
      <c r="F603" t="s">
        <v>19</v>
      </c>
      <c r="G603" t="s">
        <v>19</v>
      </c>
      <c r="H603" t="s">
        <v>84</v>
      </c>
      <c r="I603" t="s">
        <v>1505</v>
      </c>
      <c r="J603">
        <v>66</v>
      </c>
      <c r="K603" t="s">
        <v>86</v>
      </c>
      <c r="L603" t="s">
        <v>87</v>
      </c>
      <c r="M603" t="s">
        <v>88</v>
      </c>
      <c r="N603">
        <v>2</v>
      </c>
      <c r="O603" s="1">
        <v>44671.617592592593</v>
      </c>
      <c r="P603" s="1">
        <v>44671.798356481479</v>
      </c>
      <c r="Q603">
        <v>15569</v>
      </c>
      <c r="R603">
        <v>49</v>
      </c>
      <c r="S603" t="b">
        <v>0</v>
      </c>
      <c r="T603" t="s">
        <v>89</v>
      </c>
      <c r="U603" t="b">
        <v>0</v>
      </c>
      <c r="V603" t="s">
        <v>1457</v>
      </c>
      <c r="W603" s="1">
        <v>44671.621921296297</v>
      </c>
      <c r="X603">
        <v>18</v>
      </c>
      <c r="Y603">
        <v>0</v>
      </c>
      <c r="Z603">
        <v>0</v>
      </c>
      <c r="AA603">
        <v>0</v>
      </c>
      <c r="AB603">
        <v>52</v>
      </c>
      <c r="AC603">
        <v>0</v>
      </c>
      <c r="AD603">
        <v>66</v>
      </c>
      <c r="AE603">
        <v>0</v>
      </c>
      <c r="AF603">
        <v>0</v>
      </c>
      <c r="AG603">
        <v>0</v>
      </c>
      <c r="AH603" t="s">
        <v>598</v>
      </c>
      <c r="AI603" s="1">
        <v>44671.798356481479</v>
      </c>
      <c r="AJ603">
        <v>31</v>
      </c>
      <c r="AK603">
        <v>0</v>
      </c>
      <c r="AL603">
        <v>0</v>
      </c>
      <c r="AM603">
        <v>0</v>
      </c>
      <c r="AN603">
        <v>52</v>
      </c>
      <c r="AO603">
        <v>0</v>
      </c>
      <c r="AP603">
        <v>66</v>
      </c>
      <c r="AQ603">
        <v>0</v>
      </c>
      <c r="AR603">
        <v>0</v>
      </c>
      <c r="AS603">
        <v>0</v>
      </c>
      <c r="AT603" t="s">
        <v>89</v>
      </c>
      <c r="AU603" t="s">
        <v>89</v>
      </c>
      <c r="AV603" t="s">
        <v>89</v>
      </c>
      <c r="AW603" t="s">
        <v>89</v>
      </c>
      <c r="AX603" t="s">
        <v>89</v>
      </c>
      <c r="AY603" t="s">
        <v>89</v>
      </c>
      <c r="AZ603" t="s">
        <v>89</v>
      </c>
      <c r="BA603" t="s">
        <v>89</v>
      </c>
      <c r="BB603" t="s">
        <v>89</v>
      </c>
      <c r="BC603" t="s">
        <v>89</v>
      </c>
      <c r="BD603" t="s">
        <v>89</v>
      </c>
      <c r="BE603" t="s">
        <v>89</v>
      </c>
    </row>
    <row r="604" spans="1:57" x14ac:dyDescent="0.35">
      <c r="A604" t="s">
        <v>1506</v>
      </c>
      <c r="B604" t="s">
        <v>81</v>
      </c>
      <c r="C604" t="s">
        <v>1507</v>
      </c>
      <c r="D604" t="s">
        <v>83</v>
      </c>
      <c r="E604" s="2" t="str">
        <f>HYPERLINK("capsilon://?command=openfolder&amp;siteaddress=envoy.emaiq-na2.net&amp;folderid=FXE1638646-AE38-0A10-C133-67262B81DCA6","FX2204876")</f>
        <v>FX2204876</v>
      </c>
      <c r="F604" t="s">
        <v>19</v>
      </c>
      <c r="G604" t="s">
        <v>19</v>
      </c>
      <c r="H604" t="s">
        <v>84</v>
      </c>
      <c r="I604" t="s">
        <v>1508</v>
      </c>
      <c r="J604">
        <v>78</v>
      </c>
      <c r="K604" t="s">
        <v>86</v>
      </c>
      <c r="L604" t="s">
        <v>87</v>
      </c>
      <c r="M604" t="s">
        <v>88</v>
      </c>
      <c r="N604">
        <v>2</v>
      </c>
      <c r="O604" s="1">
        <v>44671.627349537041</v>
      </c>
      <c r="P604" s="1">
        <v>44671.809074074074</v>
      </c>
      <c r="Q604">
        <v>14472</v>
      </c>
      <c r="R604">
        <v>1229</v>
      </c>
      <c r="S604" t="b">
        <v>0</v>
      </c>
      <c r="T604" t="s">
        <v>89</v>
      </c>
      <c r="U604" t="b">
        <v>0</v>
      </c>
      <c r="V604" t="s">
        <v>460</v>
      </c>
      <c r="W604" s="1">
        <v>44671.633206018516</v>
      </c>
      <c r="X604">
        <v>495</v>
      </c>
      <c r="Y604">
        <v>63</v>
      </c>
      <c r="Z604">
        <v>0</v>
      </c>
      <c r="AA604">
        <v>63</v>
      </c>
      <c r="AB604">
        <v>0</v>
      </c>
      <c r="AC604">
        <v>24</v>
      </c>
      <c r="AD604">
        <v>15</v>
      </c>
      <c r="AE604">
        <v>0</v>
      </c>
      <c r="AF604">
        <v>0</v>
      </c>
      <c r="AG604">
        <v>0</v>
      </c>
      <c r="AH604" t="s">
        <v>200</v>
      </c>
      <c r="AI604" s="1">
        <v>44671.809074074074</v>
      </c>
      <c r="AJ604">
        <v>720</v>
      </c>
      <c r="AK604">
        <v>15</v>
      </c>
      <c r="AL604">
        <v>0</v>
      </c>
      <c r="AM604">
        <v>15</v>
      </c>
      <c r="AN604">
        <v>0</v>
      </c>
      <c r="AO604">
        <v>14</v>
      </c>
      <c r="AP604">
        <v>0</v>
      </c>
      <c r="AQ604">
        <v>0</v>
      </c>
      <c r="AR604">
        <v>0</v>
      </c>
      <c r="AS604">
        <v>0</v>
      </c>
      <c r="AT604" t="s">
        <v>89</v>
      </c>
      <c r="AU604" t="s">
        <v>89</v>
      </c>
      <c r="AV604" t="s">
        <v>89</v>
      </c>
      <c r="AW604" t="s">
        <v>89</v>
      </c>
      <c r="AX604" t="s">
        <v>89</v>
      </c>
      <c r="AY604" t="s">
        <v>89</v>
      </c>
      <c r="AZ604" t="s">
        <v>89</v>
      </c>
      <c r="BA604" t="s">
        <v>89</v>
      </c>
      <c r="BB604" t="s">
        <v>89</v>
      </c>
      <c r="BC604" t="s">
        <v>89</v>
      </c>
      <c r="BD604" t="s">
        <v>89</v>
      </c>
      <c r="BE604" t="s">
        <v>89</v>
      </c>
    </row>
    <row r="605" spans="1:57" x14ac:dyDescent="0.35">
      <c r="A605" t="s">
        <v>1509</v>
      </c>
      <c r="B605" t="s">
        <v>81</v>
      </c>
      <c r="C605" t="s">
        <v>1160</v>
      </c>
      <c r="D605" t="s">
        <v>83</v>
      </c>
      <c r="E605" s="2" t="str">
        <f>HYPERLINK("capsilon://?command=openfolder&amp;siteaddress=envoy.emaiq-na2.net&amp;folderid=FXB751248B-0CE9-9F60-C02A-03D350AD27A7","FX2203997")</f>
        <v>FX2203997</v>
      </c>
      <c r="F605" t="s">
        <v>19</v>
      </c>
      <c r="G605" t="s">
        <v>19</v>
      </c>
      <c r="H605" t="s">
        <v>84</v>
      </c>
      <c r="I605" t="s">
        <v>1510</v>
      </c>
      <c r="J605">
        <v>30</v>
      </c>
      <c r="K605" t="s">
        <v>86</v>
      </c>
      <c r="L605" t="s">
        <v>87</v>
      </c>
      <c r="M605" t="s">
        <v>88</v>
      </c>
      <c r="N605">
        <v>2</v>
      </c>
      <c r="O605" s="1">
        <v>44655.596087962964</v>
      </c>
      <c r="P605" s="1">
        <v>44655.782708333332</v>
      </c>
      <c r="Q605">
        <v>15990</v>
      </c>
      <c r="R605">
        <v>134</v>
      </c>
      <c r="S605" t="b">
        <v>0</v>
      </c>
      <c r="T605" t="s">
        <v>89</v>
      </c>
      <c r="U605" t="b">
        <v>0</v>
      </c>
      <c r="V605" t="s">
        <v>1075</v>
      </c>
      <c r="W605" s="1">
        <v>44655.635416666664</v>
      </c>
      <c r="X605">
        <v>59</v>
      </c>
      <c r="Y605">
        <v>9</v>
      </c>
      <c r="Z605">
        <v>0</v>
      </c>
      <c r="AA605">
        <v>9</v>
      </c>
      <c r="AB605">
        <v>0</v>
      </c>
      <c r="AC605">
        <v>0</v>
      </c>
      <c r="AD605">
        <v>21</v>
      </c>
      <c r="AE605">
        <v>0</v>
      </c>
      <c r="AF605">
        <v>0</v>
      </c>
      <c r="AG605">
        <v>0</v>
      </c>
      <c r="AH605" t="s">
        <v>101</v>
      </c>
      <c r="AI605" s="1">
        <v>44655.782708333332</v>
      </c>
      <c r="AJ605">
        <v>75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21</v>
      </c>
      <c r="AQ605">
        <v>0</v>
      </c>
      <c r="AR605">
        <v>0</v>
      </c>
      <c r="AS605">
        <v>0</v>
      </c>
      <c r="AT605" t="s">
        <v>89</v>
      </c>
      <c r="AU605" t="s">
        <v>89</v>
      </c>
      <c r="AV605" t="s">
        <v>89</v>
      </c>
      <c r="AW605" t="s">
        <v>89</v>
      </c>
      <c r="AX605" t="s">
        <v>89</v>
      </c>
      <c r="AY605" t="s">
        <v>89</v>
      </c>
      <c r="AZ605" t="s">
        <v>89</v>
      </c>
      <c r="BA605" t="s">
        <v>89</v>
      </c>
      <c r="BB605" t="s">
        <v>89</v>
      </c>
      <c r="BC605" t="s">
        <v>89</v>
      </c>
      <c r="BD605" t="s">
        <v>89</v>
      </c>
      <c r="BE605" t="s">
        <v>89</v>
      </c>
    </row>
    <row r="606" spans="1:57" x14ac:dyDescent="0.35">
      <c r="A606" t="s">
        <v>1511</v>
      </c>
      <c r="B606" t="s">
        <v>81</v>
      </c>
      <c r="C606" t="s">
        <v>1512</v>
      </c>
      <c r="D606" t="s">
        <v>83</v>
      </c>
      <c r="E606" s="2" t="str">
        <f>HYPERLINK("capsilon://?command=openfolder&amp;siteaddress=envoy.emaiq-na2.net&amp;folderid=FXC4DE86A3-C019-B0E1-88AE-29E2DB471F80","FX220394")</f>
        <v>FX220394</v>
      </c>
      <c r="F606" t="s">
        <v>19</v>
      </c>
      <c r="G606" t="s">
        <v>19</v>
      </c>
      <c r="H606" t="s">
        <v>84</v>
      </c>
      <c r="I606" t="s">
        <v>1513</v>
      </c>
      <c r="J606">
        <v>38</v>
      </c>
      <c r="K606" t="s">
        <v>86</v>
      </c>
      <c r="L606" t="s">
        <v>87</v>
      </c>
      <c r="M606" t="s">
        <v>88</v>
      </c>
      <c r="N606">
        <v>1</v>
      </c>
      <c r="O606" s="1">
        <v>44655.59946759259</v>
      </c>
      <c r="P606" s="1">
        <v>44655.643541666665</v>
      </c>
      <c r="Q606">
        <v>3646</v>
      </c>
      <c r="R606">
        <v>162</v>
      </c>
      <c r="S606" t="b">
        <v>0</v>
      </c>
      <c r="T606" t="s">
        <v>89</v>
      </c>
      <c r="U606" t="b">
        <v>0</v>
      </c>
      <c r="V606" t="s">
        <v>134</v>
      </c>
      <c r="W606" s="1">
        <v>44655.643541666665</v>
      </c>
      <c r="X606">
        <v>135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38</v>
      </c>
      <c r="AE606">
        <v>37</v>
      </c>
      <c r="AF606">
        <v>0</v>
      </c>
      <c r="AG606">
        <v>2</v>
      </c>
      <c r="AH606" t="s">
        <v>89</v>
      </c>
      <c r="AI606" t="s">
        <v>89</v>
      </c>
      <c r="AJ606" t="s">
        <v>89</v>
      </c>
      <c r="AK606" t="s">
        <v>89</v>
      </c>
      <c r="AL606" t="s">
        <v>89</v>
      </c>
      <c r="AM606" t="s">
        <v>89</v>
      </c>
      <c r="AN606" t="s">
        <v>89</v>
      </c>
      <c r="AO606" t="s">
        <v>89</v>
      </c>
      <c r="AP606" t="s">
        <v>89</v>
      </c>
      <c r="AQ606" t="s">
        <v>89</v>
      </c>
      <c r="AR606" t="s">
        <v>89</v>
      </c>
      <c r="AS606" t="s">
        <v>89</v>
      </c>
      <c r="AT606" t="s">
        <v>89</v>
      </c>
      <c r="AU606" t="s">
        <v>89</v>
      </c>
      <c r="AV606" t="s">
        <v>89</v>
      </c>
      <c r="AW606" t="s">
        <v>89</v>
      </c>
      <c r="AX606" t="s">
        <v>89</v>
      </c>
      <c r="AY606" t="s">
        <v>89</v>
      </c>
      <c r="AZ606" t="s">
        <v>89</v>
      </c>
      <c r="BA606" t="s">
        <v>89</v>
      </c>
      <c r="BB606" t="s">
        <v>89</v>
      </c>
      <c r="BC606" t="s">
        <v>89</v>
      </c>
      <c r="BD606" t="s">
        <v>89</v>
      </c>
      <c r="BE606" t="s">
        <v>89</v>
      </c>
    </row>
    <row r="607" spans="1:57" x14ac:dyDescent="0.35">
      <c r="A607" t="s">
        <v>1514</v>
      </c>
      <c r="B607" t="s">
        <v>81</v>
      </c>
      <c r="C607" t="s">
        <v>1515</v>
      </c>
      <c r="D607" t="s">
        <v>83</v>
      </c>
      <c r="E607" s="2" t="str">
        <f>HYPERLINK("capsilon://?command=openfolder&amp;siteaddress=envoy.emaiq-na2.net&amp;folderid=FX2EC54F92-4710-345A-D036-AD4A4A062CE0","FX2204741")</f>
        <v>FX2204741</v>
      </c>
      <c r="F607" t="s">
        <v>19</v>
      </c>
      <c r="G607" t="s">
        <v>19</v>
      </c>
      <c r="H607" t="s">
        <v>84</v>
      </c>
      <c r="I607" t="s">
        <v>1516</v>
      </c>
      <c r="J607">
        <v>158</v>
      </c>
      <c r="K607" t="s">
        <v>86</v>
      </c>
      <c r="L607" t="s">
        <v>87</v>
      </c>
      <c r="M607" t="s">
        <v>88</v>
      </c>
      <c r="N607">
        <v>1</v>
      </c>
      <c r="O607" s="1">
        <v>44671.662280092591</v>
      </c>
      <c r="P607" s="1">
        <v>44671.69127314815</v>
      </c>
      <c r="Q607">
        <v>2191</v>
      </c>
      <c r="R607">
        <v>314</v>
      </c>
      <c r="S607" t="b">
        <v>0</v>
      </c>
      <c r="T607" t="s">
        <v>89</v>
      </c>
      <c r="U607" t="b">
        <v>0</v>
      </c>
      <c r="V607" t="s">
        <v>154</v>
      </c>
      <c r="W607" s="1">
        <v>44671.69127314815</v>
      </c>
      <c r="X607">
        <v>123</v>
      </c>
      <c r="Y607">
        <v>21</v>
      </c>
      <c r="Z607">
        <v>0</v>
      </c>
      <c r="AA607">
        <v>21</v>
      </c>
      <c r="AB607">
        <v>0</v>
      </c>
      <c r="AC607">
        <v>0</v>
      </c>
      <c r="AD607">
        <v>137</v>
      </c>
      <c r="AE607">
        <v>113</v>
      </c>
      <c r="AF607">
        <v>0</v>
      </c>
      <c r="AG607">
        <v>4</v>
      </c>
      <c r="AH607" t="s">
        <v>89</v>
      </c>
      <c r="AI607" t="s">
        <v>89</v>
      </c>
      <c r="AJ607" t="s">
        <v>89</v>
      </c>
      <c r="AK607" t="s">
        <v>89</v>
      </c>
      <c r="AL607" t="s">
        <v>89</v>
      </c>
      <c r="AM607" t="s">
        <v>89</v>
      </c>
      <c r="AN607" t="s">
        <v>89</v>
      </c>
      <c r="AO607" t="s">
        <v>89</v>
      </c>
      <c r="AP607" t="s">
        <v>89</v>
      </c>
      <c r="AQ607" t="s">
        <v>89</v>
      </c>
      <c r="AR607" t="s">
        <v>89</v>
      </c>
      <c r="AS607" t="s">
        <v>89</v>
      </c>
      <c r="AT607" t="s">
        <v>89</v>
      </c>
      <c r="AU607" t="s">
        <v>89</v>
      </c>
      <c r="AV607" t="s">
        <v>89</v>
      </c>
      <c r="AW607" t="s">
        <v>89</v>
      </c>
      <c r="AX607" t="s">
        <v>89</v>
      </c>
      <c r="AY607" t="s">
        <v>89</v>
      </c>
      <c r="AZ607" t="s">
        <v>89</v>
      </c>
      <c r="BA607" t="s">
        <v>89</v>
      </c>
      <c r="BB607" t="s">
        <v>89</v>
      </c>
      <c r="BC607" t="s">
        <v>89</v>
      </c>
      <c r="BD607" t="s">
        <v>89</v>
      </c>
      <c r="BE607" t="s">
        <v>89</v>
      </c>
    </row>
    <row r="608" spans="1:57" x14ac:dyDescent="0.35">
      <c r="A608" t="s">
        <v>1517</v>
      </c>
      <c r="B608" t="s">
        <v>81</v>
      </c>
      <c r="C608" t="s">
        <v>1480</v>
      </c>
      <c r="D608" t="s">
        <v>83</v>
      </c>
      <c r="E608" s="2" t="str">
        <f>HYPERLINK("capsilon://?command=openfolder&amp;siteaddress=envoy.emaiq-na2.net&amp;folderid=FXD803A8FA-3CFF-6195-0E2D-39F464AB28CA","FX2202523")</f>
        <v>FX2202523</v>
      </c>
      <c r="F608" t="s">
        <v>19</v>
      </c>
      <c r="G608" t="s">
        <v>19</v>
      </c>
      <c r="H608" t="s">
        <v>84</v>
      </c>
      <c r="I608" t="s">
        <v>1481</v>
      </c>
      <c r="J608">
        <v>982</v>
      </c>
      <c r="K608" t="s">
        <v>86</v>
      </c>
      <c r="L608" t="s">
        <v>87</v>
      </c>
      <c r="M608" t="s">
        <v>88</v>
      </c>
      <c r="N608">
        <v>2</v>
      </c>
      <c r="O608" s="1">
        <v>44671.686747685184</v>
      </c>
      <c r="P608" s="1">
        <v>44672.051423611112</v>
      </c>
      <c r="Q608">
        <v>23420</v>
      </c>
      <c r="R608">
        <v>8088</v>
      </c>
      <c r="S608" t="b">
        <v>0</v>
      </c>
      <c r="T608" t="s">
        <v>89</v>
      </c>
      <c r="U608" t="b">
        <v>1</v>
      </c>
      <c r="V608" t="s">
        <v>1457</v>
      </c>
      <c r="W608" s="1">
        <v>44671.778587962966</v>
      </c>
      <c r="X608">
        <v>5492</v>
      </c>
      <c r="Y608">
        <v>365</v>
      </c>
      <c r="Z608">
        <v>0</v>
      </c>
      <c r="AA608">
        <v>365</v>
      </c>
      <c r="AB608">
        <v>777</v>
      </c>
      <c r="AC608">
        <v>225</v>
      </c>
      <c r="AD608">
        <v>617</v>
      </c>
      <c r="AE608">
        <v>0</v>
      </c>
      <c r="AF608">
        <v>0</v>
      </c>
      <c r="AG608">
        <v>0</v>
      </c>
      <c r="AH608" t="s">
        <v>118</v>
      </c>
      <c r="AI608" s="1">
        <v>44672.051423611112</v>
      </c>
      <c r="AJ608">
        <v>1157</v>
      </c>
      <c r="AK608">
        <v>5</v>
      </c>
      <c r="AL608">
        <v>0</v>
      </c>
      <c r="AM608">
        <v>5</v>
      </c>
      <c r="AN608">
        <v>444</v>
      </c>
      <c r="AO608">
        <v>7</v>
      </c>
      <c r="AP608">
        <v>612</v>
      </c>
      <c r="AQ608">
        <v>0</v>
      </c>
      <c r="AR608">
        <v>0</v>
      </c>
      <c r="AS608">
        <v>0</v>
      </c>
      <c r="AT608" t="s">
        <v>89</v>
      </c>
      <c r="AU608" t="s">
        <v>89</v>
      </c>
      <c r="AV608" t="s">
        <v>89</v>
      </c>
      <c r="AW608" t="s">
        <v>89</v>
      </c>
      <c r="AX608" t="s">
        <v>89</v>
      </c>
      <c r="AY608" t="s">
        <v>89</v>
      </c>
      <c r="AZ608" t="s">
        <v>89</v>
      </c>
      <c r="BA608" t="s">
        <v>89</v>
      </c>
      <c r="BB608" t="s">
        <v>89</v>
      </c>
      <c r="BC608" t="s">
        <v>89</v>
      </c>
      <c r="BD608" t="s">
        <v>89</v>
      </c>
      <c r="BE608" t="s">
        <v>89</v>
      </c>
    </row>
    <row r="609" spans="1:57" x14ac:dyDescent="0.35">
      <c r="A609" t="s">
        <v>1518</v>
      </c>
      <c r="B609" t="s">
        <v>81</v>
      </c>
      <c r="C609" t="s">
        <v>246</v>
      </c>
      <c r="D609" t="s">
        <v>83</v>
      </c>
      <c r="E609" s="2" t="str">
        <f>HYPERLINK("capsilon://?command=openfolder&amp;siteaddress=envoy.emaiq-na2.net&amp;folderid=FX13C237A6-1277-67B2-6E08-A9A8702688E3","FX2203819")</f>
        <v>FX2203819</v>
      </c>
      <c r="F609" t="s">
        <v>19</v>
      </c>
      <c r="G609" t="s">
        <v>19</v>
      </c>
      <c r="H609" t="s">
        <v>84</v>
      </c>
      <c r="I609" t="s">
        <v>1519</v>
      </c>
      <c r="J609">
        <v>66</v>
      </c>
      <c r="K609" t="s">
        <v>86</v>
      </c>
      <c r="L609" t="s">
        <v>87</v>
      </c>
      <c r="M609" t="s">
        <v>88</v>
      </c>
      <c r="N609">
        <v>2</v>
      </c>
      <c r="O609" s="1">
        <v>44655.601851851854</v>
      </c>
      <c r="P609" s="1">
        <v>44655.78665509259</v>
      </c>
      <c r="Q609">
        <v>15274</v>
      </c>
      <c r="R609">
        <v>693</v>
      </c>
      <c r="S609" t="b">
        <v>0</v>
      </c>
      <c r="T609" t="s">
        <v>89</v>
      </c>
      <c r="U609" t="b">
        <v>0</v>
      </c>
      <c r="V609" t="s">
        <v>134</v>
      </c>
      <c r="W609" s="1">
        <v>44655.661111111112</v>
      </c>
      <c r="X609">
        <v>353</v>
      </c>
      <c r="Y609">
        <v>52</v>
      </c>
      <c r="Z609">
        <v>0</v>
      </c>
      <c r="AA609">
        <v>52</v>
      </c>
      <c r="AB609">
        <v>0</v>
      </c>
      <c r="AC609">
        <v>37</v>
      </c>
      <c r="AD609">
        <v>14</v>
      </c>
      <c r="AE609">
        <v>0</v>
      </c>
      <c r="AF609">
        <v>0</v>
      </c>
      <c r="AG609">
        <v>0</v>
      </c>
      <c r="AH609" t="s">
        <v>101</v>
      </c>
      <c r="AI609" s="1">
        <v>44655.78665509259</v>
      </c>
      <c r="AJ609">
        <v>340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14</v>
      </c>
      <c r="AQ609">
        <v>0</v>
      </c>
      <c r="AR609">
        <v>0</v>
      </c>
      <c r="AS609">
        <v>0</v>
      </c>
      <c r="AT609" t="s">
        <v>89</v>
      </c>
      <c r="AU609" t="s">
        <v>89</v>
      </c>
      <c r="AV609" t="s">
        <v>89</v>
      </c>
      <c r="AW609" t="s">
        <v>89</v>
      </c>
      <c r="AX609" t="s">
        <v>89</v>
      </c>
      <c r="AY609" t="s">
        <v>89</v>
      </c>
      <c r="AZ609" t="s">
        <v>89</v>
      </c>
      <c r="BA609" t="s">
        <v>89</v>
      </c>
      <c r="BB609" t="s">
        <v>89</v>
      </c>
      <c r="BC609" t="s">
        <v>89</v>
      </c>
      <c r="BD609" t="s">
        <v>89</v>
      </c>
      <c r="BE609" t="s">
        <v>89</v>
      </c>
    </row>
    <row r="610" spans="1:57" x14ac:dyDescent="0.35">
      <c r="A610" t="s">
        <v>1520</v>
      </c>
      <c r="B610" t="s">
        <v>81</v>
      </c>
      <c r="C610" t="s">
        <v>1160</v>
      </c>
      <c r="D610" t="s">
        <v>83</v>
      </c>
      <c r="E610" s="2" t="str">
        <f>HYPERLINK("capsilon://?command=openfolder&amp;siteaddress=envoy.emaiq-na2.net&amp;folderid=FXB751248B-0CE9-9F60-C02A-03D350AD27A7","FX2203997")</f>
        <v>FX2203997</v>
      </c>
      <c r="F610" t="s">
        <v>19</v>
      </c>
      <c r="G610" t="s">
        <v>19</v>
      </c>
      <c r="H610" t="s">
        <v>84</v>
      </c>
      <c r="I610" t="s">
        <v>1486</v>
      </c>
      <c r="J610">
        <v>371</v>
      </c>
      <c r="K610" t="s">
        <v>86</v>
      </c>
      <c r="L610" t="s">
        <v>87</v>
      </c>
      <c r="M610" t="s">
        <v>88</v>
      </c>
      <c r="N610">
        <v>2</v>
      </c>
      <c r="O610" s="1">
        <v>44671.687604166669</v>
      </c>
      <c r="P610" s="1">
        <v>44672.02888888889</v>
      </c>
      <c r="Q610">
        <v>27894</v>
      </c>
      <c r="R610">
        <v>1593</v>
      </c>
      <c r="S610" t="b">
        <v>0</v>
      </c>
      <c r="T610" t="s">
        <v>89</v>
      </c>
      <c r="U610" t="b">
        <v>1</v>
      </c>
      <c r="V610" t="s">
        <v>460</v>
      </c>
      <c r="W610" s="1">
        <v>44671.699363425927</v>
      </c>
      <c r="X610">
        <v>989</v>
      </c>
      <c r="Y610">
        <v>251</v>
      </c>
      <c r="Z610">
        <v>0</v>
      </c>
      <c r="AA610">
        <v>251</v>
      </c>
      <c r="AB610">
        <v>0</v>
      </c>
      <c r="AC610">
        <v>110</v>
      </c>
      <c r="AD610">
        <v>120</v>
      </c>
      <c r="AE610">
        <v>0</v>
      </c>
      <c r="AF610">
        <v>0</v>
      </c>
      <c r="AG610">
        <v>0</v>
      </c>
      <c r="AH610" t="s">
        <v>106</v>
      </c>
      <c r="AI610" s="1">
        <v>44672.02888888889</v>
      </c>
      <c r="AJ610">
        <v>560</v>
      </c>
      <c r="AK610">
        <v>2</v>
      </c>
      <c r="AL610">
        <v>0</v>
      </c>
      <c r="AM610">
        <v>2</v>
      </c>
      <c r="AN610">
        <v>0</v>
      </c>
      <c r="AO610">
        <v>1</v>
      </c>
      <c r="AP610">
        <v>118</v>
      </c>
      <c r="AQ610">
        <v>0</v>
      </c>
      <c r="AR610">
        <v>0</v>
      </c>
      <c r="AS610">
        <v>0</v>
      </c>
      <c r="AT610" t="s">
        <v>89</v>
      </c>
      <c r="AU610" t="s">
        <v>89</v>
      </c>
      <c r="AV610" t="s">
        <v>89</v>
      </c>
      <c r="AW610" t="s">
        <v>89</v>
      </c>
      <c r="AX610" t="s">
        <v>89</v>
      </c>
      <c r="AY610" t="s">
        <v>89</v>
      </c>
      <c r="AZ610" t="s">
        <v>89</v>
      </c>
      <c r="BA610" t="s">
        <v>89</v>
      </c>
      <c r="BB610" t="s">
        <v>89</v>
      </c>
      <c r="BC610" t="s">
        <v>89</v>
      </c>
      <c r="BD610" t="s">
        <v>89</v>
      </c>
      <c r="BE610" t="s">
        <v>89</v>
      </c>
    </row>
    <row r="611" spans="1:57" x14ac:dyDescent="0.35">
      <c r="A611" t="s">
        <v>1521</v>
      </c>
      <c r="B611" t="s">
        <v>81</v>
      </c>
      <c r="C611" t="s">
        <v>1515</v>
      </c>
      <c r="D611" t="s">
        <v>83</v>
      </c>
      <c r="E611" s="2" t="str">
        <f>HYPERLINK("capsilon://?command=openfolder&amp;siteaddress=envoy.emaiq-na2.net&amp;folderid=FX2EC54F92-4710-345A-D036-AD4A4A062CE0","FX2204741")</f>
        <v>FX2204741</v>
      </c>
      <c r="F611" t="s">
        <v>19</v>
      </c>
      <c r="G611" t="s">
        <v>19</v>
      </c>
      <c r="H611" t="s">
        <v>84</v>
      </c>
      <c r="I611" t="s">
        <v>1516</v>
      </c>
      <c r="J611">
        <v>158</v>
      </c>
      <c r="K611" t="s">
        <v>86</v>
      </c>
      <c r="L611" t="s">
        <v>87</v>
      </c>
      <c r="M611" t="s">
        <v>88</v>
      </c>
      <c r="N611">
        <v>2</v>
      </c>
      <c r="O611" s="1">
        <v>44671.692129629628</v>
      </c>
      <c r="P611" s="1">
        <v>44672.032800925925</v>
      </c>
      <c r="Q611">
        <v>27496</v>
      </c>
      <c r="R611">
        <v>1938</v>
      </c>
      <c r="S611" t="b">
        <v>0</v>
      </c>
      <c r="T611" t="s">
        <v>89</v>
      </c>
      <c r="U611" t="b">
        <v>1</v>
      </c>
      <c r="V611" t="s">
        <v>460</v>
      </c>
      <c r="W611" s="1">
        <v>44671.707939814813</v>
      </c>
      <c r="X611">
        <v>741</v>
      </c>
      <c r="Y611">
        <v>140</v>
      </c>
      <c r="Z611">
        <v>0</v>
      </c>
      <c r="AA611">
        <v>140</v>
      </c>
      <c r="AB611">
        <v>21</v>
      </c>
      <c r="AC611">
        <v>71</v>
      </c>
      <c r="AD611">
        <v>18</v>
      </c>
      <c r="AE611">
        <v>0</v>
      </c>
      <c r="AF611">
        <v>0</v>
      </c>
      <c r="AG611">
        <v>0</v>
      </c>
      <c r="AH611" t="s">
        <v>101</v>
      </c>
      <c r="AI611" s="1">
        <v>44672.032800925925</v>
      </c>
      <c r="AJ611">
        <v>761</v>
      </c>
      <c r="AK611">
        <v>1</v>
      </c>
      <c r="AL611">
        <v>0</v>
      </c>
      <c r="AM611">
        <v>1</v>
      </c>
      <c r="AN611">
        <v>21</v>
      </c>
      <c r="AO611">
        <v>1</v>
      </c>
      <c r="AP611">
        <v>17</v>
      </c>
      <c r="AQ611">
        <v>0</v>
      </c>
      <c r="AR611">
        <v>0</v>
      </c>
      <c r="AS611">
        <v>0</v>
      </c>
      <c r="AT611" t="s">
        <v>89</v>
      </c>
      <c r="AU611" t="s">
        <v>89</v>
      </c>
      <c r="AV611" t="s">
        <v>89</v>
      </c>
      <c r="AW611" t="s">
        <v>89</v>
      </c>
      <c r="AX611" t="s">
        <v>89</v>
      </c>
      <c r="AY611" t="s">
        <v>89</v>
      </c>
      <c r="AZ611" t="s">
        <v>89</v>
      </c>
      <c r="BA611" t="s">
        <v>89</v>
      </c>
      <c r="BB611" t="s">
        <v>89</v>
      </c>
      <c r="BC611" t="s">
        <v>89</v>
      </c>
      <c r="BD611" t="s">
        <v>89</v>
      </c>
      <c r="BE611" t="s">
        <v>89</v>
      </c>
    </row>
    <row r="612" spans="1:57" x14ac:dyDescent="0.35">
      <c r="A612" t="s">
        <v>1522</v>
      </c>
      <c r="B612" t="s">
        <v>81</v>
      </c>
      <c r="C612" t="s">
        <v>1489</v>
      </c>
      <c r="D612" t="s">
        <v>83</v>
      </c>
      <c r="E612" s="2" t="str">
        <f>HYPERLINK("capsilon://?command=openfolder&amp;siteaddress=envoy.emaiq-na2.net&amp;folderid=FXFAB627E4-A3F5-CD7C-BCC6-52D88B7B86A5","FX2203684")</f>
        <v>FX2203684</v>
      </c>
      <c r="F612" t="s">
        <v>19</v>
      </c>
      <c r="G612" t="s">
        <v>19</v>
      </c>
      <c r="H612" t="s">
        <v>84</v>
      </c>
      <c r="I612" t="s">
        <v>1490</v>
      </c>
      <c r="J612">
        <v>418</v>
      </c>
      <c r="K612" t="s">
        <v>86</v>
      </c>
      <c r="L612" t="s">
        <v>87</v>
      </c>
      <c r="M612" t="s">
        <v>88</v>
      </c>
      <c r="N612">
        <v>2</v>
      </c>
      <c r="O612" s="1">
        <v>44671.695532407408</v>
      </c>
      <c r="P612" s="1">
        <v>44672.04042824074</v>
      </c>
      <c r="Q612">
        <v>23992</v>
      </c>
      <c r="R612">
        <v>5807</v>
      </c>
      <c r="S612" t="b">
        <v>0</v>
      </c>
      <c r="T612" t="s">
        <v>89</v>
      </c>
      <c r="U612" t="b">
        <v>1</v>
      </c>
      <c r="V612" t="s">
        <v>439</v>
      </c>
      <c r="W612" s="1">
        <v>44671.752858796295</v>
      </c>
      <c r="X612">
        <v>4794</v>
      </c>
      <c r="Y612">
        <v>416</v>
      </c>
      <c r="Z612">
        <v>0</v>
      </c>
      <c r="AA612">
        <v>416</v>
      </c>
      <c r="AB612">
        <v>0</v>
      </c>
      <c r="AC612">
        <v>252</v>
      </c>
      <c r="AD612">
        <v>2</v>
      </c>
      <c r="AE612">
        <v>0</v>
      </c>
      <c r="AF612">
        <v>0</v>
      </c>
      <c r="AG612">
        <v>0</v>
      </c>
      <c r="AH612" t="s">
        <v>106</v>
      </c>
      <c r="AI612" s="1">
        <v>44672.04042824074</v>
      </c>
      <c r="AJ612">
        <v>997</v>
      </c>
      <c r="AK612">
        <v>10</v>
      </c>
      <c r="AL612">
        <v>0</v>
      </c>
      <c r="AM612">
        <v>10</v>
      </c>
      <c r="AN612">
        <v>0</v>
      </c>
      <c r="AO612">
        <v>9</v>
      </c>
      <c r="AP612">
        <v>-8</v>
      </c>
      <c r="AQ612">
        <v>0</v>
      </c>
      <c r="AR612">
        <v>0</v>
      </c>
      <c r="AS612">
        <v>0</v>
      </c>
      <c r="AT612" t="s">
        <v>89</v>
      </c>
      <c r="AU612" t="s">
        <v>89</v>
      </c>
      <c r="AV612" t="s">
        <v>89</v>
      </c>
      <c r="AW612" t="s">
        <v>89</v>
      </c>
      <c r="AX612" t="s">
        <v>89</v>
      </c>
      <c r="AY612" t="s">
        <v>89</v>
      </c>
      <c r="AZ612" t="s">
        <v>89</v>
      </c>
      <c r="BA612" t="s">
        <v>89</v>
      </c>
      <c r="BB612" t="s">
        <v>89</v>
      </c>
      <c r="BC612" t="s">
        <v>89</v>
      </c>
      <c r="BD612" t="s">
        <v>89</v>
      </c>
      <c r="BE612" t="s">
        <v>89</v>
      </c>
    </row>
    <row r="613" spans="1:57" x14ac:dyDescent="0.35">
      <c r="A613" t="s">
        <v>1523</v>
      </c>
      <c r="B613" t="s">
        <v>81</v>
      </c>
      <c r="C613" t="s">
        <v>1524</v>
      </c>
      <c r="D613" t="s">
        <v>83</v>
      </c>
      <c r="E613" s="2" t="str">
        <f>HYPERLINK("capsilon://?command=openfolder&amp;siteaddress=envoy.emaiq-na2.net&amp;folderid=FX785FDE50-320C-91A6-2834-49919634CB98","FX2204709")</f>
        <v>FX2204709</v>
      </c>
      <c r="F613" t="s">
        <v>19</v>
      </c>
      <c r="G613" t="s">
        <v>19</v>
      </c>
      <c r="H613" t="s">
        <v>84</v>
      </c>
      <c r="I613" t="s">
        <v>1525</v>
      </c>
      <c r="J613">
        <v>208</v>
      </c>
      <c r="K613" t="s">
        <v>86</v>
      </c>
      <c r="L613" t="s">
        <v>87</v>
      </c>
      <c r="M613" t="s">
        <v>88</v>
      </c>
      <c r="N613">
        <v>1</v>
      </c>
      <c r="O613" s="1">
        <v>44671.737928240742</v>
      </c>
      <c r="P613" s="1">
        <v>44671.85900462963</v>
      </c>
      <c r="Q613">
        <v>9052</v>
      </c>
      <c r="R613">
        <v>1409</v>
      </c>
      <c r="S613" t="b">
        <v>0</v>
      </c>
      <c r="T613" t="s">
        <v>89</v>
      </c>
      <c r="U613" t="b">
        <v>0</v>
      </c>
      <c r="V613" t="s">
        <v>110</v>
      </c>
      <c r="W613" s="1">
        <v>44671.85900462963</v>
      </c>
      <c r="X613">
        <v>426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208</v>
      </c>
      <c r="AE613">
        <v>148</v>
      </c>
      <c r="AF613">
        <v>0</v>
      </c>
      <c r="AG613">
        <v>7</v>
      </c>
      <c r="AH613" t="s">
        <v>89</v>
      </c>
      <c r="AI613" t="s">
        <v>89</v>
      </c>
      <c r="AJ613" t="s">
        <v>89</v>
      </c>
      <c r="AK613" t="s">
        <v>89</v>
      </c>
      <c r="AL613" t="s">
        <v>89</v>
      </c>
      <c r="AM613" t="s">
        <v>89</v>
      </c>
      <c r="AN613" t="s">
        <v>89</v>
      </c>
      <c r="AO613" t="s">
        <v>89</v>
      </c>
      <c r="AP613" t="s">
        <v>89</v>
      </c>
      <c r="AQ613" t="s">
        <v>89</v>
      </c>
      <c r="AR613" t="s">
        <v>89</v>
      </c>
      <c r="AS613" t="s">
        <v>89</v>
      </c>
      <c r="AT613" t="s">
        <v>89</v>
      </c>
      <c r="AU613" t="s">
        <v>89</v>
      </c>
      <c r="AV613" t="s">
        <v>89</v>
      </c>
      <c r="AW613" t="s">
        <v>89</v>
      </c>
      <c r="AX613" t="s">
        <v>89</v>
      </c>
      <c r="AY613" t="s">
        <v>89</v>
      </c>
      <c r="AZ613" t="s">
        <v>89</v>
      </c>
      <c r="BA613" t="s">
        <v>89</v>
      </c>
      <c r="BB613" t="s">
        <v>89</v>
      </c>
      <c r="BC613" t="s">
        <v>89</v>
      </c>
      <c r="BD613" t="s">
        <v>89</v>
      </c>
      <c r="BE613" t="s">
        <v>89</v>
      </c>
    </row>
    <row r="614" spans="1:57" x14ac:dyDescent="0.35">
      <c r="A614" t="s">
        <v>1526</v>
      </c>
      <c r="B614" t="s">
        <v>81</v>
      </c>
      <c r="C614" t="s">
        <v>1527</v>
      </c>
      <c r="D614" t="s">
        <v>83</v>
      </c>
      <c r="E614" s="2" t="str">
        <f>HYPERLINK("capsilon://?command=openfolder&amp;siteaddress=envoy.emaiq-na2.net&amp;folderid=FXF644FCE0-4A5A-0CAF-BB29-0AF92FC0945B","FX2201611")</f>
        <v>FX2201611</v>
      </c>
      <c r="F614" t="s">
        <v>19</v>
      </c>
      <c r="G614" t="s">
        <v>19</v>
      </c>
      <c r="H614" t="s">
        <v>84</v>
      </c>
      <c r="I614" t="s">
        <v>1528</v>
      </c>
      <c r="J614">
        <v>44</v>
      </c>
      <c r="K614" t="s">
        <v>86</v>
      </c>
      <c r="L614" t="s">
        <v>87</v>
      </c>
      <c r="M614" t="s">
        <v>88</v>
      </c>
      <c r="N614">
        <v>2</v>
      </c>
      <c r="O614" s="1">
        <v>44655.602141203701</v>
      </c>
      <c r="P614" s="1">
        <v>44655.79478009259</v>
      </c>
      <c r="Q614">
        <v>16134</v>
      </c>
      <c r="R614">
        <v>510</v>
      </c>
      <c r="S614" t="b">
        <v>0</v>
      </c>
      <c r="T614" t="s">
        <v>89</v>
      </c>
      <c r="U614" t="b">
        <v>0</v>
      </c>
      <c r="V614" t="s">
        <v>1075</v>
      </c>
      <c r="W614" s="1">
        <v>44655.659930555557</v>
      </c>
      <c r="X614">
        <v>211</v>
      </c>
      <c r="Y614">
        <v>36</v>
      </c>
      <c r="Z614">
        <v>0</v>
      </c>
      <c r="AA614">
        <v>36</v>
      </c>
      <c r="AB614">
        <v>0</v>
      </c>
      <c r="AC614">
        <v>16</v>
      </c>
      <c r="AD614">
        <v>8</v>
      </c>
      <c r="AE614">
        <v>0</v>
      </c>
      <c r="AF614">
        <v>0</v>
      </c>
      <c r="AG614">
        <v>0</v>
      </c>
      <c r="AH614" t="s">
        <v>101</v>
      </c>
      <c r="AI614" s="1">
        <v>44655.79478009259</v>
      </c>
      <c r="AJ614">
        <v>217</v>
      </c>
      <c r="AK614">
        <v>2</v>
      </c>
      <c r="AL614">
        <v>0</v>
      </c>
      <c r="AM614">
        <v>2</v>
      </c>
      <c r="AN614">
        <v>0</v>
      </c>
      <c r="AO614">
        <v>2</v>
      </c>
      <c r="AP614">
        <v>6</v>
      </c>
      <c r="AQ614">
        <v>0</v>
      </c>
      <c r="AR614">
        <v>0</v>
      </c>
      <c r="AS614">
        <v>0</v>
      </c>
      <c r="AT614" t="s">
        <v>89</v>
      </c>
      <c r="AU614" t="s">
        <v>89</v>
      </c>
      <c r="AV614" t="s">
        <v>89</v>
      </c>
      <c r="AW614" t="s">
        <v>89</v>
      </c>
      <c r="AX614" t="s">
        <v>89</v>
      </c>
      <c r="AY614" t="s">
        <v>89</v>
      </c>
      <c r="AZ614" t="s">
        <v>89</v>
      </c>
      <c r="BA614" t="s">
        <v>89</v>
      </c>
      <c r="BB614" t="s">
        <v>89</v>
      </c>
      <c r="BC614" t="s">
        <v>89</v>
      </c>
      <c r="BD614" t="s">
        <v>89</v>
      </c>
      <c r="BE614" t="s">
        <v>89</v>
      </c>
    </row>
    <row r="615" spans="1:57" x14ac:dyDescent="0.35">
      <c r="A615" t="s">
        <v>1529</v>
      </c>
      <c r="B615" t="s">
        <v>81</v>
      </c>
      <c r="C615" t="s">
        <v>1530</v>
      </c>
      <c r="D615" t="s">
        <v>83</v>
      </c>
      <c r="E615" s="2" t="str">
        <f>HYPERLINK("capsilon://?command=openfolder&amp;siteaddress=envoy.emaiq-na2.net&amp;folderid=FX164C8167-C1DA-21E8-CB4D-1499B3410C81","FX22031235")</f>
        <v>FX22031235</v>
      </c>
      <c r="F615" t="s">
        <v>19</v>
      </c>
      <c r="G615" t="s">
        <v>19</v>
      </c>
      <c r="H615" t="s">
        <v>84</v>
      </c>
      <c r="I615" t="s">
        <v>1531</v>
      </c>
      <c r="J615">
        <v>106</v>
      </c>
      <c r="K615" t="s">
        <v>86</v>
      </c>
      <c r="L615" t="s">
        <v>87</v>
      </c>
      <c r="M615" t="s">
        <v>88</v>
      </c>
      <c r="N615">
        <v>1</v>
      </c>
      <c r="O615" s="1">
        <v>44671.768773148149</v>
      </c>
      <c r="P615" s="1">
        <v>44671.889062499999</v>
      </c>
      <c r="Q615">
        <v>9691</v>
      </c>
      <c r="R615">
        <v>702</v>
      </c>
      <c r="S615" t="b">
        <v>0</v>
      </c>
      <c r="T615" t="s">
        <v>89</v>
      </c>
      <c r="U615" t="b">
        <v>0</v>
      </c>
      <c r="V615" t="s">
        <v>110</v>
      </c>
      <c r="W615" s="1">
        <v>44671.889062499999</v>
      </c>
      <c r="X615">
        <v>584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106</v>
      </c>
      <c r="AE615">
        <v>88</v>
      </c>
      <c r="AF615">
        <v>0</v>
      </c>
      <c r="AG615">
        <v>7</v>
      </c>
      <c r="AH615" t="s">
        <v>89</v>
      </c>
      <c r="AI615" t="s">
        <v>89</v>
      </c>
      <c r="AJ615" t="s">
        <v>89</v>
      </c>
      <c r="AK615" t="s">
        <v>89</v>
      </c>
      <c r="AL615" t="s">
        <v>89</v>
      </c>
      <c r="AM615" t="s">
        <v>89</v>
      </c>
      <c r="AN615" t="s">
        <v>89</v>
      </c>
      <c r="AO615" t="s">
        <v>89</v>
      </c>
      <c r="AP615" t="s">
        <v>89</v>
      </c>
      <c r="AQ615" t="s">
        <v>89</v>
      </c>
      <c r="AR615" t="s">
        <v>89</v>
      </c>
      <c r="AS615" t="s">
        <v>89</v>
      </c>
      <c r="AT615" t="s">
        <v>89</v>
      </c>
      <c r="AU615" t="s">
        <v>89</v>
      </c>
      <c r="AV615" t="s">
        <v>89</v>
      </c>
      <c r="AW615" t="s">
        <v>89</v>
      </c>
      <c r="AX615" t="s">
        <v>89</v>
      </c>
      <c r="AY615" t="s">
        <v>89</v>
      </c>
      <c r="AZ615" t="s">
        <v>89</v>
      </c>
      <c r="BA615" t="s">
        <v>89</v>
      </c>
      <c r="BB615" t="s">
        <v>89</v>
      </c>
      <c r="BC615" t="s">
        <v>89</v>
      </c>
      <c r="BD615" t="s">
        <v>89</v>
      </c>
      <c r="BE615" t="s">
        <v>89</v>
      </c>
    </row>
    <row r="616" spans="1:57" x14ac:dyDescent="0.35">
      <c r="A616" t="s">
        <v>1532</v>
      </c>
      <c r="B616" t="s">
        <v>81</v>
      </c>
      <c r="C616" t="s">
        <v>1533</v>
      </c>
      <c r="D616" t="s">
        <v>83</v>
      </c>
      <c r="E616" s="2" t="str">
        <f>HYPERLINK("capsilon://?command=openfolder&amp;siteaddress=envoy.emaiq-na2.net&amp;folderid=FX678FF299-285C-C3E5-DCCF-073C9951E573","FX2204624")</f>
        <v>FX2204624</v>
      </c>
      <c r="F616" t="s">
        <v>19</v>
      </c>
      <c r="G616" t="s">
        <v>19</v>
      </c>
      <c r="H616" t="s">
        <v>84</v>
      </c>
      <c r="I616" t="s">
        <v>1534</v>
      </c>
      <c r="J616">
        <v>513</v>
      </c>
      <c r="K616" t="s">
        <v>86</v>
      </c>
      <c r="L616" t="s">
        <v>87</v>
      </c>
      <c r="M616" t="s">
        <v>88</v>
      </c>
      <c r="N616">
        <v>1</v>
      </c>
      <c r="O616" s="1">
        <v>44671.795358796298</v>
      </c>
      <c r="P616" s="1">
        <v>44671.96471064815</v>
      </c>
      <c r="Q616">
        <v>13445</v>
      </c>
      <c r="R616">
        <v>1187</v>
      </c>
      <c r="S616" t="b">
        <v>0</v>
      </c>
      <c r="T616" t="s">
        <v>89</v>
      </c>
      <c r="U616" t="b">
        <v>0</v>
      </c>
      <c r="V616" t="s">
        <v>110</v>
      </c>
      <c r="W616" s="1">
        <v>44671.96471064815</v>
      </c>
      <c r="X616">
        <v>451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513</v>
      </c>
      <c r="AE616">
        <v>394</v>
      </c>
      <c r="AF616">
        <v>0</v>
      </c>
      <c r="AG616">
        <v>14</v>
      </c>
      <c r="AH616" t="s">
        <v>89</v>
      </c>
      <c r="AI616" t="s">
        <v>89</v>
      </c>
      <c r="AJ616" t="s">
        <v>89</v>
      </c>
      <c r="AK616" t="s">
        <v>89</v>
      </c>
      <c r="AL616" t="s">
        <v>89</v>
      </c>
      <c r="AM616" t="s">
        <v>89</v>
      </c>
      <c r="AN616" t="s">
        <v>89</v>
      </c>
      <c r="AO616" t="s">
        <v>89</v>
      </c>
      <c r="AP616" t="s">
        <v>89</v>
      </c>
      <c r="AQ616" t="s">
        <v>89</v>
      </c>
      <c r="AR616" t="s">
        <v>89</v>
      </c>
      <c r="AS616" t="s">
        <v>89</v>
      </c>
      <c r="AT616" t="s">
        <v>89</v>
      </c>
      <c r="AU616" t="s">
        <v>89</v>
      </c>
      <c r="AV616" t="s">
        <v>89</v>
      </c>
      <c r="AW616" t="s">
        <v>89</v>
      </c>
      <c r="AX616" t="s">
        <v>89</v>
      </c>
      <c r="AY616" t="s">
        <v>89</v>
      </c>
      <c r="AZ616" t="s">
        <v>89</v>
      </c>
      <c r="BA616" t="s">
        <v>89</v>
      </c>
      <c r="BB616" t="s">
        <v>89</v>
      </c>
      <c r="BC616" t="s">
        <v>89</v>
      </c>
      <c r="BD616" t="s">
        <v>89</v>
      </c>
      <c r="BE616" t="s">
        <v>89</v>
      </c>
    </row>
    <row r="617" spans="1:57" x14ac:dyDescent="0.35">
      <c r="A617" t="s">
        <v>1535</v>
      </c>
      <c r="B617" t="s">
        <v>81</v>
      </c>
      <c r="C617" t="s">
        <v>1536</v>
      </c>
      <c r="D617" t="s">
        <v>83</v>
      </c>
      <c r="E617" s="2" t="str">
        <f>HYPERLINK("capsilon://?command=openfolder&amp;siteaddress=envoy.emaiq-na2.net&amp;folderid=FX3456562D-C836-393C-AC20-0B5B3B17C552","FX2204935")</f>
        <v>FX2204935</v>
      </c>
      <c r="F617" t="s">
        <v>19</v>
      </c>
      <c r="G617" t="s">
        <v>19</v>
      </c>
      <c r="H617" t="s">
        <v>84</v>
      </c>
      <c r="I617" t="s">
        <v>1537</v>
      </c>
      <c r="J617">
        <v>479</v>
      </c>
      <c r="K617" t="s">
        <v>86</v>
      </c>
      <c r="L617" t="s">
        <v>87</v>
      </c>
      <c r="M617" t="s">
        <v>88</v>
      </c>
      <c r="N617">
        <v>1</v>
      </c>
      <c r="O617" s="1">
        <v>44671.798680555556</v>
      </c>
      <c r="P617" s="1">
        <v>44671.973124999997</v>
      </c>
      <c r="Q617">
        <v>14331</v>
      </c>
      <c r="R617">
        <v>741</v>
      </c>
      <c r="S617" t="b">
        <v>0</v>
      </c>
      <c r="T617" t="s">
        <v>89</v>
      </c>
      <c r="U617" t="b">
        <v>0</v>
      </c>
      <c r="V617" t="s">
        <v>110</v>
      </c>
      <c r="W617" s="1">
        <v>44671.973124999997</v>
      </c>
      <c r="X617">
        <v>727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479</v>
      </c>
      <c r="AE617">
        <v>416</v>
      </c>
      <c r="AF617">
        <v>0</v>
      </c>
      <c r="AG617">
        <v>15</v>
      </c>
      <c r="AH617" t="s">
        <v>89</v>
      </c>
      <c r="AI617" t="s">
        <v>89</v>
      </c>
      <c r="AJ617" t="s">
        <v>89</v>
      </c>
      <c r="AK617" t="s">
        <v>89</v>
      </c>
      <c r="AL617" t="s">
        <v>89</v>
      </c>
      <c r="AM617" t="s">
        <v>89</v>
      </c>
      <c r="AN617" t="s">
        <v>89</v>
      </c>
      <c r="AO617" t="s">
        <v>89</v>
      </c>
      <c r="AP617" t="s">
        <v>89</v>
      </c>
      <c r="AQ617" t="s">
        <v>89</v>
      </c>
      <c r="AR617" t="s">
        <v>89</v>
      </c>
      <c r="AS617" t="s">
        <v>89</v>
      </c>
      <c r="AT617" t="s">
        <v>89</v>
      </c>
      <c r="AU617" t="s">
        <v>89</v>
      </c>
      <c r="AV617" t="s">
        <v>89</v>
      </c>
      <c r="AW617" t="s">
        <v>89</v>
      </c>
      <c r="AX617" t="s">
        <v>89</v>
      </c>
      <c r="AY617" t="s">
        <v>89</v>
      </c>
      <c r="AZ617" t="s">
        <v>89</v>
      </c>
      <c r="BA617" t="s">
        <v>89</v>
      </c>
      <c r="BB617" t="s">
        <v>89</v>
      </c>
      <c r="BC617" t="s">
        <v>89</v>
      </c>
      <c r="BD617" t="s">
        <v>89</v>
      </c>
      <c r="BE617" t="s">
        <v>89</v>
      </c>
    </row>
    <row r="618" spans="1:57" x14ac:dyDescent="0.35">
      <c r="A618" t="s">
        <v>1538</v>
      </c>
      <c r="B618" t="s">
        <v>81</v>
      </c>
      <c r="C618" t="s">
        <v>1524</v>
      </c>
      <c r="D618" t="s">
        <v>83</v>
      </c>
      <c r="E618" s="2" t="str">
        <f>HYPERLINK("capsilon://?command=openfolder&amp;siteaddress=envoy.emaiq-na2.net&amp;folderid=FX785FDE50-320C-91A6-2834-49919634CB98","FX2204709")</f>
        <v>FX2204709</v>
      </c>
      <c r="F618" t="s">
        <v>19</v>
      </c>
      <c r="G618" t="s">
        <v>19</v>
      </c>
      <c r="H618" t="s">
        <v>84</v>
      </c>
      <c r="I618" t="s">
        <v>1525</v>
      </c>
      <c r="J618">
        <v>220</v>
      </c>
      <c r="K618" t="s">
        <v>86</v>
      </c>
      <c r="L618" t="s">
        <v>87</v>
      </c>
      <c r="M618" t="s">
        <v>88</v>
      </c>
      <c r="N618">
        <v>2</v>
      </c>
      <c r="O618" s="1">
        <v>44671.859930555554</v>
      </c>
      <c r="P618" s="1">
        <v>44672.110173611109</v>
      </c>
      <c r="Q618">
        <v>18077</v>
      </c>
      <c r="R618">
        <v>3544</v>
      </c>
      <c r="S618" t="b">
        <v>0</v>
      </c>
      <c r="T618" t="s">
        <v>89</v>
      </c>
      <c r="U618" t="b">
        <v>1</v>
      </c>
      <c r="V618" t="s">
        <v>110</v>
      </c>
      <c r="W618" s="1">
        <v>44671.882291666669</v>
      </c>
      <c r="X618">
        <v>1927</v>
      </c>
      <c r="Y618">
        <v>176</v>
      </c>
      <c r="Z618">
        <v>0</v>
      </c>
      <c r="AA618">
        <v>176</v>
      </c>
      <c r="AB618">
        <v>9</v>
      </c>
      <c r="AC618">
        <v>91</v>
      </c>
      <c r="AD618">
        <v>44</v>
      </c>
      <c r="AE618">
        <v>0</v>
      </c>
      <c r="AF618">
        <v>0</v>
      </c>
      <c r="AG618">
        <v>0</v>
      </c>
      <c r="AH618" t="s">
        <v>106</v>
      </c>
      <c r="AI618" s="1">
        <v>44672.110173611109</v>
      </c>
      <c r="AJ618">
        <v>806</v>
      </c>
      <c r="AK618">
        <v>0</v>
      </c>
      <c r="AL618">
        <v>0</v>
      </c>
      <c r="AM618">
        <v>0</v>
      </c>
      <c r="AN618">
        <v>9</v>
      </c>
      <c r="AO618">
        <v>0</v>
      </c>
      <c r="AP618">
        <v>44</v>
      </c>
      <c r="AQ618">
        <v>0</v>
      </c>
      <c r="AR618">
        <v>0</v>
      </c>
      <c r="AS618">
        <v>0</v>
      </c>
      <c r="AT618" t="s">
        <v>89</v>
      </c>
      <c r="AU618" t="s">
        <v>89</v>
      </c>
      <c r="AV618" t="s">
        <v>89</v>
      </c>
      <c r="AW618" t="s">
        <v>89</v>
      </c>
      <c r="AX618" t="s">
        <v>89</v>
      </c>
      <c r="AY618" t="s">
        <v>89</v>
      </c>
      <c r="AZ618" t="s">
        <v>89</v>
      </c>
      <c r="BA618" t="s">
        <v>89</v>
      </c>
      <c r="BB618" t="s">
        <v>89</v>
      </c>
      <c r="BC618" t="s">
        <v>89</v>
      </c>
      <c r="BD618" t="s">
        <v>89</v>
      </c>
      <c r="BE618" t="s">
        <v>89</v>
      </c>
    </row>
    <row r="619" spans="1:57" x14ac:dyDescent="0.35">
      <c r="A619" t="s">
        <v>1539</v>
      </c>
      <c r="B619" t="s">
        <v>81</v>
      </c>
      <c r="C619" t="s">
        <v>1530</v>
      </c>
      <c r="D619" t="s">
        <v>83</v>
      </c>
      <c r="E619" s="2" t="str">
        <f>HYPERLINK("capsilon://?command=openfolder&amp;siteaddress=envoy.emaiq-na2.net&amp;folderid=FX164C8167-C1DA-21E8-CB4D-1499B3410C81","FX22031235")</f>
        <v>FX22031235</v>
      </c>
      <c r="F619" t="s">
        <v>19</v>
      </c>
      <c r="G619" t="s">
        <v>19</v>
      </c>
      <c r="H619" t="s">
        <v>84</v>
      </c>
      <c r="I619" t="s">
        <v>1531</v>
      </c>
      <c r="J619">
        <v>239</v>
      </c>
      <c r="K619" t="s">
        <v>86</v>
      </c>
      <c r="L619" t="s">
        <v>87</v>
      </c>
      <c r="M619" t="s">
        <v>88</v>
      </c>
      <c r="N619">
        <v>2</v>
      </c>
      <c r="O619" s="1">
        <v>44671.889907407407</v>
      </c>
      <c r="P619" s="1">
        <v>44672.129560185182</v>
      </c>
      <c r="Q619">
        <v>16596</v>
      </c>
      <c r="R619">
        <v>4110</v>
      </c>
      <c r="S619" t="b">
        <v>0</v>
      </c>
      <c r="T619" t="s">
        <v>89</v>
      </c>
      <c r="U619" t="b">
        <v>1</v>
      </c>
      <c r="V619" t="s">
        <v>110</v>
      </c>
      <c r="W619" s="1">
        <v>44671.921087962961</v>
      </c>
      <c r="X619">
        <v>2632</v>
      </c>
      <c r="Y619">
        <v>268</v>
      </c>
      <c r="Z619">
        <v>0</v>
      </c>
      <c r="AA619">
        <v>268</v>
      </c>
      <c r="AB619">
        <v>0</v>
      </c>
      <c r="AC619">
        <v>181</v>
      </c>
      <c r="AD619">
        <v>-29</v>
      </c>
      <c r="AE619">
        <v>0</v>
      </c>
      <c r="AF619">
        <v>0</v>
      </c>
      <c r="AG619">
        <v>0</v>
      </c>
      <c r="AH619" t="s">
        <v>106</v>
      </c>
      <c r="AI619" s="1">
        <v>44672.129560185182</v>
      </c>
      <c r="AJ619">
        <v>779</v>
      </c>
      <c r="AK619">
        <v>2</v>
      </c>
      <c r="AL619">
        <v>0</v>
      </c>
      <c r="AM619">
        <v>2</v>
      </c>
      <c r="AN619">
        <v>0</v>
      </c>
      <c r="AO619">
        <v>1</v>
      </c>
      <c r="AP619">
        <v>-31</v>
      </c>
      <c r="AQ619">
        <v>0</v>
      </c>
      <c r="AR619">
        <v>0</v>
      </c>
      <c r="AS619">
        <v>0</v>
      </c>
      <c r="AT619" t="s">
        <v>89</v>
      </c>
      <c r="AU619" t="s">
        <v>89</v>
      </c>
      <c r="AV619" t="s">
        <v>89</v>
      </c>
      <c r="AW619" t="s">
        <v>89</v>
      </c>
      <c r="AX619" t="s">
        <v>89</v>
      </c>
      <c r="AY619" t="s">
        <v>89</v>
      </c>
      <c r="AZ619" t="s">
        <v>89</v>
      </c>
      <c r="BA619" t="s">
        <v>89</v>
      </c>
      <c r="BB619" t="s">
        <v>89</v>
      </c>
      <c r="BC619" t="s">
        <v>89</v>
      </c>
      <c r="BD619" t="s">
        <v>89</v>
      </c>
      <c r="BE619" t="s">
        <v>89</v>
      </c>
    </row>
    <row r="620" spans="1:57" x14ac:dyDescent="0.35">
      <c r="A620" t="s">
        <v>1540</v>
      </c>
      <c r="B620" t="s">
        <v>81</v>
      </c>
      <c r="C620" t="s">
        <v>1527</v>
      </c>
      <c r="D620" t="s">
        <v>83</v>
      </c>
      <c r="E620" s="2" t="str">
        <f>HYPERLINK("capsilon://?command=openfolder&amp;siteaddress=envoy.emaiq-na2.net&amp;folderid=FXF644FCE0-4A5A-0CAF-BB29-0AF92FC0945B","FX2201611")</f>
        <v>FX2201611</v>
      </c>
      <c r="F620" t="s">
        <v>19</v>
      </c>
      <c r="G620" t="s">
        <v>19</v>
      </c>
      <c r="H620" t="s">
        <v>84</v>
      </c>
      <c r="I620" t="s">
        <v>1541</v>
      </c>
      <c r="J620">
        <v>44</v>
      </c>
      <c r="K620" t="s">
        <v>86</v>
      </c>
      <c r="L620" t="s">
        <v>87</v>
      </c>
      <c r="M620" t="s">
        <v>88</v>
      </c>
      <c r="N620">
        <v>2</v>
      </c>
      <c r="O620" s="1">
        <v>44655.60261574074</v>
      </c>
      <c r="P620" s="1">
        <v>44655.796469907407</v>
      </c>
      <c r="Q620">
        <v>16379</v>
      </c>
      <c r="R620">
        <v>370</v>
      </c>
      <c r="S620" t="b">
        <v>0</v>
      </c>
      <c r="T620" t="s">
        <v>89</v>
      </c>
      <c r="U620" t="b">
        <v>0</v>
      </c>
      <c r="V620" t="s">
        <v>1075</v>
      </c>
      <c r="W620" s="1">
        <v>44655.662291666667</v>
      </c>
      <c r="X620">
        <v>203</v>
      </c>
      <c r="Y620">
        <v>36</v>
      </c>
      <c r="Z620">
        <v>0</v>
      </c>
      <c r="AA620">
        <v>36</v>
      </c>
      <c r="AB620">
        <v>0</v>
      </c>
      <c r="AC620">
        <v>13</v>
      </c>
      <c r="AD620">
        <v>8</v>
      </c>
      <c r="AE620">
        <v>0</v>
      </c>
      <c r="AF620">
        <v>0</v>
      </c>
      <c r="AG620">
        <v>0</v>
      </c>
      <c r="AH620" t="s">
        <v>101</v>
      </c>
      <c r="AI620" s="1">
        <v>44655.796469907407</v>
      </c>
      <c r="AJ620">
        <v>145</v>
      </c>
      <c r="AK620">
        <v>4</v>
      </c>
      <c r="AL620">
        <v>0</v>
      </c>
      <c r="AM620">
        <v>4</v>
      </c>
      <c r="AN620">
        <v>0</v>
      </c>
      <c r="AO620">
        <v>4</v>
      </c>
      <c r="AP620">
        <v>4</v>
      </c>
      <c r="AQ620">
        <v>0</v>
      </c>
      <c r="AR620">
        <v>0</v>
      </c>
      <c r="AS620">
        <v>0</v>
      </c>
      <c r="AT620" t="s">
        <v>89</v>
      </c>
      <c r="AU620" t="s">
        <v>89</v>
      </c>
      <c r="AV620" t="s">
        <v>89</v>
      </c>
      <c r="AW620" t="s">
        <v>89</v>
      </c>
      <c r="AX620" t="s">
        <v>89</v>
      </c>
      <c r="AY620" t="s">
        <v>89</v>
      </c>
      <c r="AZ620" t="s">
        <v>89</v>
      </c>
      <c r="BA620" t="s">
        <v>89</v>
      </c>
      <c r="BB620" t="s">
        <v>89</v>
      </c>
      <c r="BC620" t="s">
        <v>89</v>
      </c>
      <c r="BD620" t="s">
        <v>89</v>
      </c>
      <c r="BE620" t="s">
        <v>89</v>
      </c>
    </row>
    <row r="621" spans="1:57" x14ac:dyDescent="0.35">
      <c r="A621" t="s">
        <v>1542</v>
      </c>
      <c r="B621" t="s">
        <v>81</v>
      </c>
      <c r="C621" t="s">
        <v>1533</v>
      </c>
      <c r="D621" t="s">
        <v>83</v>
      </c>
      <c r="E621" s="2" t="str">
        <f>HYPERLINK("capsilon://?command=openfolder&amp;siteaddress=envoy.emaiq-na2.net&amp;folderid=FX678FF299-285C-C3E5-DCCF-073C9951E573","FX2204624")</f>
        <v>FX2204624</v>
      </c>
      <c r="F621" t="s">
        <v>19</v>
      </c>
      <c r="G621" t="s">
        <v>19</v>
      </c>
      <c r="H621" t="s">
        <v>84</v>
      </c>
      <c r="I621" t="s">
        <v>1534</v>
      </c>
      <c r="J621">
        <v>541</v>
      </c>
      <c r="K621" t="s">
        <v>86</v>
      </c>
      <c r="L621" t="s">
        <v>87</v>
      </c>
      <c r="M621" t="s">
        <v>88</v>
      </c>
      <c r="N621">
        <v>2</v>
      </c>
      <c r="O621" s="1">
        <v>44671.965810185182</v>
      </c>
      <c r="P621" s="1">
        <v>44672.146932870368</v>
      </c>
      <c r="Q621">
        <v>5012</v>
      </c>
      <c r="R621">
        <v>10637</v>
      </c>
      <c r="S621" t="b">
        <v>0</v>
      </c>
      <c r="T621" t="s">
        <v>89</v>
      </c>
      <c r="U621" t="b">
        <v>1</v>
      </c>
      <c r="V621" t="s">
        <v>110</v>
      </c>
      <c r="W621" s="1">
        <v>44672.079247685186</v>
      </c>
      <c r="X621">
        <v>9137</v>
      </c>
      <c r="Y621">
        <v>440</v>
      </c>
      <c r="Z621">
        <v>0</v>
      </c>
      <c r="AA621">
        <v>440</v>
      </c>
      <c r="AB621">
        <v>230</v>
      </c>
      <c r="AC621">
        <v>229</v>
      </c>
      <c r="AD621">
        <v>101</v>
      </c>
      <c r="AE621">
        <v>0</v>
      </c>
      <c r="AF621">
        <v>0</v>
      </c>
      <c r="AG621">
        <v>0</v>
      </c>
      <c r="AH621" t="s">
        <v>106</v>
      </c>
      <c r="AI621" s="1">
        <v>44672.146932870368</v>
      </c>
      <c r="AJ621">
        <v>1500</v>
      </c>
      <c r="AK621">
        <v>5</v>
      </c>
      <c r="AL621">
        <v>0</v>
      </c>
      <c r="AM621">
        <v>5</v>
      </c>
      <c r="AN621">
        <v>110</v>
      </c>
      <c r="AO621">
        <v>4</v>
      </c>
      <c r="AP621">
        <v>96</v>
      </c>
      <c r="AQ621">
        <v>0</v>
      </c>
      <c r="AR621">
        <v>0</v>
      </c>
      <c r="AS621">
        <v>0</v>
      </c>
      <c r="AT621" t="s">
        <v>89</v>
      </c>
      <c r="AU621" t="s">
        <v>89</v>
      </c>
      <c r="AV621" t="s">
        <v>89</v>
      </c>
      <c r="AW621" t="s">
        <v>89</v>
      </c>
      <c r="AX621" t="s">
        <v>89</v>
      </c>
      <c r="AY621" t="s">
        <v>89</v>
      </c>
      <c r="AZ621" t="s">
        <v>89</v>
      </c>
      <c r="BA621" t="s">
        <v>89</v>
      </c>
      <c r="BB621" t="s">
        <v>89</v>
      </c>
      <c r="BC621" t="s">
        <v>89</v>
      </c>
      <c r="BD621" t="s">
        <v>89</v>
      </c>
      <c r="BE621" t="s">
        <v>89</v>
      </c>
    </row>
    <row r="622" spans="1:57" x14ac:dyDescent="0.35">
      <c r="A622" t="s">
        <v>1543</v>
      </c>
      <c r="B622" t="s">
        <v>81</v>
      </c>
      <c r="C622" t="s">
        <v>1544</v>
      </c>
      <c r="D622" t="s">
        <v>83</v>
      </c>
      <c r="E622" s="2" t="str">
        <f>HYPERLINK("capsilon://?command=openfolder&amp;siteaddress=envoy.emaiq-na2.net&amp;folderid=FX168C9B70-AB22-1500-9A71-2AB344F063E9","FX2204283")</f>
        <v>FX2204283</v>
      </c>
      <c r="F622" t="s">
        <v>19</v>
      </c>
      <c r="G622" t="s">
        <v>19</v>
      </c>
      <c r="H622" t="s">
        <v>84</v>
      </c>
      <c r="I622" t="s">
        <v>1545</v>
      </c>
      <c r="J622">
        <v>431</v>
      </c>
      <c r="K622" t="s">
        <v>86</v>
      </c>
      <c r="L622" t="s">
        <v>87</v>
      </c>
      <c r="M622" t="s">
        <v>88</v>
      </c>
      <c r="N622">
        <v>1</v>
      </c>
      <c r="O622" s="1">
        <v>44672.031388888892</v>
      </c>
      <c r="P622" s="1">
        <v>44672.098854166667</v>
      </c>
      <c r="Q622">
        <v>3209</v>
      </c>
      <c r="R622">
        <v>2620</v>
      </c>
      <c r="S622" t="b">
        <v>0</v>
      </c>
      <c r="T622" t="s">
        <v>89</v>
      </c>
      <c r="U622" t="b">
        <v>0</v>
      </c>
      <c r="V622" t="s">
        <v>110</v>
      </c>
      <c r="W622" s="1">
        <v>44672.098854166667</v>
      </c>
      <c r="X622">
        <v>1693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431</v>
      </c>
      <c r="AE622">
        <v>366</v>
      </c>
      <c r="AF622">
        <v>0</v>
      </c>
      <c r="AG622">
        <v>21</v>
      </c>
      <c r="AH622" t="s">
        <v>89</v>
      </c>
      <c r="AI622" t="s">
        <v>89</v>
      </c>
      <c r="AJ622" t="s">
        <v>89</v>
      </c>
      <c r="AK622" t="s">
        <v>89</v>
      </c>
      <c r="AL622" t="s">
        <v>89</v>
      </c>
      <c r="AM622" t="s">
        <v>89</v>
      </c>
      <c r="AN622" t="s">
        <v>89</v>
      </c>
      <c r="AO622" t="s">
        <v>89</v>
      </c>
      <c r="AP622" t="s">
        <v>89</v>
      </c>
      <c r="AQ622" t="s">
        <v>89</v>
      </c>
      <c r="AR622" t="s">
        <v>89</v>
      </c>
      <c r="AS622" t="s">
        <v>89</v>
      </c>
      <c r="AT622" t="s">
        <v>89</v>
      </c>
      <c r="AU622" t="s">
        <v>89</v>
      </c>
      <c r="AV622" t="s">
        <v>89</v>
      </c>
      <c r="AW622" t="s">
        <v>89</v>
      </c>
      <c r="AX622" t="s">
        <v>89</v>
      </c>
      <c r="AY622" t="s">
        <v>89</v>
      </c>
      <c r="AZ622" t="s">
        <v>89</v>
      </c>
      <c r="BA622" t="s">
        <v>89</v>
      </c>
      <c r="BB622" t="s">
        <v>89</v>
      </c>
      <c r="BC622" t="s">
        <v>89</v>
      </c>
      <c r="BD622" t="s">
        <v>89</v>
      </c>
      <c r="BE622" t="s">
        <v>89</v>
      </c>
    </row>
    <row r="623" spans="1:57" x14ac:dyDescent="0.35">
      <c r="A623" t="s">
        <v>1546</v>
      </c>
      <c r="B623" t="s">
        <v>81</v>
      </c>
      <c r="C623" t="s">
        <v>1547</v>
      </c>
      <c r="D623" t="s">
        <v>83</v>
      </c>
      <c r="E623" s="2" t="str">
        <f>HYPERLINK("capsilon://?command=openfolder&amp;siteaddress=envoy.emaiq-na2.net&amp;folderid=FXD84E2AFB-A422-179E-0FE7-163256C0E13D","FX2203583")</f>
        <v>FX2203583</v>
      </c>
      <c r="F623" t="s">
        <v>19</v>
      </c>
      <c r="G623" t="s">
        <v>19</v>
      </c>
      <c r="H623" t="s">
        <v>84</v>
      </c>
      <c r="I623" t="s">
        <v>1548</v>
      </c>
      <c r="J623">
        <v>132</v>
      </c>
      <c r="K623" t="s">
        <v>86</v>
      </c>
      <c r="L623" t="s">
        <v>87</v>
      </c>
      <c r="M623" t="s">
        <v>88</v>
      </c>
      <c r="N623">
        <v>2</v>
      </c>
      <c r="O623" s="1">
        <v>44655.606087962966</v>
      </c>
      <c r="P623" s="1">
        <v>44655.799050925925</v>
      </c>
      <c r="Q623">
        <v>16230</v>
      </c>
      <c r="R623">
        <v>442</v>
      </c>
      <c r="S623" t="b">
        <v>0</v>
      </c>
      <c r="T623" t="s">
        <v>89</v>
      </c>
      <c r="U623" t="b">
        <v>0</v>
      </c>
      <c r="V623" t="s">
        <v>134</v>
      </c>
      <c r="W623" s="1">
        <v>44655.663668981484</v>
      </c>
      <c r="X623">
        <v>220</v>
      </c>
      <c r="Y623">
        <v>52</v>
      </c>
      <c r="Z623">
        <v>0</v>
      </c>
      <c r="AA623">
        <v>52</v>
      </c>
      <c r="AB623">
        <v>52</v>
      </c>
      <c r="AC623">
        <v>28</v>
      </c>
      <c r="AD623">
        <v>80</v>
      </c>
      <c r="AE623">
        <v>0</v>
      </c>
      <c r="AF623">
        <v>0</v>
      </c>
      <c r="AG623">
        <v>0</v>
      </c>
      <c r="AH623" t="s">
        <v>101</v>
      </c>
      <c r="AI623" s="1">
        <v>44655.799050925925</v>
      </c>
      <c r="AJ623">
        <v>222</v>
      </c>
      <c r="AK623">
        <v>4</v>
      </c>
      <c r="AL623">
        <v>0</v>
      </c>
      <c r="AM623">
        <v>4</v>
      </c>
      <c r="AN623">
        <v>52</v>
      </c>
      <c r="AO623">
        <v>4</v>
      </c>
      <c r="AP623">
        <v>76</v>
      </c>
      <c r="AQ623">
        <v>0</v>
      </c>
      <c r="AR623">
        <v>0</v>
      </c>
      <c r="AS623">
        <v>0</v>
      </c>
      <c r="AT623" t="s">
        <v>89</v>
      </c>
      <c r="AU623" t="s">
        <v>89</v>
      </c>
      <c r="AV623" t="s">
        <v>89</v>
      </c>
      <c r="AW623" t="s">
        <v>89</v>
      </c>
      <c r="AX623" t="s">
        <v>89</v>
      </c>
      <c r="AY623" t="s">
        <v>89</v>
      </c>
      <c r="AZ623" t="s">
        <v>89</v>
      </c>
      <c r="BA623" t="s">
        <v>89</v>
      </c>
      <c r="BB623" t="s">
        <v>89</v>
      </c>
      <c r="BC623" t="s">
        <v>89</v>
      </c>
      <c r="BD623" t="s">
        <v>89</v>
      </c>
      <c r="BE623" t="s">
        <v>89</v>
      </c>
    </row>
    <row r="624" spans="1:57" x14ac:dyDescent="0.35">
      <c r="A624" t="s">
        <v>1549</v>
      </c>
      <c r="B624" t="s">
        <v>81</v>
      </c>
      <c r="C624" t="s">
        <v>1429</v>
      </c>
      <c r="D624" t="s">
        <v>83</v>
      </c>
      <c r="E624" s="2" t="str">
        <f>HYPERLINK("capsilon://?command=openfolder&amp;siteaddress=envoy.emaiq-na2.net&amp;folderid=FX0C1560C9-1D8B-6F9B-6E40-9C4A67D46F44","FX2203494")</f>
        <v>FX2203494</v>
      </c>
      <c r="F624" t="s">
        <v>19</v>
      </c>
      <c r="G624" t="s">
        <v>19</v>
      </c>
      <c r="H624" t="s">
        <v>84</v>
      </c>
      <c r="I624" t="s">
        <v>1430</v>
      </c>
      <c r="J624">
        <v>38</v>
      </c>
      <c r="K624" t="s">
        <v>86</v>
      </c>
      <c r="L624" t="s">
        <v>87</v>
      </c>
      <c r="M624" t="s">
        <v>88</v>
      </c>
      <c r="N624">
        <v>2</v>
      </c>
      <c r="O624" s="1">
        <v>44655.622858796298</v>
      </c>
      <c r="P624" s="1">
        <v>44655.639548611114</v>
      </c>
      <c r="Q624">
        <v>552</v>
      </c>
      <c r="R624">
        <v>890</v>
      </c>
      <c r="S624" t="b">
        <v>0</v>
      </c>
      <c r="T624" t="s">
        <v>89</v>
      </c>
      <c r="U624" t="b">
        <v>1</v>
      </c>
      <c r="V624" t="s">
        <v>1075</v>
      </c>
      <c r="W624" s="1">
        <v>44655.626597222225</v>
      </c>
      <c r="X624">
        <v>315</v>
      </c>
      <c r="Y624">
        <v>37</v>
      </c>
      <c r="Z624">
        <v>0</v>
      </c>
      <c r="AA624">
        <v>37</v>
      </c>
      <c r="AB624">
        <v>0</v>
      </c>
      <c r="AC624">
        <v>24</v>
      </c>
      <c r="AD624">
        <v>1</v>
      </c>
      <c r="AE624">
        <v>0</v>
      </c>
      <c r="AF624">
        <v>0</v>
      </c>
      <c r="AG624">
        <v>0</v>
      </c>
      <c r="AH624" t="s">
        <v>101</v>
      </c>
      <c r="AI624" s="1">
        <v>44655.639548611114</v>
      </c>
      <c r="AJ624">
        <v>454</v>
      </c>
      <c r="AK624">
        <v>5</v>
      </c>
      <c r="AL624">
        <v>0</v>
      </c>
      <c r="AM624">
        <v>5</v>
      </c>
      <c r="AN624">
        <v>0</v>
      </c>
      <c r="AO624">
        <v>4</v>
      </c>
      <c r="AP624">
        <v>-4</v>
      </c>
      <c r="AQ624">
        <v>0</v>
      </c>
      <c r="AR624">
        <v>0</v>
      </c>
      <c r="AS624">
        <v>0</v>
      </c>
      <c r="AT624" t="s">
        <v>89</v>
      </c>
      <c r="AU624" t="s">
        <v>89</v>
      </c>
      <c r="AV624" t="s">
        <v>89</v>
      </c>
      <c r="AW624" t="s">
        <v>89</v>
      </c>
      <c r="AX624" t="s">
        <v>89</v>
      </c>
      <c r="AY624" t="s">
        <v>89</v>
      </c>
      <c r="AZ624" t="s">
        <v>89</v>
      </c>
      <c r="BA624" t="s">
        <v>89</v>
      </c>
      <c r="BB624" t="s">
        <v>89</v>
      </c>
      <c r="BC624" t="s">
        <v>89</v>
      </c>
      <c r="BD624" t="s">
        <v>89</v>
      </c>
      <c r="BE624" t="s">
        <v>89</v>
      </c>
    </row>
    <row r="625" spans="1:57" x14ac:dyDescent="0.35">
      <c r="A625" t="s">
        <v>1550</v>
      </c>
      <c r="B625" t="s">
        <v>81</v>
      </c>
      <c r="C625" t="s">
        <v>1551</v>
      </c>
      <c r="D625" t="s">
        <v>83</v>
      </c>
      <c r="E625" s="2" t="str">
        <f>HYPERLINK("capsilon://?command=openfolder&amp;siteaddress=envoy.emaiq-na2.net&amp;folderid=FX90B4D961-0F87-3578-081C-C83066E8AEC2","FX22031108")</f>
        <v>FX22031108</v>
      </c>
      <c r="F625" t="s">
        <v>19</v>
      </c>
      <c r="G625" t="s">
        <v>19</v>
      </c>
      <c r="H625" t="s">
        <v>84</v>
      </c>
      <c r="I625" t="s">
        <v>1552</v>
      </c>
      <c r="J625">
        <v>28</v>
      </c>
      <c r="K625" t="s">
        <v>86</v>
      </c>
      <c r="L625" t="s">
        <v>87</v>
      </c>
      <c r="M625" t="s">
        <v>88</v>
      </c>
      <c r="N625">
        <v>2</v>
      </c>
      <c r="O625" s="1">
        <v>44655.628287037034</v>
      </c>
      <c r="P625" s="1">
        <v>44655.800520833334</v>
      </c>
      <c r="Q625">
        <v>14402</v>
      </c>
      <c r="R625">
        <v>479</v>
      </c>
      <c r="S625" t="b">
        <v>0</v>
      </c>
      <c r="T625" t="s">
        <v>89</v>
      </c>
      <c r="U625" t="b">
        <v>0</v>
      </c>
      <c r="V625" t="s">
        <v>1075</v>
      </c>
      <c r="W625" s="1">
        <v>44655.666388888887</v>
      </c>
      <c r="X625">
        <v>353</v>
      </c>
      <c r="Y625">
        <v>21</v>
      </c>
      <c r="Z625">
        <v>0</v>
      </c>
      <c r="AA625">
        <v>21</v>
      </c>
      <c r="AB625">
        <v>0</v>
      </c>
      <c r="AC625">
        <v>15</v>
      </c>
      <c r="AD625">
        <v>7</v>
      </c>
      <c r="AE625">
        <v>0</v>
      </c>
      <c r="AF625">
        <v>0</v>
      </c>
      <c r="AG625">
        <v>0</v>
      </c>
      <c r="AH625" t="s">
        <v>101</v>
      </c>
      <c r="AI625" s="1">
        <v>44655.800520833334</v>
      </c>
      <c r="AJ625">
        <v>126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7</v>
      </c>
      <c r="AQ625">
        <v>0</v>
      </c>
      <c r="AR625">
        <v>0</v>
      </c>
      <c r="AS625">
        <v>0</v>
      </c>
      <c r="AT625" t="s">
        <v>89</v>
      </c>
      <c r="AU625" t="s">
        <v>89</v>
      </c>
      <c r="AV625" t="s">
        <v>89</v>
      </c>
      <c r="AW625" t="s">
        <v>89</v>
      </c>
      <c r="AX625" t="s">
        <v>89</v>
      </c>
      <c r="AY625" t="s">
        <v>89</v>
      </c>
      <c r="AZ625" t="s">
        <v>89</v>
      </c>
      <c r="BA625" t="s">
        <v>89</v>
      </c>
      <c r="BB625" t="s">
        <v>89</v>
      </c>
      <c r="BC625" t="s">
        <v>89</v>
      </c>
      <c r="BD625" t="s">
        <v>89</v>
      </c>
      <c r="BE625" t="s">
        <v>89</v>
      </c>
    </row>
    <row r="626" spans="1:57" x14ac:dyDescent="0.35">
      <c r="A626" t="s">
        <v>1553</v>
      </c>
      <c r="B626" t="s">
        <v>81</v>
      </c>
      <c r="C626" t="s">
        <v>1451</v>
      </c>
      <c r="D626" t="s">
        <v>83</v>
      </c>
      <c r="E626" s="2" t="str">
        <f>HYPERLINK("capsilon://?command=openfolder&amp;siteaddress=envoy.emaiq-na2.net&amp;folderid=FX9FDA26D3-F477-3A88-A46B-9A43A744E2ED","FX22031194")</f>
        <v>FX22031194</v>
      </c>
      <c r="F626" t="s">
        <v>19</v>
      </c>
      <c r="G626" t="s">
        <v>19</v>
      </c>
      <c r="H626" t="s">
        <v>84</v>
      </c>
      <c r="I626" t="s">
        <v>1452</v>
      </c>
      <c r="J626">
        <v>184</v>
      </c>
      <c r="K626" t="s">
        <v>86</v>
      </c>
      <c r="L626" t="s">
        <v>87</v>
      </c>
      <c r="M626" t="s">
        <v>88</v>
      </c>
      <c r="N626">
        <v>2</v>
      </c>
      <c r="O626" s="1">
        <v>44655.643043981479</v>
      </c>
      <c r="P626" s="1">
        <v>44655.675243055557</v>
      </c>
      <c r="Q626">
        <v>721</v>
      </c>
      <c r="R626">
        <v>2061</v>
      </c>
      <c r="S626" t="b">
        <v>0</v>
      </c>
      <c r="T626" t="s">
        <v>89</v>
      </c>
      <c r="U626" t="b">
        <v>1</v>
      </c>
      <c r="V626" t="s">
        <v>134</v>
      </c>
      <c r="W626" s="1">
        <v>44655.657025462962</v>
      </c>
      <c r="X626">
        <v>1164</v>
      </c>
      <c r="Y626">
        <v>236</v>
      </c>
      <c r="Z626">
        <v>0</v>
      </c>
      <c r="AA626">
        <v>236</v>
      </c>
      <c r="AB626">
        <v>0</v>
      </c>
      <c r="AC626">
        <v>165</v>
      </c>
      <c r="AD626">
        <v>-52</v>
      </c>
      <c r="AE626">
        <v>0</v>
      </c>
      <c r="AF626">
        <v>0</v>
      </c>
      <c r="AG626">
        <v>0</v>
      </c>
      <c r="AH626" t="s">
        <v>101</v>
      </c>
      <c r="AI626" s="1">
        <v>44655.675243055557</v>
      </c>
      <c r="AJ626">
        <v>897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-52</v>
      </c>
      <c r="AQ626">
        <v>0</v>
      </c>
      <c r="AR626">
        <v>0</v>
      </c>
      <c r="AS626">
        <v>0</v>
      </c>
      <c r="AT626" t="s">
        <v>89</v>
      </c>
      <c r="AU626" t="s">
        <v>89</v>
      </c>
      <c r="AV626" t="s">
        <v>89</v>
      </c>
      <c r="AW626" t="s">
        <v>89</v>
      </c>
      <c r="AX626" t="s">
        <v>89</v>
      </c>
      <c r="AY626" t="s">
        <v>89</v>
      </c>
      <c r="AZ626" t="s">
        <v>89</v>
      </c>
      <c r="BA626" t="s">
        <v>89</v>
      </c>
      <c r="BB626" t="s">
        <v>89</v>
      </c>
      <c r="BC626" t="s">
        <v>89</v>
      </c>
      <c r="BD626" t="s">
        <v>89</v>
      </c>
      <c r="BE626" t="s">
        <v>89</v>
      </c>
    </row>
    <row r="627" spans="1:57" x14ac:dyDescent="0.35">
      <c r="A627" t="s">
        <v>1554</v>
      </c>
      <c r="B627" t="s">
        <v>81</v>
      </c>
      <c r="C627" t="s">
        <v>1512</v>
      </c>
      <c r="D627" t="s">
        <v>83</v>
      </c>
      <c r="E627" s="2" t="str">
        <f>HYPERLINK("capsilon://?command=openfolder&amp;siteaddress=envoy.emaiq-na2.net&amp;folderid=FXC4DE86A3-C019-B0E1-88AE-29E2DB471F80","FX220394")</f>
        <v>FX220394</v>
      </c>
      <c r="F627" t="s">
        <v>19</v>
      </c>
      <c r="G627" t="s">
        <v>19</v>
      </c>
      <c r="H627" t="s">
        <v>84</v>
      </c>
      <c r="I627" t="s">
        <v>1513</v>
      </c>
      <c r="J627">
        <v>76</v>
      </c>
      <c r="K627" t="s">
        <v>86</v>
      </c>
      <c r="L627" t="s">
        <v>87</v>
      </c>
      <c r="M627" t="s">
        <v>88</v>
      </c>
      <c r="N627">
        <v>2</v>
      </c>
      <c r="O627" s="1">
        <v>44655.643865740742</v>
      </c>
      <c r="P627" s="1">
        <v>44655.678611111114</v>
      </c>
      <c r="Q627">
        <v>2347</v>
      </c>
      <c r="R627">
        <v>655</v>
      </c>
      <c r="S627" t="b">
        <v>0</v>
      </c>
      <c r="T627" t="s">
        <v>89</v>
      </c>
      <c r="U627" t="b">
        <v>1</v>
      </c>
      <c r="V627" t="s">
        <v>1075</v>
      </c>
      <c r="W627" s="1">
        <v>44655.657488425924</v>
      </c>
      <c r="X627">
        <v>365</v>
      </c>
      <c r="Y627">
        <v>74</v>
      </c>
      <c r="Z627">
        <v>0</v>
      </c>
      <c r="AA627">
        <v>74</v>
      </c>
      <c r="AB627">
        <v>0</v>
      </c>
      <c r="AC627">
        <v>33</v>
      </c>
      <c r="AD627">
        <v>2</v>
      </c>
      <c r="AE627">
        <v>0</v>
      </c>
      <c r="AF627">
        <v>0</v>
      </c>
      <c r="AG627">
        <v>0</v>
      </c>
      <c r="AH627" t="s">
        <v>101</v>
      </c>
      <c r="AI627" s="1">
        <v>44655.678611111114</v>
      </c>
      <c r="AJ627">
        <v>290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2</v>
      </c>
      <c r="AQ627">
        <v>0</v>
      </c>
      <c r="AR627">
        <v>0</v>
      </c>
      <c r="AS627">
        <v>0</v>
      </c>
      <c r="AT627" t="s">
        <v>89</v>
      </c>
      <c r="AU627" t="s">
        <v>89</v>
      </c>
      <c r="AV627" t="s">
        <v>89</v>
      </c>
      <c r="AW627" t="s">
        <v>89</v>
      </c>
      <c r="AX627" t="s">
        <v>89</v>
      </c>
      <c r="AY627" t="s">
        <v>89</v>
      </c>
      <c r="AZ627" t="s">
        <v>89</v>
      </c>
      <c r="BA627" t="s">
        <v>89</v>
      </c>
      <c r="BB627" t="s">
        <v>89</v>
      </c>
      <c r="BC627" t="s">
        <v>89</v>
      </c>
      <c r="BD627" t="s">
        <v>89</v>
      </c>
      <c r="BE627" t="s">
        <v>89</v>
      </c>
    </row>
    <row r="628" spans="1:57" x14ac:dyDescent="0.35">
      <c r="A628" t="s">
        <v>1555</v>
      </c>
      <c r="B628" t="s">
        <v>81</v>
      </c>
      <c r="C628" t="s">
        <v>1556</v>
      </c>
      <c r="D628" t="s">
        <v>83</v>
      </c>
      <c r="E628" s="2" t="str">
        <f>HYPERLINK("capsilon://?command=openfolder&amp;siteaddress=envoy.emaiq-na2.net&amp;folderid=FX297069E0-AF12-F92E-28BD-7D654F111152","FX22031114")</f>
        <v>FX22031114</v>
      </c>
      <c r="F628" t="s">
        <v>19</v>
      </c>
      <c r="G628" t="s">
        <v>19</v>
      </c>
      <c r="H628" t="s">
        <v>84</v>
      </c>
      <c r="I628" t="s">
        <v>1557</v>
      </c>
      <c r="J628">
        <v>182</v>
      </c>
      <c r="K628" t="s">
        <v>86</v>
      </c>
      <c r="L628" t="s">
        <v>87</v>
      </c>
      <c r="M628" t="s">
        <v>88</v>
      </c>
      <c r="N628">
        <v>2</v>
      </c>
      <c r="O628" s="1">
        <v>44652.376516203702</v>
      </c>
      <c r="P628" s="1">
        <v>44652.740208333336</v>
      </c>
      <c r="Q628">
        <v>29141</v>
      </c>
      <c r="R628">
        <v>2282</v>
      </c>
      <c r="S628" t="b">
        <v>0</v>
      </c>
      <c r="T628" t="s">
        <v>89</v>
      </c>
      <c r="U628" t="b">
        <v>0</v>
      </c>
      <c r="V628" t="s">
        <v>124</v>
      </c>
      <c r="W628" s="1">
        <v>44652.470486111109</v>
      </c>
      <c r="X628">
        <v>1604</v>
      </c>
      <c r="Y628">
        <v>161</v>
      </c>
      <c r="Z628">
        <v>0</v>
      </c>
      <c r="AA628">
        <v>161</v>
      </c>
      <c r="AB628">
        <v>0</v>
      </c>
      <c r="AC628">
        <v>99</v>
      </c>
      <c r="AD628">
        <v>21</v>
      </c>
      <c r="AE628">
        <v>0</v>
      </c>
      <c r="AF628">
        <v>0</v>
      </c>
      <c r="AG628">
        <v>0</v>
      </c>
      <c r="AH628" t="s">
        <v>101</v>
      </c>
      <c r="AI628" s="1">
        <v>44652.740208333336</v>
      </c>
      <c r="AJ628">
        <v>637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21</v>
      </c>
      <c r="AQ628">
        <v>0</v>
      </c>
      <c r="AR628">
        <v>0</v>
      </c>
      <c r="AS628">
        <v>0</v>
      </c>
      <c r="AT628" t="s">
        <v>89</v>
      </c>
      <c r="AU628" t="s">
        <v>89</v>
      </c>
      <c r="AV628" t="s">
        <v>89</v>
      </c>
      <c r="AW628" t="s">
        <v>89</v>
      </c>
      <c r="AX628" t="s">
        <v>89</v>
      </c>
      <c r="AY628" t="s">
        <v>89</v>
      </c>
      <c r="AZ628" t="s">
        <v>89</v>
      </c>
      <c r="BA628" t="s">
        <v>89</v>
      </c>
      <c r="BB628" t="s">
        <v>89</v>
      </c>
      <c r="BC628" t="s">
        <v>89</v>
      </c>
      <c r="BD628" t="s">
        <v>89</v>
      </c>
      <c r="BE628" t="s">
        <v>89</v>
      </c>
    </row>
    <row r="629" spans="1:57" x14ac:dyDescent="0.35">
      <c r="A629" t="s">
        <v>1558</v>
      </c>
      <c r="B629" t="s">
        <v>81</v>
      </c>
      <c r="C629" t="s">
        <v>132</v>
      </c>
      <c r="D629" t="s">
        <v>83</v>
      </c>
      <c r="E629" s="2" t="str">
        <f>HYPERLINK("capsilon://?command=openfolder&amp;siteaddress=envoy.emaiq-na2.net&amp;folderid=FX36BC85D2-A299-7762-A2AB-7BB53C74EE7A","FX2203390")</f>
        <v>FX2203390</v>
      </c>
      <c r="F629" t="s">
        <v>19</v>
      </c>
      <c r="G629" t="s">
        <v>19</v>
      </c>
      <c r="H629" t="s">
        <v>84</v>
      </c>
      <c r="I629" t="s">
        <v>1559</v>
      </c>
      <c r="J629">
        <v>66</v>
      </c>
      <c r="K629" t="s">
        <v>86</v>
      </c>
      <c r="L629" t="s">
        <v>87</v>
      </c>
      <c r="M629" t="s">
        <v>88</v>
      </c>
      <c r="N629">
        <v>2</v>
      </c>
      <c r="O629" s="1">
        <v>44655.654999999999</v>
      </c>
      <c r="P629" s="1">
        <v>44655.803368055553</v>
      </c>
      <c r="Q629">
        <v>12145</v>
      </c>
      <c r="R629">
        <v>674</v>
      </c>
      <c r="S629" t="b">
        <v>0</v>
      </c>
      <c r="T629" t="s">
        <v>89</v>
      </c>
      <c r="U629" t="b">
        <v>0</v>
      </c>
      <c r="V629" t="s">
        <v>134</v>
      </c>
      <c r="W629" s="1">
        <v>44655.668645833335</v>
      </c>
      <c r="X629">
        <v>429</v>
      </c>
      <c r="Y629">
        <v>52</v>
      </c>
      <c r="Z629">
        <v>0</v>
      </c>
      <c r="AA629">
        <v>52</v>
      </c>
      <c r="AB629">
        <v>0</v>
      </c>
      <c r="AC629">
        <v>41</v>
      </c>
      <c r="AD629">
        <v>14</v>
      </c>
      <c r="AE629">
        <v>0</v>
      </c>
      <c r="AF629">
        <v>0</v>
      </c>
      <c r="AG629">
        <v>0</v>
      </c>
      <c r="AH629" t="s">
        <v>101</v>
      </c>
      <c r="AI629" s="1">
        <v>44655.803368055553</v>
      </c>
      <c r="AJ629">
        <v>245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14</v>
      </c>
      <c r="AQ629">
        <v>0</v>
      </c>
      <c r="AR629">
        <v>0</v>
      </c>
      <c r="AS629">
        <v>0</v>
      </c>
      <c r="AT629" t="s">
        <v>89</v>
      </c>
      <c r="AU629" t="s">
        <v>89</v>
      </c>
      <c r="AV629" t="s">
        <v>89</v>
      </c>
      <c r="AW629" t="s">
        <v>89</v>
      </c>
      <c r="AX629" t="s">
        <v>89</v>
      </c>
      <c r="AY629" t="s">
        <v>89</v>
      </c>
      <c r="AZ629" t="s">
        <v>89</v>
      </c>
      <c r="BA629" t="s">
        <v>89</v>
      </c>
      <c r="BB629" t="s">
        <v>89</v>
      </c>
      <c r="BC629" t="s">
        <v>89</v>
      </c>
      <c r="BD629" t="s">
        <v>89</v>
      </c>
      <c r="BE629" t="s">
        <v>89</v>
      </c>
    </row>
    <row r="630" spans="1:57" x14ac:dyDescent="0.35">
      <c r="A630" t="s">
        <v>1560</v>
      </c>
      <c r="B630" t="s">
        <v>81</v>
      </c>
      <c r="C630" t="s">
        <v>132</v>
      </c>
      <c r="D630" t="s">
        <v>83</v>
      </c>
      <c r="E630" s="2" t="str">
        <f>HYPERLINK("capsilon://?command=openfolder&amp;siteaddress=envoy.emaiq-na2.net&amp;folderid=FX36BC85D2-A299-7762-A2AB-7BB53C74EE7A","FX2203390")</f>
        <v>FX2203390</v>
      </c>
      <c r="F630" t="s">
        <v>19</v>
      </c>
      <c r="G630" t="s">
        <v>19</v>
      </c>
      <c r="H630" t="s">
        <v>84</v>
      </c>
      <c r="I630" t="s">
        <v>1561</v>
      </c>
      <c r="J630">
        <v>66</v>
      </c>
      <c r="K630" t="s">
        <v>86</v>
      </c>
      <c r="L630" t="s">
        <v>87</v>
      </c>
      <c r="M630" t="s">
        <v>88</v>
      </c>
      <c r="N630">
        <v>2</v>
      </c>
      <c r="O630" s="1">
        <v>44655.655497685184</v>
      </c>
      <c r="P630" s="1">
        <v>44655.805694444447</v>
      </c>
      <c r="Q630">
        <v>12272</v>
      </c>
      <c r="R630">
        <v>705</v>
      </c>
      <c r="S630" t="b">
        <v>0</v>
      </c>
      <c r="T630" t="s">
        <v>89</v>
      </c>
      <c r="U630" t="b">
        <v>0</v>
      </c>
      <c r="V630" t="s">
        <v>1075</v>
      </c>
      <c r="W630" s="1">
        <v>44655.67224537037</v>
      </c>
      <c r="X630">
        <v>505</v>
      </c>
      <c r="Y630">
        <v>52</v>
      </c>
      <c r="Z630">
        <v>0</v>
      </c>
      <c r="AA630">
        <v>52</v>
      </c>
      <c r="AB630">
        <v>0</v>
      </c>
      <c r="AC630">
        <v>39</v>
      </c>
      <c r="AD630">
        <v>14</v>
      </c>
      <c r="AE630">
        <v>0</v>
      </c>
      <c r="AF630">
        <v>0</v>
      </c>
      <c r="AG630">
        <v>0</v>
      </c>
      <c r="AH630" t="s">
        <v>101</v>
      </c>
      <c r="AI630" s="1">
        <v>44655.805694444447</v>
      </c>
      <c r="AJ630">
        <v>200</v>
      </c>
      <c r="AK630">
        <v>1</v>
      </c>
      <c r="AL630">
        <v>0</v>
      </c>
      <c r="AM630">
        <v>1</v>
      </c>
      <c r="AN630">
        <v>0</v>
      </c>
      <c r="AO630">
        <v>1</v>
      </c>
      <c r="AP630">
        <v>13</v>
      </c>
      <c r="AQ630">
        <v>0</v>
      </c>
      <c r="AR630">
        <v>0</v>
      </c>
      <c r="AS630">
        <v>0</v>
      </c>
      <c r="AT630" t="s">
        <v>89</v>
      </c>
      <c r="AU630" t="s">
        <v>89</v>
      </c>
      <c r="AV630" t="s">
        <v>89</v>
      </c>
      <c r="AW630" t="s">
        <v>89</v>
      </c>
      <c r="AX630" t="s">
        <v>89</v>
      </c>
      <c r="AY630" t="s">
        <v>89</v>
      </c>
      <c r="AZ630" t="s">
        <v>89</v>
      </c>
      <c r="BA630" t="s">
        <v>89</v>
      </c>
      <c r="BB630" t="s">
        <v>89</v>
      </c>
      <c r="BC630" t="s">
        <v>89</v>
      </c>
      <c r="BD630" t="s">
        <v>89</v>
      </c>
      <c r="BE630" t="s">
        <v>89</v>
      </c>
    </row>
    <row r="631" spans="1:57" x14ac:dyDescent="0.35">
      <c r="A631" t="s">
        <v>1562</v>
      </c>
      <c r="B631" t="s">
        <v>81</v>
      </c>
      <c r="C631" t="s">
        <v>1563</v>
      </c>
      <c r="D631" t="s">
        <v>83</v>
      </c>
      <c r="E631" s="2" t="str">
        <f>HYPERLINK("capsilon://?command=openfolder&amp;siteaddress=envoy.emaiq-na2.net&amp;folderid=FXD2B25769-A9EE-78D9-6794-322AA8853DF0","FX2203404")</f>
        <v>FX2203404</v>
      </c>
      <c r="F631" t="s">
        <v>19</v>
      </c>
      <c r="G631" t="s">
        <v>19</v>
      </c>
      <c r="H631" t="s">
        <v>84</v>
      </c>
      <c r="I631" t="s">
        <v>1564</v>
      </c>
      <c r="J631">
        <v>38</v>
      </c>
      <c r="K631" t="s">
        <v>86</v>
      </c>
      <c r="L631" t="s">
        <v>87</v>
      </c>
      <c r="M631" t="s">
        <v>88</v>
      </c>
      <c r="N631">
        <v>2</v>
      </c>
      <c r="O631" s="1">
        <v>44655.661747685182</v>
      </c>
      <c r="P631" s="1">
        <v>44655.807372685187</v>
      </c>
      <c r="Q631">
        <v>12271</v>
      </c>
      <c r="R631">
        <v>311</v>
      </c>
      <c r="S631" t="b">
        <v>0</v>
      </c>
      <c r="T631" t="s">
        <v>89</v>
      </c>
      <c r="U631" t="b">
        <v>0</v>
      </c>
      <c r="V631" t="s">
        <v>134</v>
      </c>
      <c r="W631" s="1">
        <v>44655.670590277776</v>
      </c>
      <c r="X631">
        <v>167</v>
      </c>
      <c r="Y631">
        <v>37</v>
      </c>
      <c r="Z631">
        <v>0</v>
      </c>
      <c r="AA631">
        <v>37</v>
      </c>
      <c r="AB631">
        <v>0</v>
      </c>
      <c r="AC631">
        <v>13</v>
      </c>
      <c r="AD631">
        <v>1</v>
      </c>
      <c r="AE631">
        <v>0</v>
      </c>
      <c r="AF631">
        <v>0</v>
      </c>
      <c r="AG631">
        <v>0</v>
      </c>
      <c r="AH631" t="s">
        <v>101</v>
      </c>
      <c r="AI631" s="1">
        <v>44655.807372685187</v>
      </c>
      <c r="AJ631">
        <v>144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 t="s">
        <v>89</v>
      </c>
      <c r="AU631" t="s">
        <v>89</v>
      </c>
      <c r="AV631" t="s">
        <v>89</v>
      </c>
      <c r="AW631" t="s">
        <v>89</v>
      </c>
      <c r="AX631" t="s">
        <v>89</v>
      </c>
      <c r="AY631" t="s">
        <v>89</v>
      </c>
      <c r="AZ631" t="s">
        <v>89</v>
      </c>
      <c r="BA631" t="s">
        <v>89</v>
      </c>
      <c r="BB631" t="s">
        <v>89</v>
      </c>
      <c r="BC631" t="s">
        <v>89</v>
      </c>
      <c r="BD631" t="s">
        <v>89</v>
      </c>
      <c r="BE631" t="s">
        <v>89</v>
      </c>
    </row>
    <row r="632" spans="1:57" x14ac:dyDescent="0.35">
      <c r="A632" t="s">
        <v>1565</v>
      </c>
      <c r="B632" t="s">
        <v>81</v>
      </c>
      <c r="C632" t="s">
        <v>259</v>
      </c>
      <c r="D632" t="s">
        <v>83</v>
      </c>
      <c r="E632" s="2" t="str">
        <f>HYPERLINK("capsilon://?command=openfolder&amp;siteaddress=envoy.emaiq-na2.net&amp;folderid=FX8BE13175-791D-12B0-A1A3-FA53C7AB793D","FX220452")</f>
        <v>FX220452</v>
      </c>
      <c r="F632" t="s">
        <v>19</v>
      </c>
      <c r="G632" t="s">
        <v>19</v>
      </c>
      <c r="H632" t="s">
        <v>84</v>
      </c>
      <c r="I632" t="s">
        <v>1566</v>
      </c>
      <c r="J632">
        <v>281</v>
      </c>
      <c r="K632" t="s">
        <v>86</v>
      </c>
      <c r="L632" t="s">
        <v>87</v>
      </c>
      <c r="M632" t="s">
        <v>88</v>
      </c>
      <c r="N632">
        <v>1</v>
      </c>
      <c r="O632" s="1">
        <v>44655.661944444444</v>
      </c>
      <c r="P632" s="1">
        <v>44655.680497685185</v>
      </c>
      <c r="Q632">
        <v>882</v>
      </c>
      <c r="R632">
        <v>721</v>
      </c>
      <c r="S632" t="b">
        <v>0</v>
      </c>
      <c r="T632" t="s">
        <v>89</v>
      </c>
      <c r="U632" t="b">
        <v>0</v>
      </c>
      <c r="V632" t="s">
        <v>1075</v>
      </c>
      <c r="W632" s="1">
        <v>44655.680497685185</v>
      </c>
      <c r="X632">
        <v>712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281</v>
      </c>
      <c r="AE632">
        <v>258</v>
      </c>
      <c r="AF632">
        <v>0</v>
      </c>
      <c r="AG632">
        <v>8</v>
      </c>
      <c r="AH632" t="s">
        <v>89</v>
      </c>
      <c r="AI632" t="s">
        <v>89</v>
      </c>
      <c r="AJ632" t="s">
        <v>89</v>
      </c>
      <c r="AK632" t="s">
        <v>89</v>
      </c>
      <c r="AL632" t="s">
        <v>89</v>
      </c>
      <c r="AM632" t="s">
        <v>89</v>
      </c>
      <c r="AN632" t="s">
        <v>89</v>
      </c>
      <c r="AO632" t="s">
        <v>89</v>
      </c>
      <c r="AP632" t="s">
        <v>89</v>
      </c>
      <c r="AQ632" t="s">
        <v>89</v>
      </c>
      <c r="AR632" t="s">
        <v>89</v>
      </c>
      <c r="AS632" t="s">
        <v>89</v>
      </c>
      <c r="AT632" t="s">
        <v>89</v>
      </c>
      <c r="AU632" t="s">
        <v>89</v>
      </c>
      <c r="AV632" t="s">
        <v>89</v>
      </c>
      <c r="AW632" t="s">
        <v>89</v>
      </c>
      <c r="AX632" t="s">
        <v>89</v>
      </c>
      <c r="AY632" t="s">
        <v>89</v>
      </c>
      <c r="AZ632" t="s">
        <v>89</v>
      </c>
      <c r="BA632" t="s">
        <v>89</v>
      </c>
      <c r="BB632" t="s">
        <v>89</v>
      </c>
      <c r="BC632" t="s">
        <v>89</v>
      </c>
      <c r="BD632" t="s">
        <v>89</v>
      </c>
      <c r="BE632" t="s">
        <v>89</v>
      </c>
    </row>
    <row r="633" spans="1:57" x14ac:dyDescent="0.35">
      <c r="A633" t="s">
        <v>1567</v>
      </c>
      <c r="B633" t="s">
        <v>81</v>
      </c>
      <c r="C633" t="s">
        <v>1568</v>
      </c>
      <c r="D633" t="s">
        <v>83</v>
      </c>
      <c r="E633" s="2" t="str">
        <f>HYPERLINK("capsilon://?command=openfolder&amp;siteaddress=envoy.emaiq-na2.net&amp;folderid=FX16B9F40E-B413-6870-5ACB-0B7B397AF4BD","FX2203800")</f>
        <v>FX2203800</v>
      </c>
      <c r="F633" t="s">
        <v>19</v>
      </c>
      <c r="G633" t="s">
        <v>19</v>
      </c>
      <c r="H633" t="s">
        <v>84</v>
      </c>
      <c r="I633" t="s">
        <v>1569</v>
      </c>
      <c r="J633">
        <v>66</v>
      </c>
      <c r="K633" t="s">
        <v>86</v>
      </c>
      <c r="L633" t="s">
        <v>87</v>
      </c>
      <c r="M633" t="s">
        <v>88</v>
      </c>
      <c r="N633">
        <v>2</v>
      </c>
      <c r="O633" s="1">
        <v>44655.679432870369</v>
      </c>
      <c r="P633" s="1">
        <v>44655.809398148151</v>
      </c>
      <c r="Q633">
        <v>10875</v>
      </c>
      <c r="R633">
        <v>354</v>
      </c>
      <c r="S633" t="b">
        <v>0</v>
      </c>
      <c r="T633" t="s">
        <v>89</v>
      </c>
      <c r="U633" t="b">
        <v>0</v>
      </c>
      <c r="V633" t="s">
        <v>1075</v>
      </c>
      <c r="W633" s="1">
        <v>44655.704293981478</v>
      </c>
      <c r="X633">
        <v>164</v>
      </c>
      <c r="Y633">
        <v>52</v>
      </c>
      <c r="Z633">
        <v>0</v>
      </c>
      <c r="AA633">
        <v>52</v>
      </c>
      <c r="AB633">
        <v>0</v>
      </c>
      <c r="AC633">
        <v>27</v>
      </c>
      <c r="AD633">
        <v>14</v>
      </c>
      <c r="AE633">
        <v>0</v>
      </c>
      <c r="AF633">
        <v>0</v>
      </c>
      <c r="AG633">
        <v>0</v>
      </c>
      <c r="AH633" t="s">
        <v>101</v>
      </c>
      <c r="AI633" s="1">
        <v>44655.809398148151</v>
      </c>
      <c r="AJ633">
        <v>174</v>
      </c>
      <c r="AK633">
        <v>1</v>
      </c>
      <c r="AL633">
        <v>0</v>
      </c>
      <c r="AM633">
        <v>1</v>
      </c>
      <c r="AN633">
        <v>0</v>
      </c>
      <c r="AO633">
        <v>1</v>
      </c>
      <c r="AP633">
        <v>13</v>
      </c>
      <c r="AQ633">
        <v>0</v>
      </c>
      <c r="AR633">
        <v>0</v>
      </c>
      <c r="AS633">
        <v>0</v>
      </c>
      <c r="AT633" t="s">
        <v>89</v>
      </c>
      <c r="AU633" t="s">
        <v>89</v>
      </c>
      <c r="AV633" t="s">
        <v>89</v>
      </c>
      <c r="AW633" t="s">
        <v>89</v>
      </c>
      <c r="AX633" t="s">
        <v>89</v>
      </c>
      <c r="AY633" t="s">
        <v>89</v>
      </c>
      <c r="AZ633" t="s">
        <v>89</v>
      </c>
      <c r="BA633" t="s">
        <v>89</v>
      </c>
      <c r="BB633" t="s">
        <v>89</v>
      </c>
      <c r="BC633" t="s">
        <v>89</v>
      </c>
      <c r="BD633" t="s">
        <v>89</v>
      </c>
      <c r="BE633" t="s">
        <v>89</v>
      </c>
    </row>
    <row r="634" spans="1:57" x14ac:dyDescent="0.35">
      <c r="A634" t="s">
        <v>1570</v>
      </c>
      <c r="B634" t="s">
        <v>81</v>
      </c>
      <c r="C634" t="s">
        <v>1571</v>
      </c>
      <c r="D634" t="s">
        <v>83</v>
      </c>
      <c r="E634" s="2" t="str">
        <f>HYPERLINK("capsilon://?command=openfolder&amp;siteaddress=envoy.emaiq-na2.net&amp;folderid=FX169DF3D8-F5CB-02C0-A0A6-EC09FAEFAA8B","FX2203630")</f>
        <v>FX2203630</v>
      </c>
      <c r="F634" t="s">
        <v>19</v>
      </c>
      <c r="G634" t="s">
        <v>19</v>
      </c>
      <c r="H634" t="s">
        <v>84</v>
      </c>
      <c r="I634" t="s">
        <v>1572</v>
      </c>
      <c r="J634">
        <v>66</v>
      </c>
      <c r="K634" t="s">
        <v>86</v>
      </c>
      <c r="L634" t="s">
        <v>87</v>
      </c>
      <c r="M634" t="s">
        <v>88</v>
      </c>
      <c r="N634">
        <v>2</v>
      </c>
      <c r="O634" s="1">
        <v>44655.681226851855</v>
      </c>
      <c r="P634" s="1">
        <v>44655.809618055559</v>
      </c>
      <c r="Q634">
        <v>11035</v>
      </c>
      <c r="R634">
        <v>58</v>
      </c>
      <c r="S634" t="b">
        <v>0</v>
      </c>
      <c r="T634" t="s">
        <v>89</v>
      </c>
      <c r="U634" t="b">
        <v>0</v>
      </c>
      <c r="V634" t="s">
        <v>1075</v>
      </c>
      <c r="W634" s="1">
        <v>44655.704768518517</v>
      </c>
      <c r="X634">
        <v>40</v>
      </c>
      <c r="Y634">
        <v>0</v>
      </c>
      <c r="Z634">
        <v>0</v>
      </c>
      <c r="AA634">
        <v>0</v>
      </c>
      <c r="AB634">
        <v>52</v>
      </c>
      <c r="AC634">
        <v>0</v>
      </c>
      <c r="AD634">
        <v>66</v>
      </c>
      <c r="AE634">
        <v>0</v>
      </c>
      <c r="AF634">
        <v>0</v>
      </c>
      <c r="AG634">
        <v>0</v>
      </c>
      <c r="AH634" t="s">
        <v>101</v>
      </c>
      <c r="AI634" s="1">
        <v>44655.809618055559</v>
      </c>
      <c r="AJ634">
        <v>18</v>
      </c>
      <c r="AK634">
        <v>0</v>
      </c>
      <c r="AL634">
        <v>0</v>
      </c>
      <c r="AM634">
        <v>0</v>
      </c>
      <c r="AN634">
        <v>52</v>
      </c>
      <c r="AO634">
        <v>0</v>
      </c>
      <c r="AP634">
        <v>66</v>
      </c>
      <c r="AQ634">
        <v>0</v>
      </c>
      <c r="AR634">
        <v>0</v>
      </c>
      <c r="AS634">
        <v>0</v>
      </c>
      <c r="AT634" t="s">
        <v>89</v>
      </c>
      <c r="AU634" t="s">
        <v>89</v>
      </c>
      <c r="AV634" t="s">
        <v>89</v>
      </c>
      <c r="AW634" t="s">
        <v>89</v>
      </c>
      <c r="AX634" t="s">
        <v>89</v>
      </c>
      <c r="AY634" t="s">
        <v>89</v>
      </c>
      <c r="AZ634" t="s">
        <v>89</v>
      </c>
      <c r="BA634" t="s">
        <v>89</v>
      </c>
      <c r="BB634" t="s">
        <v>89</v>
      </c>
      <c r="BC634" t="s">
        <v>89</v>
      </c>
      <c r="BD634" t="s">
        <v>89</v>
      </c>
      <c r="BE634" t="s">
        <v>89</v>
      </c>
    </row>
    <row r="635" spans="1:57" x14ac:dyDescent="0.35">
      <c r="A635" t="s">
        <v>1573</v>
      </c>
      <c r="B635" t="s">
        <v>81</v>
      </c>
      <c r="C635" t="s">
        <v>259</v>
      </c>
      <c r="D635" t="s">
        <v>83</v>
      </c>
      <c r="E635" s="2" t="str">
        <f>HYPERLINK("capsilon://?command=openfolder&amp;siteaddress=envoy.emaiq-na2.net&amp;folderid=FX8BE13175-791D-12B0-A1A3-FA53C7AB793D","FX220452")</f>
        <v>FX220452</v>
      </c>
      <c r="F635" t="s">
        <v>19</v>
      </c>
      <c r="G635" t="s">
        <v>19</v>
      </c>
      <c r="H635" t="s">
        <v>84</v>
      </c>
      <c r="I635" t="s">
        <v>1566</v>
      </c>
      <c r="J635">
        <v>319</v>
      </c>
      <c r="K635" t="s">
        <v>86</v>
      </c>
      <c r="L635" t="s">
        <v>87</v>
      </c>
      <c r="M635" t="s">
        <v>88</v>
      </c>
      <c r="N635">
        <v>2</v>
      </c>
      <c r="O635" s="1">
        <v>44655.681550925925</v>
      </c>
      <c r="P635" s="1">
        <v>44655.712002314816</v>
      </c>
      <c r="Q635">
        <v>1321</v>
      </c>
      <c r="R635">
        <v>1310</v>
      </c>
      <c r="S635" t="b">
        <v>0</v>
      </c>
      <c r="T635" t="s">
        <v>89</v>
      </c>
      <c r="U635" t="b">
        <v>1</v>
      </c>
      <c r="V635" t="s">
        <v>1075</v>
      </c>
      <c r="W635" s="1">
        <v>44655.702384259261</v>
      </c>
      <c r="X635">
        <v>637</v>
      </c>
      <c r="Y635">
        <v>166</v>
      </c>
      <c r="Z635">
        <v>0</v>
      </c>
      <c r="AA635">
        <v>166</v>
      </c>
      <c r="AB635">
        <v>111</v>
      </c>
      <c r="AC635">
        <v>57</v>
      </c>
      <c r="AD635">
        <v>153</v>
      </c>
      <c r="AE635">
        <v>0</v>
      </c>
      <c r="AF635">
        <v>0</v>
      </c>
      <c r="AG635">
        <v>0</v>
      </c>
      <c r="AH635" t="s">
        <v>101</v>
      </c>
      <c r="AI635" s="1">
        <v>44655.712002314816</v>
      </c>
      <c r="AJ635">
        <v>673</v>
      </c>
      <c r="AK635">
        <v>3</v>
      </c>
      <c r="AL635">
        <v>0</v>
      </c>
      <c r="AM635">
        <v>3</v>
      </c>
      <c r="AN635">
        <v>111</v>
      </c>
      <c r="AO635">
        <v>3</v>
      </c>
      <c r="AP635">
        <v>150</v>
      </c>
      <c r="AQ635">
        <v>0</v>
      </c>
      <c r="AR635">
        <v>0</v>
      </c>
      <c r="AS635">
        <v>0</v>
      </c>
      <c r="AT635" t="s">
        <v>89</v>
      </c>
      <c r="AU635" t="s">
        <v>89</v>
      </c>
      <c r="AV635" t="s">
        <v>89</v>
      </c>
      <c r="AW635" t="s">
        <v>89</v>
      </c>
      <c r="AX635" t="s">
        <v>89</v>
      </c>
      <c r="AY635" t="s">
        <v>89</v>
      </c>
      <c r="AZ635" t="s">
        <v>89</v>
      </c>
      <c r="BA635" t="s">
        <v>89</v>
      </c>
      <c r="BB635" t="s">
        <v>89</v>
      </c>
      <c r="BC635" t="s">
        <v>89</v>
      </c>
      <c r="BD635" t="s">
        <v>89</v>
      </c>
      <c r="BE635" t="s">
        <v>89</v>
      </c>
    </row>
    <row r="636" spans="1:57" x14ac:dyDescent="0.35">
      <c r="A636" t="s">
        <v>1574</v>
      </c>
      <c r="B636" t="s">
        <v>81</v>
      </c>
      <c r="C636" t="s">
        <v>1575</v>
      </c>
      <c r="D636" t="s">
        <v>83</v>
      </c>
      <c r="E636" s="2" t="str">
        <f>HYPERLINK("capsilon://?command=openfolder&amp;siteaddress=envoy.emaiq-na2.net&amp;folderid=FXB58DDA77-C103-CE45-E6C0-36EFD7057966","FX2202439")</f>
        <v>FX2202439</v>
      </c>
      <c r="F636" t="s">
        <v>19</v>
      </c>
      <c r="G636" t="s">
        <v>19</v>
      </c>
      <c r="H636" t="s">
        <v>84</v>
      </c>
      <c r="I636" t="s">
        <v>1576</v>
      </c>
      <c r="J636">
        <v>66</v>
      </c>
      <c r="K636" t="s">
        <v>86</v>
      </c>
      <c r="L636" t="s">
        <v>87</v>
      </c>
      <c r="M636" t="s">
        <v>88</v>
      </c>
      <c r="N636">
        <v>2</v>
      </c>
      <c r="O636" s="1">
        <v>44655.687361111108</v>
      </c>
      <c r="P636" s="1">
        <v>44655.810208333336</v>
      </c>
      <c r="Q636">
        <v>10545</v>
      </c>
      <c r="R636">
        <v>69</v>
      </c>
      <c r="S636" t="b">
        <v>0</v>
      </c>
      <c r="T636" t="s">
        <v>89</v>
      </c>
      <c r="U636" t="b">
        <v>0</v>
      </c>
      <c r="V636" t="s">
        <v>1075</v>
      </c>
      <c r="W636" s="1">
        <v>44655.705000000002</v>
      </c>
      <c r="X636">
        <v>19</v>
      </c>
      <c r="Y636">
        <v>0</v>
      </c>
      <c r="Z636">
        <v>0</v>
      </c>
      <c r="AA636">
        <v>0</v>
      </c>
      <c r="AB636">
        <v>52</v>
      </c>
      <c r="AC636">
        <v>0</v>
      </c>
      <c r="AD636">
        <v>66</v>
      </c>
      <c r="AE636">
        <v>0</v>
      </c>
      <c r="AF636">
        <v>0</v>
      </c>
      <c r="AG636">
        <v>0</v>
      </c>
      <c r="AH636" t="s">
        <v>101</v>
      </c>
      <c r="AI636" s="1">
        <v>44655.810208333336</v>
      </c>
      <c r="AJ636">
        <v>50</v>
      </c>
      <c r="AK636">
        <v>0</v>
      </c>
      <c r="AL636">
        <v>0</v>
      </c>
      <c r="AM636">
        <v>0</v>
      </c>
      <c r="AN636">
        <v>52</v>
      </c>
      <c r="AO636">
        <v>0</v>
      </c>
      <c r="AP636">
        <v>66</v>
      </c>
      <c r="AQ636">
        <v>0</v>
      </c>
      <c r="AR636">
        <v>0</v>
      </c>
      <c r="AS636">
        <v>0</v>
      </c>
      <c r="AT636" t="s">
        <v>89</v>
      </c>
      <c r="AU636" t="s">
        <v>89</v>
      </c>
      <c r="AV636" t="s">
        <v>89</v>
      </c>
      <c r="AW636" t="s">
        <v>89</v>
      </c>
      <c r="AX636" t="s">
        <v>89</v>
      </c>
      <c r="AY636" t="s">
        <v>89</v>
      </c>
      <c r="AZ636" t="s">
        <v>89</v>
      </c>
      <c r="BA636" t="s">
        <v>89</v>
      </c>
      <c r="BB636" t="s">
        <v>89</v>
      </c>
      <c r="BC636" t="s">
        <v>89</v>
      </c>
      <c r="BD636" t="s">
        <v>89</v>
      </c>
      <c r="BE636" t="s">
        <v>89</v>
      </c>
    </row>
    <row r="637" spans="1:57" x14ac:dyDescent="0.35">
      <c r="A637" t="s">
        <v>1577</v>
      </c>
      <c r="B637" t="s">
        <v>81</v>
      </c>
      <c r="C637" t="s">
        <v>1568</v>
      </c>
      <c r="D637" t="s">
        <v>83</v>
      </c>
      <c r="E637" s="2" t="str">
        <f>HYPERLINK("capsilon://?command=openfolder&amp;siteaddress=envoy.emaiq-na2.net&amp;folderid=FX16B9F40E-B413-6870-5ACB-0B7B397AF4BD","FX2203800")</f>
        <v>FX2203800</v>
      </c>
      <c r="F637" t="s">
        <v>19</v>
      </c>
      <c r="G637" t="s">
        <v>19</v>
      </c>
      <c r="H637" t="s">
        <v>84</v>
      </c>
      <c r="I637" t="s">
        <v>1578</v>
      </c>
      <c r="J637">
        <v>21</v>
      </c>
      <c r="K637" t="s">
        <v>86</v>
      </c>
      <c r="L637" t="s">
        <v>87</v>
      </c>
      <c r="M637" t="s">
        <v>88</v>
      </c>
      <c r="N637">
        <v>2</v>
      </c>
      <c r="O637" s="1">
        <v>44655.691631944443</v>
      </c>
      <c r="P637" s="1">
        <v>44655.810324074075</v>
      </c>
      <c r="Q637">
        <v>10231</v>
      </c>
      <c r="R637">
        <v>24</v>
      </c>
      <c r="S637" t="b">
        <v>0</v>
      </c>
      <c r="T637" t="s">
        <v>89</v>
      </c>
      <c r="U637" t="b">
        <v>0</v>
      </c>
      <c r="V637" t="s">
        <v>1075</v>
      </c>
      <c r="W637" s="1">
        <v>44655.705185185187</v>
      </c>
      <c r="X637">
        <v>15</v>
      </c>
      <c r="Y637">
        <v>0</v>
      </c>
      <c r="Z637">
        <v>0</v>
      </c>
      <c r="AA637">
        <v>0</v>
      </c>
      <c r="AB637">
        <v>9</v>
      </c>
      <c r="AC637">
        <v>0</v>
      </c>
      <c r="AD637">
        <v>21</v>
      </c>
      <c r="AE637">
        <v>0</v>
      </c>
      <c r="AF637">
        <v>0</v>
      </c>
      <c r="AG637">
        <v>0</v>
      </c>
      <c r="AH637" t="s">
        <v>101</v>
      </c>
      <c r="AI637" s="1">
        <v>44655.810324074075</v>
      </c>
      <c r="AJ637">
        <v>9</v>
      </c>
      <c r="AK637">
        <v>0</v>
      </c>
      <c r="AL637">
        <v>0</v>
      </c>
      <c r="AM637">
        <v>0</v>
      </c>
      <c r="AN637">
        <v>9</v>
      </c>
      <c r="AO637">
        <v>0</v>
      </c>
      <c r="AP637">
        <v>21</v>
      </c>
      <c r="AQ637">
        <v>0</v>
      </c>
      <c r="AR637">
        <v>0</v>
      </c>
      <c r="AS637">
        <v>0</v>
      </c>
      <c r="AT637" t="s">
        <v>89</v>
      </c>
      <c r="AU637" t="s">
        <v>89</v>
      </c>
      <c r="AV637" t="s">
        <v>89</v>
      </c>
      <c r="AW637" t="s">
        <v>89</v>
      </c>
      <c r="AX637" t="s">
        <v>89</v>
      </c>
      <c r="AY637" t="s">
        <v>89</v>
      </c>
      <c r="AZ637" t="s">
        <v>89</v>
      </c>
      <c r="BA637" t="s">
        <v>89</v>
      </c>
      <c r="BB637" t="s">
        <v>89</v>
      </c>
      <c r="BC637" t="s">
        <v>89</v>
      </c>
      <c r="BD637" t="s">
        <v>89</v>
      </c>
      <c r="BE637" t="s">
        <v>89</v>
      </c>
    </row>
    <row r="638" spans="1:57" x14ac:dyDescent="0.35">
      <c r="A638" t="s">
        <v>1579</v>
      </c>
      <c r="B638" t="s">
        <v>81</v>
      </c>
      <c r="C638" t="s">
        <v>1580</v>
      </c>
      <c r="D638" t="s">
        <v>83</v>
      </c>
      <c r="E638" s="2" t="str">
        <f>HYPERLINK("capsilon://?command=openfolder&amp;siteaddress=envoy.emaiq-na2.net&amp;folderid=FX5AA2B4BE-CEBD-10AE-ACBE-D43E66B5D36F","FX22031370")</f>
        <v>FX22031370</v>
      </c>
      <c r="F638" t="s">
        <v>19</v>
      </c>
      <c r="G638" t="s">
        <v>19</v>
      </c>
      <c r="H638" t="s">
        <v>84</v>
      </c>
      <c r="I638" t="s">
        <v>1581</v>
      </c>
      <c r="J638">
        <v>38</v>
      </c>
      <c r="K638" t="s">
        <v>86</v>
      </c>
      <c r="L638" t="s">
        <v>87</v>
      </c>
      <c r="M638" t="s">
        <v>88</v>
      </c>
      <c r="N638">
        <v>2</v>
      </c>
      <c r="O638" s="1">
        <v>44655.706655092596</v>
      </c>
      <c r="P638" s="1">
        <v>44655.811354166668</v>
      </c>
      <c r="Q638">
        <v>8829</v>
      </c>
      <c r="R638">
        <v>217</v>
      </c>
      <c r="S638" t="b">
        <v>0</v>
      </c>
      <c r="T638" t="s">
        <v>89</v>
      </c>
      <c r="U638" t="b">
        <v>0</v>
      </c>
      <c r="V638" t="s">
        <v>134</v>
      </c>
      <c r="W638" s="1">
        <v>44655.772083333337</v>
      </c>
      <c r="X638">
        <v>128</v>
      </c>
      <c r="Y638">
        <v>37</v>
      </c>
      <c r="Z638">
        <v>0</v>
      </c>
      <c r="AA638">
        <v>37</v>
      </c>
      <c r="AB638">
        <v>0</v>
      </c>
      <c r="AC638">
        <v>14</v>
      </c>
      <c r="AD638">
        <v>1</v>
      </c>
      <c r="AE638">
        <v>0</v>
      </c>
      <c r="AF638">
        <v>0</v>
      </c>
      <c r="AG638">
        <v>0</v>
      </c>
      <c r="AH638" t="s">
        <v>101</v>
      </c>
      <c r="AI638" s="1">
        <v>44655.811354166668</v>
      </c>
      <c r="AJ638">
        <v>89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1</v>
      </c>
      <c r="AQ638">
        <v>0</v>
      </c>
      <c r="AR638">
        <v>0</v>
      </c>
      <c r="AS638">
        <v>0</v>
      </c>
      <c r="AT638" t="s">
        <v>89</v>
      </c>
      <c r="AU638" t="s">
        <v>89</v>
      </c>
      <c r="AV638" t="s">
        <v>89</v>
      </c>
      <c r="AW638" t="s">
        <v>89</v>
      </c>
      <c r="AX638" t="s">
        <v>89</v>
      </c>
      <c r="AY638" t="s">
        <v>89</v>
      </c>
      <c r="AZ638" t="s">
        <v>89</v>
      </c>
      <c r="BA638" t="s">
        <v>89</v>
      </c>
      <c r="BB638" t="s">
        <v>89</v>
      </c>
      <c r="BC638" t="s">
        <v>89</v>
      </c>
      <c r="BD638" t="s">
        <v>89</v>
      </c>
      <c r="BE638" t="s">
        <v>89</v>
      </c>
    </row>
    <row r="639" spans="1:57" x14ac:dyDescent="0.35">
      <c r="A639" t="s">
        <v>1582</v>
      </c>
      <c r="B639" t="s">
        <v>81</v>
      </c>
      <c r="C639" t="s">
        <v>818</v>
      </c>
      <c r="D639" t="s">
        <v>83</v>
      </c>
      <c r="E639" s="2" t="str">
        <f>HYPERLINK("capsilon://?command=openfolder&amp;siteaddress=envoy.emaiq-na2.net&amp;folderid=FXF98350C5-A10E-36DC-AB2F-4E865F1C7D61","FX2203558")</f>
        <v>FX2203558</v>
      </c>
      <c r="F639" t="s">
        <v>19</v>
      </c>
      <c r="G639" t="s">
        <v>19</v>
      </c>
      <c r="H639" t="s">
        <v>84</v>
      </c>
      <c r="I639" t="s">
        <v>1583</v>
      </c>
      <c r="J639">
        <v>28</v>
      </c>
      <c r="K639" t="s">
        <v>86</v>
      </c>
      <c r="L639" t="s">
        <v>87</v>
      </c>
      <c r="M639" t="s">
        <v>88</v>
      </c>
      <c r="N639">
        <v>1</v>
      </c>
      <c r="O639" s="1">
        <v>44655.712083333332</v>
      </c>
      <c r="P639" s="1">
        <v>44655.775972222225</v>
      </c>
      <c r="Q639">
        <v>5185</v>
      </c>
      <c r="R639">
        <v>335</v>
      </c>
      <c r="S639" t="b">
        <v>0</v>
      </c>
      <c r="T639" t="s">
        <v>89</v>
      </c>
      <c r="U639" t="b">
        <v>0</v>
      </c>
      <c r="V639" t="s">
        <v>134</v>
      </c>
      <c r="W639" s="1">
        <v>44655.775972222225</v>
      </c>
      <c r="X639">
        <v>335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28</v>
      </c>
      <c r="AE639">
        <v>21</v>
      </c>
      <c r="AF639">
        <v>0</v>
      </c>
      <c r="AG639">
        <v>2</v>
      </c>
      <c r="AH639" t="s">
        <v>89</v>
      </c>
      <c r="AI639" t="s">
        <v>89</v>
      </c>
      <c r="AJ639" t="s">
        <v>89</v>
      </c>
      <c r="AK639" t="s">
        <v>89</v>
      </c>
      <c r="AL639" t="s">
        <v>89</v>
      </c>
      <c r="AM639" t="s">
        <v>89</v>
      </c>
      <c r="AN639" t="s">
        <v>89</v>
      </c>
      <c r="AO639" t="s">
        <v>89</v>
      </c>
      <c r="AP639" t="s">
        <v>89</v>
      </c>
      <c r="AQ639" t="s">
        <v>89</v>
      </c>
      <c r="AR639" t="s">
        <v>89</v>
      </c>
      <c r="AS639" t="s">
        <v>89</v>
      </c>
      <c r="AT639" t="s">
        <v>89</v>
      </c>
      <c r="AU639" t="s">
        <v>89</v>
      </c>
      <c r="AV639" t="s">
        <v>89</v>
      </c>
      <c r="AW639" t="s">
        <v>89</v>
      </c>
      <c r="AX639" t="s">
        <v>89</v>
      </c>
      <c r="AY639" t="s">
        <v>89</v>
      </c>
      <c r="AZ639" t="s">
        <v>89</v>
      </c>
      <c r="BA639" t="s">
        <v>89</v>
      </c>
      <c r="BB639" t="s">
        <v>89</v>
      </c>
      <c r="BC639" t="s">
        <v>89</v>
      </c>
      <c r="BD639" t="s">
        <v>89</v>
      </c>
      <c r="BE639" t="s">
        <v>89</v>
      </c>
    </row>
    <row r="640" spans="1:57" x14ac:dyDescent="0.35">
      <c r="A640" t="s">
        <v>1584</v>
      </c>
      <c r="B640" t="s">
        <v>81</v>
      </c>
      <c r="C640" t="s">
        <v>993</v>
      </c>
      <c r="D640" t="s">
        <v>83</v>
      </c>
      <c r="E640" s="2" t="str">
        <f>HYPERLINK("capsilon://?command=openfolder&amp;siteaddress=envoy.emaiq-na2.net&amp;folderid=FX8CE534A6-FED1-DF52-F145-4F032B85135C","FX22031203")</f>
        <v>FX22031203</v>
      </c>
      <c r="F640" t="s">
        <v>19</v>
      </c>
      <c r="G640" t="s">
        <v>19</v>
      </c>
      <c r="H640" t="s">
        <v>84</v>
      </c>
      <c r="I640" t="s">
        <v>1585</v>
      </c>
      <c r="J640">
        <v>66</v>
      </c>
      <c r="K640" t="s">
        <v>86</v>
      </c>
      <c r="L640" t="s">
        <v>87</v>
      </c>
      <c r="M640" t="s">
        <v>88</v>
      </c>
      <c r="N640">
        <v>2</v>
      </c>
      <c r="O640" s="1">
        <v>44655.733078703706</v>
      </c>
      <c r="P640" s="1">
        <v>44656.134004629632</v>
      </c>
      <c r="Q640">
        <v>33814</v>
      </c>
      <c r="R640">
        <v>826</v>
      </c>
      <c r="S640" t="b">
        <v>0</v>
      </c>
      <c r="T640" t="s">
        <v>89</v>
      </c>
      <c r="U640" t="b">
        <v>0</v>
      </c>
      <c r="V640" t="s">
        <v>134</v>
      </c>
      <c r="W640" s="1">
        <v>44655.780775462961</v>
      </c>
      <c r="X640">
        <v>414</v>
      </c>
      <c r="Y640">
        <v>52</v>
      </c>
      <c r="Z640">
        <v>0</v>
      </c>
      <c r="AA640">
        <v>52</v>
      </c>
      <c r="AB640">
        <v>0</v>
      </c>
      <c r="AC640">
        <v>41</v>
      </c>
      <c r="AD640">
        <v>14</v>
      </c>
      <c r="AE640">
        <v>0</v>
      </c>
      <c r="AF640">
        <v>0</v>
      </c>
      <c r="AG640">
        <v>0</v>
      </c>
      <c r="AH640" t="s">
        <v>106</v>
      </c>
      <c r="AI640" s="1">
        <v>44656.134004629632</v>
      </c>
      <c r="AJ640">
        <v>378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14</v>
      </c>
      <c r="AQ640">
        <v>0</v>
      </c>
      <c r="AR640">
        <v>0</v>
      </c>
      <c r="AS640">
        <v>0</v>
      </c>
      <c r="AT640" t="s">
        <v>89</v>
      </c>
      <c r="AU640" t="s">
        <v>89</v>
      </c>
      <c r="AV640" t="s">
        <v>89</v>
      </c>
      <c r="AW640" t="s">
        <v>89</v>
      </c>
      <c r="AX640" t="s">
        <v>89</v>
      </c>
      <c r="AY640" t="s">
        <v>89</v>
      </c>
      <c r="AZ640" t="s">
        <v>89</v>
      </c>
      <c r="BA640" t="s">
        <v>89</v>
      </c>
      <c r="BB640" t="s">
        <v>89</v>
      </c>
      <c r="BC640" t="s">
        <v>89</v>
      </c>
      <c r="BD640" t="s">
        <v>89</v>
      </c>
      <c r="BE640" t="s">
        <v>89</v>
      </c>
    </row>
    <row r="641" spans="1:57" x14ac:dyDescent="0.35">
      <c r="A641" t="s">
        <v>1586</v>
      </c>
      <c r="B641" t="s">
        <v>81</v>
      </c>
      <c r="C641" t="s">
        <v>818</v>
      </c>
      <c r="D641" t="s">
        <v>83</v>
      </c>
      <c r="E641" s="2" t="str">
        <f>HYPERLINK("capsilon://?command=openfolder&amp;siteaddress=envoy.emaiq-na2.net&amp;folderid=FXF98350C5-A10E-36DC-AB2F-4E865F1C7D61","FX2203558")</f>
        <v>FX2203558</v>
      </c>
      <c r="F641" t="s">
        <v>19</v>
      </c>
      <c r="G641" t="s">
        <v>19</v>
      </c>
      <c r="H641" t="s">
        <v>84</v>
      </c>
      <c r="I641" t="s">
        <v>1583</v>
      </c>
      <c r="J641">
        <v>56</v>
      </c>
      <c r="K641" t="s">
        <v>86</v>
      </c>
      <c r="L641" t="s">
        <v>87</v>
      </c>
      <c r="M641" t="s">
        <v>88</v>
      </c>
      <c r="N641">
        <v>2</v>
      </c>
      <c r="O641" s="1">
        <v>44655.776493055557</v>
      </c>
      <c r="P641" s="1">
        <v>44655.792256944442</v>
      </c>
      <c r="Q641">
        <v>522</v>
      </c>
      <c r="R641">
        <v>840</v>
      </c>
      <c r="S641" t="b">
        <v>0</v>
      </c>
      <c r="T641" t="s">
        <v>89</v>
      </c>
      <c r="U641" t="b">
        <v>1</v>
      </c>
      <c r="V641" t="s">
        <v>134</v>
      </c>
      <c r="W641" s="1">
        <v>44655.784918981481</v>
      </c>
      <c r="X641">
        <v>357</v>
      </c>
      <c r="Y641">
        <v>42</v>
      </c>
      <c r="Z641">
        <v>0</v>
      </c>
      <c r="AA641">
        <v>42</v>
      </c>
      <c r="AB641">
        <v>0</v>
      </c>
      <c r="AC641">
        <v>20</v>
      </c>
      <c r="AD641">
        <v>14</v>
      </c>
      <c r="AE641">
        <v>0</v>
      </c>
      <c r="AF641">
        <v>0</v>
      </c>
      <c r="AG641">
        <v>0</v>
      </c>
      <c r="AH641" t="s">
        <v>101</v>
      </c>
      <c r="AI641" s="1">
        <v>44655.792256944442</v>
      </c>
      <c r="AJ641">
        <v>483</v>
      </c>
      <c r="AK641">
        <v>0</v>
      </c>
      <c r="AL641">
        <v>0</v>
      </c>
      <c r="AM641">
        <v>0</v>
      </c>
      <c r="AN641">
        <v>0</v>
      </c>
      <c r="AO641">
        <v>2</v>
      </c>
      <c r="AP641">
        <v>14</v>
      </c>
      <c r="AQ641">
        <v>0</v>
      </c>
      <c r="AR641">
        <v>0</v>
      </c>
      <c r="AS641">
        <v>0</v>
      </c>
      <c r="AT641" t="s">
        <v>89</v>
      </c>
      <c r="AU641" t="s">
        <v>89</v>
      </c>
      <c r="AV641" t="s">
        <v>89</v>
      </c>
      <c r="AW641" t="s">
        <v>89</v>
      </c>
      <c r="AX641" t="s">
        <v>89</v>
      </c>
      <c r="AY641" t="s">
        <v>89</v>
      </c>
      <c r="AZ641" t="s">
        <v>89</v>
      </c>
      <c r="BA641" t="s">
        <v>89</v>
      </c>
      <c r="BB641" t="s">
        <v>89</v>
      </c>
      <c r="BC641" t="s">
        <v>89</v>
      </c>
      <c r="BD641" t="s">
        <v>89</v>
      </c>
      <c r="BE641" t="s">
        <v>89</v>
      </c>
    </row>
    <row r="642" spans="1:57" x14ac:dyDescent="0.35">
      <c r="A642" t="s">
        <v>1587</v>
      </c>
      <c r="B642" t="s">
        <v>81</v>
      </c>
      <c r="C642" t="s">
        <v>1588</v>
      </c>
      <c r="D642" t="s">
        <v>83</v>
      </c>
      <c r="E642" s="2" t="str">
        <f>HYPERLINK("capsilon://?command=openfolder&amp;siteaddress=envoy.emaiq-na2.net&amp;folderid=FX67303233-16F4-C222-893F-CE92708E3F41","FX22031107")</f>
        <v>FX22031107</v>
      </c>
      <c r="F642" t="s">
        <v>19</v>
      </c>
      <c r="G642" t="s">
        <v>19</v>
      </c>
      <c r="H642" t="s">
        <v>84</v>
      </c>
      <c r="I642" t="s">
        <v>1589</v>
      </c>
      <c r="J642">
        <v>311</v>
      </c>
      <c r="K642" t="s">
        <v>86</v>
      </c>
      <c r="L642" t="s">
        <v>87</v>
      </c>
      <c r="M642" t="s">
        <v>88</v>
      </c>
      <c r="N642">
        <v>2</v>
      </c>
      <c r="O642" s="1">
        <v>44655.802048611113</v>
      </c>
      <c r="P642" s="1">
        <v>44656.145682870374</v>
      </c>
      <c r="Q642">
        <v>22091</v>
      </c>
      <c r="R642">
        <v>7599</v>
      </c>
      <c r="S642" t="b">
        <v>0</v>
      </c>
      <c r="T642" t="s">
        <v>89</v>
      </c>
      <c r="U642" t="b">
        <v>0</v>
      </c>
      <c r="V642" t="s">
        <v>117</v>
      </c>
      <c r="W642" s="1">
        <v>44656.095381944448</v>
      </c>
      <c r="X642">
        <v>6382</v>
      </c>
      <c r="Y642">
        <v>374</v>
      </c>
      <c r="Z642">
        <v>0</v>
      </c>
      <c r="AA642">
        <v>374</v>
      </c>
      <c r="AB642">
        <v>0</v>
      </c>
      <c r="AC642">
        <v>212</v>
      </c>
      <c r="AD642">
        <v>-63</v>
      </c>
      <c r="AE642">
        <v>0</v>
      </c>
      <c r="AF642">
        <v>0</v>
      </c>
      <c r="AG642">
        <v>0</v>
      </c>
      <c r="AH642" t="s">
        <v>106</v>
      </c>
      <c r="AI642" s="1">
        <v>44656.145682870374</v>
      </c>
      <c r="AJ642">
        <v>1008</v>
      </c>
      <c r="AK642">
        <v>2</v>
      </c>
      <c r="AL642">
        <v>0</v>
      </c>
      <c r="AM642">
        <v>2</v>
      </c>
      <c r="AN642">
        <v>0</v>
      </c>
      <c r="AO642">
        <v>1</v>
      </c>
      <c r="AP642">
        <v>-65</v>
      </c>
      <c r="AQ642">
        <v>0</v>
      </c>
      <c r="AR642">
        <v>0</v>
      </c>
      <c r="AS642">
        <v>0</v>
      </c>
      <c r="AT642" t="s">
        <v>89</v>
      </c>
      <c r="AU642" t="s">
        <v>89</v>
      </c>
      <c r="AV642" t="s">
        <v>89</v>
      </c>
      <c r="AW642" t="s">
        <v>89</v>
      </c>
      <c r="AX642" t="s">
        <v>89</v>
      </c>
      <c r="AY642" t="s">
        <v>89</v>
      </c>
      <c r="AZ642" t="s">
        <v>89</v>
      </c>
      <c r="BA642" t="s">
        <v>89</v>
      </c>
      <c r="BB642" t="s">
        <v>89</v>
      </c>
      <c r="BC642" t="s">
        <v>89</v>
      </c>
      <c r="BD642" t="s">
        <v>89</v>
      </c>
      <c r="BE642" t="s">
        <v>89</v>
      </c>
    </row>
    <row r="643" spans="1:57" x14ac:dyDescent="0.35">
      <c r="A643" t="s">
        <v>1590</v>
      </c>
      <c r="B643" t="s">
        <v>81</v>
      </c>
      <c r="C643" t="s">
        <v>1591</v>
      </c>
      <c r="D643" t="s">
        <v>83</v>
      </c>
      <c r="E643" s="2" t="str">
        <f>HYPERLINK("capsilon://?command=openfolder&amp;siteaddress=envoy.emaiq-na2.net&amp;folderid=FX6D692255-6244-87B5-75EF-6EFF58F067F6","FX22031273")</f>
        <v>FX22031273</v>
      </c>
      <c r="F643" t="s">
        <v>19</v>
      </c>
      <c r="G643" t="s">
        <v>19</v>
      </c>
      <c r="H643" t="s">
        <v>84</v>
      </c>
      <c r="I643" t="s">
        <v>1592</v>
      </c>
      <c r="J643">
        <v>316</v>
      </c>
      <c r="K643" t="s">
        <v>86</v>
      </c>
      <c r="L643" t="s">
        <v>87</v>
      </c>
      <c r="M643" t="s">
        <v>88</v>
      </c>
      <c r="N643">
        <v>1</v>
      </c>
      <c r="O643" s="1">
        <v>44655.818981481483</v>
      </c>
      <c r="P643" s="1">
        <v>44656.036793981482</v>
      </c>
      <c r="Q643">
        <v>18150</v>
      </c>
      <c r="R643">
        <v>669</v>
      </c>
      <c r="S643" t="b">
        <v>0</v>
      </c>
      <c r="T643" t="s">
        <v>89</v>
      </c>
      <c r="U643" t="b">
        <v>0</v>
      </c>
      <c r="V643" t="s">
        <v>366</v>
      </c>
      <c r="W643" s="1">
        <v>44656.036793981482</v>
      </c>
      <c r="X643">
        <v>649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316</v>
      </c>
      <c r="AE643">
        <v>290</v>
      </c>
      <c r="AF643">
        <v>0</v>
      </c>
      <c r="AG643">
        <v>14</v>
      </c>
      <c r="AH643" t="s">
        <v>89</v>
      </c>
      <c r="AI643" t="s">
        <v>89</v>
      </c>
      <c r="AJ643" t="s">
        <v>89</v>
      </c>
      <c r="AK643" t="s">
        <v>89</v>
      </c>
      <c r="AL643" t="s">
        <v>89</v>
      </c>
      <c r="AM643" t="s">
        <v>89</v>
      </c>
      <c r="AN643" t="s">
        <v>89</v>
      </c>
      <c r="AO643" t="s">
        <v>89</v>
      </c>
      <c r="AP643" t="s">
        <v>89</v>
      </c>
      <c r="AQ643" t="s">
        <v>89</v>
      </c>
      <c r="AR643" t="s">
        <v>89</v>
      </c>
      <c r="AS643" t="s">
        <v>89</v>
      </c>
      <c r="AT643" t="s">
        <v>89</v>
      </c>
      <c r="AU643" t="s">
        <v>89</v>
      </c>
      <c r="AV643" t="s">
        <v>89</v>
      </c>
      <c r="AW643" t="s">
        <v>89</v>
      </c>
      <c r="AX643" t="s">
        <v>89</v>
      </c>
      <c r="AY643" t="s">
        <v>89</v>
      </c>
      <c r="AZ643" t="s">
        <v>89</v>
      </c>
      <c r="BA643" t="s">
        <v>89</v>
      </c>
      <c r="BB643" t="s">
        <v>89</v>
      </c>
      <c r="BC643" t="s">
        <v>89</v>
      </c>
      <c r="BD643" t="s">
        <v>89</v>
      </c>
      <c r="BE643" t="s">
        <v>89</v>
      </c>
    </row>
    <row r="644" spans="1:57" x14ac:dyDescent="0.35">
      <c r="A644" t="s">
        <v>1593</v>
      </c>
      <c r="B644" t="s">
        <v>81</v>
      </c>
      <c r="C644" t="s">
        <v>1591</v>
      </c>
      <c r="D644" t="s">
        <v>83</v>
      </c>
      <c r="E644" s="2" t="str">
        <f>HYPERLINK("capsilon://?command=openfolder&amp;siteaddress=envoy.emaiq-na2.net&amp;folderid=FX6D692255-6244-87B5-75EF-6EFF58F067F6","FX22031273")</f>
        <v>FX22031273</v>
      </c>
      <c r="F644" t="s">
        <v>19</v>
      </c>
      <c r="G644" t="s">
        <v>19</v>
      </c>
      <c r="H644" t="s">
        <v>84</v>
      </c>
      <c r="I644" t="s">
        <v>1592</v>
      </c>
      <c r="J644">
        <v>674</v>
      </c>
      <c r="K644" t="s">
        <v>86</v>
      </c>
      <c r="L644" t="s">
        <v>87</v>
      </c>
      <c r="M644" t="s">
        <v>88</v>
      </c>
      <c r="N644">
        <v>2</v>
      </c>
      <c r="O644" s="1">
        <v>44656.038101851853</v>
      </c>
      <c r="P644" s="1">
        <v>44656.136180555557</v>
      </c>
      <c r="Q644">
        <v>935</v>
      </c>
      <c r="R644">
        <v>7539</v>
      </c>
      <c r="S644" t="b">
        <v>0</v>
      </c>
      <c r="T644" t="s">
        <v>89</v>
      </c>
      <c r="U644" t="b">
        <v>1</v>
      </c>
      <c r="V644" t="s">
        <v>257</v>
      </c>
      <c r="W644" s="1">
        <v>44656.096053240741</v>
      </c>
      <c r="X644">
        <v>4967</v>
      </c>
      <c r="Y644">
        <v>568</v>
      </c>
      <c r="Z644">
        <v>0</v>
      </c>
      <c r="AA644">
        <v>568</v>
      </c>
      <c r="AB644">
        <v>0</v>
      </c>
      <c r="AC644">
        <v>187</v>
      </c>
      <c r="AD644">
        <v>106</v>
      </c>
      <c r="AE644">
        <v>0</v>
      </c>
      <c r="AF644">
        <v>0</v>
      </c>
      <c r="AG644">
        <v>0</v>
      </c>
      <c r="AH644" t="s">
        <v>118</v>
      </c>
      <c r="AI644" s="1">
        <v>44656.136180555557</v>
      </c>
      <c r="AJ644">
        <v>1740</v>
      </c>
      <c r="AK644">
        <v>3</v>
      </c>
      <c r="AL644">
        <v>0</v>
      </c>
      <c r="AM644">
        <v>3</v>
      </c>
      <c r="AN644">
        <v>0</v>
      </c>
      <c r="AO644">
        <v>3</v>
      </c>
      <c r="AP644">
        <v>103</v>
      </c>
      <c r="AQ644">
        <v>0</v>
      </c>
      <c r="AR644">
        <v>0</v>
      </c>
      <c r="AS644">
        <v>0</v>
      </c>
      <c r="AT644" t="s">
        <v>89</v>
      </c>
      <c r="AU644" t="s">
        <v>89</v>
      </c>
      <c r="AV644" t="s">
        <v>89</v>
      </c>
      <c r="AW644" t="s">
        <v>89</v>
      </c>
      <c r="AX644" t="s">
        <v>89</v>
      </c>
      <c r="AY644" t="s">
        <v>89</v>
      </c>
      <c r="AZ644" t="s">
        <v>89</v>
      </c>
      <c r="BA644" t="s">
        <v>89</v>
      </c>
      <c r="BB644" t="s">
        <v>89</v>
      </c>
      <c r="BC644" t="s">
        <v>89</v>
      </c>
      <c r="BD644" t="s">
        <v>89</v>
      </c>
      <c r="BE644" t="s">
        <v>89</v>
      </c>
    </row>
    <row r="645" spans="1:57" x14ac:dyDescent="0.35">
      <c r="A645" t="s">
        <v>1594</v>
      </c>
      <c r="B645" t="s">
        <v>81</v>
      </c>
      <c r="C645" t="s">
        <v>1595</v>
      </c>
      <c r="D645" t="s">
        <v>83</v>
      </c>
      <c r="E645" s="2" t="str">
        <f>HYPERLINK("capsilon://?command=openfolder&amp;siteaddress=envoy.emaiq-na2.net&amp;folderid=FXEEAA346A-E588-3AF3-48C5-7BB48A709DC2","FX2203947")</f>
        <v>FX2203947</v>
      </c>
      <c r="F645" t="s">
        <v>19</v>
      </c>
      <c r="G645" t="s">
        <v>19</v>
      </c>
      <c r="H645" t="s">
        <v>84</v>
      </c>
      <c r="I645" t="s">
        <v>1596</v>
      </c>
      <c r="J645">
        <v>38</v>
      </c>
      <c r="K645" t="s">
        <v>86</v>
      </c>
      <c r="L645" t="s">
        <v>87</v>
      </c>
      <c r="M645" t="s">
        <v>88</v>
      </c>
      <c r="N645">
        <v>1</v>
      </c>
      <c r="O645" s="1">
        <v>44656.299398148149</v>
      </c>
      <c r="P645" s="1">
        <v>44656.317766203705</v>
      </c>
      <c r="Q645">
        <v>1316</v>
      </c>
      <c r="R645">
        <v>271</v>
      </c>
      <c r="S645" t="b">
        <v>0</v>
      </c>
      <c r="T645" t="s">
        <v>89</v>
      </c>
      <c r="U645" t="b">
        <v>0</v>
      </c>
      <c r="V645" t="s">
        <v>124</v>
      </c>
      <c r="W645" s="1">
        <v>44656.317766203705</v>
      </c>
      <c r="X645">
        <v>223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38</v>
      </c>
      <c r="AE645">
        <v>37</v>
      </c>
      <c r="AF645">
        <v>0</v>
      </c>
      <c r="AG645">
        <v>2</v>
      </c>
      <c r="AH645" t="s">
        <v>89</v>
      </c>
      <c r="AI645" t="s">
        <v>89</v>
      </c>
      <c r="AJ645" t="s">
        <v>89</v>
      </c>
      <c r="AK645" t="s">
        <v>89</v>
      </c>
      <c r="AL645" t="s">
        <v>89</v>
      </c>
      <c r="AM645" t="s">
        <v>89</v>
      </c>
      <c r="AN645" t="s">
        <v>89</v>
      </c>
      <c r="AO645" t="s">
        <v>89</v>
      </c>
      <c r="AP645" t="s">
        <v>89</v>
      </c>
      <c r="AQ645" t="s">
        <v>89</v>
      </c>
      <c r="AR645" t="s">
        <v>89</v>
      </c>
      <c r="AS645" t="s">
        <v>89</v>
      </c>
      <c r="AT645" t="s">
        <v>89</v>
      </c>
      <c r="AU645" t="s">
        <v>89</v>
      </c>
      <c r="AV645" t="s">
        <v>89</v>
      </c>
      <c r="AW645" t="s">
        <v>89</v>
      </c>
      <c r="AX645" t="s">
        <v>89</v>
      </c>
      <c r="AY645" t="s">
        <v>89</v>
      </c>
      <c r="AZ645" t="s">
        <v>89</v>
      </c>
      <c r="BA645" t="s">
        <v>89</v>
      </c>
      <c r="BB645" t="s">
        <v>89</v>
      </c>
      <c r="BC645" t="s">
        <v>89</v>
      </c>
      <c r="BD645" t="s">
        <v>89</v>
      </c>
      <c r="BE645" t="s">
        <v>89</v>
      </c>
    </row>
    <row r="646" spans="1:57" x14ac:dyDescent="0.35">
      <c r="A646" t="s">
        <v>1597</v>
      </c>
      <c r="B646" t="s">
        <v>81</v>
      </c>
      <c r="C646" t="s">
        <v>1595</v>
      </c>
      <c r="D646" t="s">
        <v>83</v>
      </c>
      <c r="E646" s="2" t="str">
        <f>HYPERLINK("capsilon://?command=openfolder&amp;siteaddress=envoy.emaiq-na2.net&amp;folderid=FXEEAA346A-E588-3AF3-48C5-7BB48A709DC2","FX2203947")</f>
        <v>FX2203947</v>
      </c>
      <c r="F646" t="s">
        <v>19</v>
      </c>
      <c r="G646" t="s">
        <v>19</v>
      </c>
      <c r="H646" t="s">
        <v>84</v>
      </c>
      <c r="I646" t="s">
        <v>1596</v>
      </c>
      <c r="J646">
        <v>76</v>
      </c>
      <c r="K646" t="s">
        <v>86</v>
      </c>
      <c r="L646" t="s">
        <v>87</v>
      </c>
      <c r="M646" t="s">
        <v>88</v>
      </c>
      <c r="N646">
        <v>2</v>
      </c>
      <c r="O646" s="1">
        <v>44656.318124999998</v>
      </c>
      <c r="P646" s="1">
        <v>44656.326296296298</v>
      </c>
      <c r="Q646">
        <v>24</v>
      </c>
      <c r="R646">
        <v>682</v>
      </c>
      <c r="S646" t="b">
        <v>0</v>
      </c>
      <c r="T646" t="s">
        <v>89</v>
      </c>
      <c r="U646" t="b">
        <v>1</v>
      </c>
      <c r="V646" t="s">
        <v>124</v>
      </c>
      <c r="W646" s="1">
        <v>44656.323807870373</v>
      </c>
      <c r="X646">
        <v>482</v>
      </c>
      <c r="Y646">
        <v>74</v>
      </c>
      <c r="Z646">
        <v>0</v>
      </c>
      <c r="AA646">
        <v>74</v>
      </c>
      <c r="AB646">
        <v>0</v>
      </c>
      <c r="AC646">
        <v>51</v>
      </c>
      <c r="AD646">
        <v>2</v>
      </c>
      <c r="AE646">
        <v>0</v>
      </c>
      <c r="AF646">
        <v>0</v>
      </c>
      <c r="AG646">
        <v>0</v>
      </c>
      <c r="AH646" t="s">
        <v>158</v>
      </c>
      <c r="AI646" s="1">
        <v>44656.326296296298</v>
      </c>
      <c r="AJ646">
        <v>200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2</v>
      </c>
      <c r="AQ646">
        <v>0</v>
      </c>
      <c r="AR646">
        <v>0</v>
      </c>
      <c r="AS646">
        <v>0</v>
      </c>
      <c r="AT646" t="s">
        <v>89</v>
      </c>
      <c r="AU646" t="s">
        <v>89</v>
      </c>
      <c r="AV646" t="s">
        <v>89</v>
      </c>
      <c r="AW646" t="s">
        <v>89</v>
      </c>
      <c r="AX646" t="s">
        <v>89</v>
      </c>
      <c r="AY646" t="s">
        <v>89</v>
      </c>
      <c r="AZ646" t="s">
        <v>89</v>
      </c>
      <c r="BA646" t="s">
        <v>89</v>
      </c>
      <c r="BB646" t="s">
        <v>89</v>
      </c>
      <c r="BC646" t="s">
        <v>89</v>
      </c>
      <c r="BD646" t="s">
        <v>89</v>
      </c>
      <c r="BE646" t="s">
        <v>89</v>
      </c>
    </row>
    <row r="647" spans="1:57" x14ac:dyDescent="0.35">
      <c r="A647" t="s">
        <v>1598</v>
      </c>
      <c r="B647" t="s">
        <v>81</v>
      </c>
      <c r="C647" t="s">
        <v>1451</v>
      </c>
      <c r="D647" t="s">
        <v>83</v>
      </c>
      <c r="E647" s="2" t="str">
        <f>HYPERLINK("capsilon://?command=openfolder&amp;siteaddress=envoy.emaiq-na2.net&amp;folderid=FX9FDA26D3-F477-3A88-A46B-9A43A744E2ED","FX22031194")</f>
        <v>FX22031194</v>
      </c>
      <c r="F647" t="s">
        <v>19</v>
      </c>
      <c r="G647" t="s">
        <v>19</v>
      </c>
      <c r="H647" t="s">
        <v>84</v>
      </c>
      <c r="I647" t="s">
        <v>1599</v>
      </c>
      <c r="J647">
        <v>66</v>
      </c>
      <c r="K647" t="s">
        <v>86</v>
      </c>
      <c r="L647" t="s">
        <v>87</v>
      </c>
      <c r="M647" t="s">
        <v>88</v>
      </c>
      <c r="N647">
        <v>2</v>
      </c>
      <c r="O647" s="1">
        <v>44656.339768518519</v>
      </c>
      <c r="P647" s="1">
        <v>44656.365046296298</v>
      </c>
      <c r="Q647">
        <v>456</v>
      </c>
      <c r="R647">
        <v>1728</v>
      </c>
      <c r="S647" t="b">
        <v>0</v>
      </c>
      <c r="T647" t="s">
        <v>89</v>
      </c>
      <c r="U647" t="b">
        <v>0</v>
      </c>
      <c r="V647" t="s">
        <v>105</v>
      </c>
      <c r="W647" s="1">
        <v>44656.357372685183</v>
      </c>
      <c r="X647">
        <v>1039</v>
      </c>
      <c r="Y647">
        <v>52</v>
      </c>
      <c r="Z647">
        <v>0</v>
      </c>
      <c r="AA647">
        <v>52</v>
      </c>
      <c r="AB647">
        <v>0</v>
      </c>
      <c r="AC647">
        <v>34</v>
      </c>
      <c r="AD647">
        <v>14</v>
      </c>
      <c r="AE647">
        <v>0</v>
      </c>
      <c r="AF647">
        <v>0</v>
      </c>
      <c r="AG647">
        <v>0</v>
      </c>
      <c r="AH647" t="s">
        <v>138</v>
      </c>
      <c r="AI647" s="1">
        <v>44656.365046296298</v>
      </c>
      <c r="AJ647">
        <v>650</v>
      </c>
      <c r="AK647">
        <v>3</v>
      </c>
      <c r="AL647">
        <v>0</v>
      </c>
      <c r="AM647">
        <v>3</v>
      </c>
      <c r="AN647">
        <v>0</v>
      </c>
      <c r="AO647">
        <v>0</v>
      </c>
      <c r="AP647">
        <v>11</v>
      </c>
      <c r="AQ647">
        <v>0</v>
      </c>
      <c r="AR647">
        <v>0</v>
      </c>
      <c r="AS647">
        <v>0</v>
      </c>
      <c r="AT647" t="s">
        <v>89</v>
      </c>
      <c r="AU647" t="s">
        <v>89</v>
      </c>
      <c r="AV647" t="s">
        <v>89</v>
      </c>
      <c r="AW647" t="s">
        <v>89</v>
      </c>
      <c r="AX647" t="s">
        <v>89</v>
      </c>
      <c r="AY647" t="s">
        <v>89</v>
      </c>
      <c r="AZ647" t="s">
        <v>89</v>
      </c>
      <c r="BA647" t="s">
        <v>89</v>
      </c>
      <c r="BB647" t="s">
        <v>89</v>
      </c>
      <c r="BC647" t="s">
        <v>89</v>
      </c>
      <c r="BD647" t="s">
        <v>89</v>
      </c>
      <c r="BE647" t="s">
        <v>89</v>
      </c>
    </row>
    <row r="648" spans="1:57" x14ac:dyDescent="0.35">
      <c r="A648" t="s">
        <v>1600</v>
      </c>
      <c r="B648" t="s">
        <v>81</v>
      </c>
      <c r="C648" t="s">
        <v>1601</v>
      </c>
      <c r="D648" t="s">
        <v>83</v>
      </c>
      <c r="E648" s="2" t="str">
        <f>HYPERLINK("capsilon://?command=openfolder&amp;siteaddress=envoy.emaiq-na2.net&amp;folderid=FXB8D1CAF7-6FF3-677D-5226-20447991D28F","FX2203153")</f>
        <v>FX2203153</v>
      </c>
      <c r="F648" t="s">
        <v>19</v>
      </c>
      <c r="G648" t="s">
        <v>19</v>
      </c>
      <c r="H648" t="s">
        <v>84</v>
      </c>
      <c r="I648" t="s">
        <v>1602</v>
      </c>
      <c r="J648">
        <v>66</v>
      </c>
      <c r="K648" t="s">
        <v>86</v>
      </c>
      <c r="L648" t="s">
        <v>87</v>
      </c>
      <c r="M648" t="s">
        <v>88</v>
      </c>
      <c r="N648">
        <v>1</v>
      </c>
      <c r="O648" s="1">
        <v>44656.350115740737</v>
      </c>
      <c r="P648" s="1">
        <v>44656.35528935185</v>
      </c>
      <c r="Q648">
        <v>399</v>
      </c>
      <c r="R648">
        <v>48</v>
      </c>
      <c r="S648" t="b">
        <v>0</v>
      </c>
      <c r="T648" t="s">
        <v>89</v>
      </c>
      <c r="U648" t="b">
        <v>0</v>
      </c>
      <c r="V648" t="s">
        <v>138</v>
      </c>
      <c r="W648" s="1">
        <v>44656.35528935185</v>
      </c>
      <c r="X648">
        <v>24</v>
      </c>
      <c r="Y648">
        <v>0</v>
      </c>
      <c r="Z648">
        <v>0</v>
      </c>
      <c r="AA648">
        <v>0</v>
      </c>
      <c r="AB648">
        <v>52</v>
      </c>
      <c r="AC648">
        <v>0</v>
      </c>
      <c r="AD648">
        <v>66</v>
      </c>
      <c r="AE648">
        <v>0</v>
      </c>
      <c r="AF648">
        <v>0</v>
      </c>
      <c r="AG648">
        <v>0</v>
      </c>
      <c r="AH648" t="s">
        <v>89</v>
      </c>
      <c r="AI648" t="s">
        <v>89</v>
      </c>
      <c r="AJ648" t="s">
        <v>89</v>
      </c>
      <c r="AK648" t="s">
        <v>89</v>
      </c>
      <c r="AL648" t="s">
        <v>89</v>
      </c>
      <c r="AM648" t="s">
        <v>89</v>
      </c>
      <c r="AN648" t="s">
        <v>89</v>
      </c>
      <c r="AO648" t="s">
        <v>89</v>
      </c>
      <c r="AP648" t="s">
        <v>89</v>
      </c>
      <c r="AQ648" t="s">
        <v>89</v>
      </c>
      <c r="AR648" t="s">
        <v>89</v>
      </c>
      <c r="AS648" t="s">
        <v>89</v>
      </c>
      <c r="AT648" t="s">
        <v>89</v>
      </c>
      <c r="AU648" t="s">
        <v>89</v>
      </c>
      <c r="AV648" t="s">
        <v>89</v>
      </c>
      <c r="AW648" t="s">
        <v>89</v>
      </c>
      <c r="AX648" t="s">
        <v>89</v>
      </c>
      <c r="AY648" t="s">
        <v>89</v>
      </c>
      <c r="AZ648" t="s">
        <v>89</v>
      </c>
      <c r="BA648" t="s">
        <v>89</v>
      </c>
      <c r="BB648" t="s">
        <v>89</v>
      </c>
      <c r="BC648" t="s">
        <v>89</v>
      </c>
      <c r="BD648" t="s">
        <v>89</v>
      </c>
      <c r="BE648" t="s">
        <v>89</v>
      </c>
    </row>
    <row r="649" spans="1:57" x14ac:dyDescent="0.35">
      <c r="A649" t="s">
        <v>1603</v>
      </c>
      <c r="B649" t="s">
        <v>81</v>
      </c>
      <c r="C649" t="s">
        <v>318</v>
      </c>
      <c r="D649" t="s">
        <v>83</v>
      </c>
      <c r="E649" s="2" t="str">
        <f>HYPERLINK("capsilon://?command=openfolder&amp;siteaddress=envoy.emaiq-na2.net&amp;folderid=FXF3874477-2CA6-3D17-B870-871191EE0389","FX2203888")</f>
        <v>FX2203888</v>
      </c>
      <c r="F649" t="s">
        <v>19</v>
      </c>
      <c r="G649" t="s">
        <v>19</v>
      </c>
      <c r="H649" t="s">
        <v>84</v>
      </c>
      <c r="I649" t="s">
        <v>1604</v>
      </c>
      <c r="J649">
        <v>30</v>
      </c>
      <c r="K649" t="s">
        <v>86</v>
      </c>
      <c r="L649" t="s">
        <v>87</v>
      </c>
      <c r="M649" t="s">
        <v>88</v>
      </c>
      <c r="N649">
        <v>2</v>
      </c>
      <c r="O649" s="1">
        <v>44656.354895833334</v>
      </c>
      <c r="P649" s="1">
        <v>44656.361215277779</v>
      </c>
      <c r="Q649">
        <v>271</v>
      </c>
      <c r="R649">
        <v>275</v>
      </c>
      <c r="S649" t="b">
        <v>0</v>
      </c>
      <c r="T649" t="s">
        <v>89</v>
      </c>
      <c r="U649" t="b">
        <v>0</v>
      </c>
      <c r="V649" t="s">
        <v>124</v>
      </c>
      <c r="W649" s="1">
        <v>44656.359618055554</v>
      </c>
      <c r="X649">
        <v>205</v>
      </c>
      <c r="Y649">
        <v>9</v>
      </c>
      <c r="Z649">
        <v>0</v>
      </c>
      <c r="AA649">
        <v>9</v>
      </c>
      <c r="AB649">
        <v>0</v>
      </c>
      <c r="AC649">
        <v>6</v>
      </c>
      <c r="AD649">
        <v>21</v>
      </c>
      <c r="AE649">
        <v>0</v>
      </c>
      <c r="AF649">
        <v>0</v>
      </c>
      <c r="AG649">
        <v>0</v>
      </c>
      <c r="AH649" t="s">
        <v>158</v>
      </c>
      <c r="AI649" s="1">
        <v>44656.361215277779</v>
      </c>
      <c r="AJ649">
        <v>60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21</v>
      </c>
      <c r="AQ649">
        <v>0</v>
      </c>
      <c r="AR649">
        <v>0</v>
      </c>
      <c r="AS649">
        <v>0</v>
      </c>
      <c r="AT649" t="s">
        <v>89</v>
      </c>
      <c r="AU649" t="s">
        <v>89</v>
      </c>
      <c r="AV649" t="s">
        <v>89</v>
      </c>
      <c r="AW649" t="s">
        <v>89</v>
      </c>
      <c r="AX649" t="s">
        <v>89</v>
      </c>
      <c r="AY649" t="s">
        <v>89</v>
      </c>
      <c r="AZ649" t="s">
        <v>89</v>
      </c>
      <c r="BA649" t="s">
        <v>89</v>
      </c>
      <c r="BB649" t="s">
        <v>89</v>
      </c>
      <c r="BC649" t="s">
        <v>89</v>
      </c>
      <c r="BD649" t="s">
        <v>89</v>
      </c>
      <c r="BE649" t="s">
        <v>89</v>
      </c>
    </row>
    <row r="650" spans="1:57" x14ac:dyDescent="0.35">
      <c r="A650" t="s">
        <v>1605</v>
      </c>
      <c r="B650" t="s">
        <v>81</v>
      </c>
      <c r="C650" t="s">
        <v>611</v>
      </c>
      <c r="D650" t="s">
        <v>83</v>
      </c>
      <c r="E650" s="2" t="str">
        <f>HYPERLINK("capsilon://?command=openfolder&amp;siteaddress=envoy.emaiq-na2.net&amp;folderid=FX3DB34D59-C82F-6D32-1E3E-35DC82628BEF","FX22031127")</f>
        <v>FX22031127</v>
      </c>
      <c r="F650" t="s">
        <v>19</v>
      </c>
      <c r="G650" t="s">
        <v>19</v>
      </c>
      <c r="H650" t="s">
        <v>84</v>
      </c>
      <c r="I650" t="s">
        <v>1606</v>
      </c>
      <c r="J650">
        <v>193</v>
      </c>
      <c r="K650" t="s">
        <v>86</v>
      </c>
      <c r="L650" t="s">
        <v>87</v>
      </c>
      <c r="M650" t="s">
        <v>88</v>
      </c>
      <c r="N650">
        <v>1</v>
      </c>
      <c r="O650" s="1">
        <v>44656.355833333335</v>
      </c>
      <c r="P650" s="1">
        <v>44656.363321759258</v>
      </c>
      <c r="Q650">
        <v>134</v>
      </c>
      <c r="R650">
        <v>513</v>
      </c>
      <c r="S650" t="b">
        <v>0</v>
      </c>
      <c r="T650" t="s">
        <v>89</v>
      </c>
      <c r="U650" t="b">
        <v>0</v>
      </c>
      <c r="V650" t="s">
        <v>105</v>
      </c>
      <c r="W650" s="1">
        <v>44656.363321759258</v>
      </c>
      <c r="X650">
        <v>513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193</v>
      </c>
      <c r="AE650">
        <v>155</v>
      </c>
      <c r="AF650">
        <v>0</v>
      </c>
      <c r="AG650">
        <v>8</v>
      </c>
      <c r="AH650" t="s">
        <v>89</v>
      </c>
      <c r="AI650" t="s">
        <v>89</v>
      </c>
      <c r="AJ650" t="s">
        <v>89</v>
      </c>
      <c r="AK650" t="s">
        <v>89</v>
      </c>
      <c r="AL650" t="s">
        <v>89</v>
      </c>
      <c r="AM650" t="s">
        <v>89</v>
      </c>
      <c r="AN650" t="s">
        <v>89</v>
      </c>
      <c r="AO650" t="s">
        <v>89</v>
      </c>
      <c r="AP650" t="s">
        <v>89</v>
      </c>
      <c r="AQ650" t="s">
        <v>89</v>
      </c>
      <c r="AR650" t="s">
        <v>89</v>
      </c>
      <c r="AS650" t="s">
        <v>89</v>
      </c>
      <c r="AT650" t="s">
        <v>89</v>
      </c>
      <c r="AU650" t="s">
        <v>89</v>
      </c>
      <c r="AV650" t="s">
        <v>89</v>
      </c>
      <c r="AW650" t="s">
        <v>89</v>
      </c>
      <c r="AX650" t="s">
        <v>89</v>
      </c>
      <c r="AY650" t="s">
        <v>89</v>
      </c>
      <c r="AZ650" t="s">
        <v>89</v>
      </c>
      <c r="BA650" t="s">
        <v>89</v>
      </c>
      <c r="BB650" t="s">
        <v>89</v>
      </c>
      <c r="BC650" t="s">
        <v>89</v>
      </c>
      <c r="BD650" t="s">
        <v>89</v>
      </c>
      <c r="BE650" t="s">
        <v>89</v>
      </c>
    </row>
    <row r="651" spans="1:57" x14ac:dyDescent="0.35">
      <c r="A651" t="s">
        <v>1607</v>
      </c>
      <c r="B651" t="s">
        <v>81</v>
      </c>
      <c r="C651" t="s">
        <v>303</v>
      </c>
      <c r="D651" t="s">
        <v>83</v>
      </c>
      <c r="E651" s="2" t="str">
        <f>HYPERLINK("capsilon://?command=openfolder&amp;siteaddress=envoy.emaiq-na2.net&amp;folderid=FX16C38AE8-5396-1841-6D2E-CA2E6280EF7D","FX22031129")</f>
        <v>FX22031129</v>
      </c>
      <c r="F651" t="s">
        <v>19</v>
      </c>
      <c r="G651" t="s">
        <v>19</v>
      </c>
      <c r="H651" t="s">
        <v>84</v>
      </c>
      <c r="I651" t="s">
        <v>1608</v>
      </c>
      <c r="J651">
        <v>232</v>
      </c>
      <c r="K651" t="s">
        <v>86</v>
      </c>
      <c r="L651" t="s">
        <v>87</v>
      </c>
      <c r="M651" t="s">
        <v>88</v>
      </c>
      <c r="N651">
        <v>2</v>
      </c>
      <c r="O651" s="1">
        <v>44656.362256944441</v>
      </c>
      <c r="P651" s="1">
        <v>44656.393437500003</v>
      </c>
      <c r="Q651">
        <v>69</v>
      </c>
      <c r="R651">
        <v>2625</v>
      </c>
      <c r="S651" t="b">
        <v>0</v>
      </c>
      <c r="T651" t="s">
        <v>89</v>
      </c>
      <c r="U651" t="b">
        <v>0</v>
      </c>
      <c r="V651" t="s">
        <v>124</v>
      </c>
      <c r="W651" s="1">
        <v>44656.384606481479</v>
      </c>
      <c r="X651">
        <v>1902</v>
      </c>
      <c r="Y651">
        <v>142</v>
      </c>
      <c r="Z651">
        <v>0</v>
      </c>
      <c r="AA651">
        <v>142</v>
      </c>
      <c r="AB651">
        <v>89</v>
      </c>
      <c r="AC651">
        <v>70</v>
      </c>
      <c r="AD651">
        <v>90</v>
      </c>
      <c r="AE651">
        <v>0</v>
      </c>
      <c r="AF651">
        <v>0</v>
      </c>
      <c r="AG651">
        <v>0</v>
      </c>
      <c r="AH651" t="s">
        <v>138</v>
      </c>
      <c r="AI651" s="1">
        <v>44656.393437500003</v>
      </c>
      <c r="AJ651">
        <v>723</v>
      </c>
      <c r="AK651">
        <v>3</v>
      </c>
      <c r="AL651">
        <v>0</v>
      </c>
      <c r="AM651">
        <v>3</v>
      </c>
      <c r="AN651">
        <v>89</v>
      </c>
      <c r="AO651">
        <v>2</v>
      </c>
      <c r="AP651">
        <v>87</v>
      </c>
      <c r="AQ651">
        <v>0</v>
      </c>
      <c r="AR651">
        <v>0</v>
      </c>
      <c r="AS651">
        <v>0</v>
      </c>
      <c r="AT651" t="s">
        <v>89</v>
      </c>
      <c r="AU651" t="s">
        <v>89</v>
      </c>
      <c r="AV651" t="s">
        <v>89</v>
      </c>
      <c r="AW651" t="s">
        <v>89</v>
      </c>
      <c r="AX651" t="s">
        <v>89</v>
      </c>
      <c r="AY651" t="s">
        <v>89</v>
      </c>
      <c r="AZ651" t="s">
        <v>89</v>
      </c>
      <c r="BA651" t="s">
        <v>89</v>
      </c>
      <c r="BB651" t="s">
        <v>89</v>
      </c>
      <c r="BC651" t="s">
        <v>89</v>
      </c>
      <c r="BD651" t="s">
        <v>89</v>
      </c>
      <c r="BE651" t="s">
        <v>89</v>
      </c>
    </row>
    <row r="652" spans="1:57" x14ac:dyDescent="0.35">
      <c r="A652" t="s">
        <v>1609</v>
      </c>
      <c r="B652" t="s">
        <v>81</v>
      </c>
      <c r="C652" t="s">
        <v>611</v>
      </c>
      <c r="D652" t="s">
        <v>83</v>
      </c>
      <c r="E652" s="2" t="str">
        <f>HYPERLINK("capsilon://?command=openfolder&amp;siteaddress=envoy.emaiq-na2.net&amp;folderid=FX3DB34D59-C82F-6D32-1E3E-35DC82628BEF","FX22031127")</f>
        <v>FX22031127</v>
      </c>
      <c r="F652" t="s">
        <v>19</v>
      </c>
      <c r="G652" t="s">
        <v>19</v>
      </c>
      <c r="H652" t="s">
        <v>84</v>
      </c>
      <c r="I652" t="s">
        <v>1606</v>
      </c>
      <c r="J652">
        <v>257</v>
      </c>
      <c r="K652" t="s">
        <v>86</v>
      </c>
      <c r="L652" t="s">
        <v>87</v>
      </c>
      <c r="M652" t="s">
        <v>88</v>
      </c>
      <c r="N652">
        <v>2</v>
      </c>
      <c r="O652" s="1">
        <v>44656.364652777775</v>
      </c>
      <c r="P652" s="1">
        <v>44656.40824074074</v>
      </c>
      <c r="Q652">
        <v>544</v>
      </c>
      <c r="R652">
        <v>3222</v>
      </c>
      <c r="S652" t="b">
        <v>0</v>
      </c>
      <c r="T652" t="s">
        <v>89</v>
      </c>
      <c r="U652" t="b">
        <v>1</v>
      </c>
      <c r="V652" t="s">
        <v>105</v>
      </c>
      <c r="W652" s="1">
        <v>44656.389178240737</v>
      </c>
      <c r="X652">
        <v>1916</v>
      </c>
      <c r="Y652">
        <v>248</v>
      </c>
      <c r="Z652">
        <v>0</v>
      </c>
      <c r="AA652">
        <v>248</v>
      </c>
      <c r="AB652">
        <v>0</v>
      </c>
      <c r="AC652">
        <v>139</v>
      </c>
      <c r="AD652">
        <v>9</v>
      </c>
      <c r="AE652">
        <v>0</v>
      </c>
      <c r="AF652">
        <v>0</v>
      </c>
      <c r="AG652">
        <v>0</v>
      </c>
      <c r="AH652" t="s">
        <v>138</v>
      </c>
      <c r="AI652" s="1">
        <v>44656.40824074074</v>
      </c>
      <c r="AJ652">
        <v>1278</v>
      </c>
      <c r="AK652">
        <v>5</v>
      </c>
      <c r="AL652">
        <v>0</v>
      </c>
      <c r="AM652">
        <v>5</v>
      </c>
      <c r="AN652">
        <v>0</v>
      </c>
      <c r="AO652">
        <v>4</v>
      </c>
      <c r="AP652">
        <v>4</v>
      </c>
      <c r="AQ652">
        <v>0</v>
      </c>
      <c r="AR652">
        <v>0</v>
      </c>
      <c r="AS652">
        <v>0</v>
      </c>
      <c r="AT652" t="s">
        <v>89</v>
      </c>
      <c r="AU652" t="s">
        <v>89</v>
      </c>
      <c r="AV652" t="s">
        <v>89</v>
      </c>
      <c r="AW652" t="s">
        <v>89</v>
      </c>
      <c r="AX652" t="s">
        <v>89</v>
      </c>
      <c r="AY652" t="s">
        <v>89</v>
      </c>
      <c r="AZ652" t="s">
        <v>89</v>
      </c>
      <c r="BA652" t="s">
        <v>89</v>
      </c>
      <c r="BB652" t="s">
        <v>89</v>
      </c>
      <c r="BC652" t="s">
        <v>89</v>
      </c>
      <c r="BD652" t="s">
        <v>89</v>
      </c>
      <c r="BE652" t="s">
        <v>89</v>
      </c>
    </row>
    <row r="653" spans="1:57" x14ac:dyDescent="0.35">
      <c r="A653" t="s">
        <v>1610</v>
      </c>
      <c r="B653" t="s">
        <v>81</v>
      </c>
      <c r="C653" t="s">
        <v>1611</v>
      </c>
      <c r="D653" t="s">
        <v>83</v>
      </c>
      <c r="E653" s="2" t="str">
        <f>HYPERLINK("capsilon://?command=openfolder&amp;siteaddress=envoy.emaiq-na2.net&amp;folderid=FXAE919E31-3C9F-3B0F-31DB-AD5DCC17CF96","FX2201109")</f>
        <v>FX2201109</v>
      </c>
      <c r="F653" t="s">
        <v>19</v>
      </c>
      <c r="G653" t="s">
        <v>19</v>
      </c>
      <c r="H653" t="s">
        <v>84</v>
      </c>
      <c r="I653" t="s">
        <v>1612</v>
      </c>
      <c r="J653">
        <v>343</v>
      </c>
      <c r="K653" t="s">
        <v>86</v>
      </c>
      <c r="L653" t="s">
        <v>87</v>
      </c>
      <c r="M653" t="s">
        <v>88</v>
      </c>
      <c r="N653">
        <v>1</v>
      </c>
      <c r="O653" s="1">
        <v>44656.364756944444</v>
      </c>
      <c r="P653" s="1">
        <v>44656.378067129626</v>
      </c>
      <c r="Q653">
        <v>596</v>
      </c>
      <c r="R653">
        <v>554</v>
      </c>
      <c r="S653" t="b">
        <v>0</v>
      </c>
      <c r="T653" t="s">
        <v>89</v>
      </c>
      <c r="U653" t="b">
        <v>0</v>
      </c>
      <c r="V653" t="s">
        <v>371</v>
      </c>
      <c r="W653" s="1">
        <v>44656.378067129626</v>
      </c>
      <c r="X653">
        <v>316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343</v>
      </c>
      <c r="AE653">
        <v>308</v>
      </c>
      <c r="AF653">
        <v>0</v>
      </c>
      <c r="AG653">
        <v>10</v>
      </c>
      <c r="AH653" t="s">
        <v>89</v>
      </c>
      <c r="AI653" t="s">
        <v>89</v>
      </c>
      <c r="AJ653" t="s">
        <v>89</v>
      </c>
      <c r="AK653" t="s">
        <v>89</v>
      </c>
      <c r="AL653" t="s">
        <v>89</v>
      </c>
      <c r="AM653" t="s">
        <v>89</v>
      </c>
      <c r="AN653" t="s">
        <v>89</v>
      </c>
      <c r="AO653" t="s">
        <v>89</v>
      </c>
      <c r="AP653" t="s">
        <v>89</v>
      </c>
      <c r="AQ653" t="s">
        <v>89</v>
      </c>
      <c r="AR653" t="s">
        <v>89</v>
      </c>
      <c r="AS653" t="s">
        <v>89</v>
      </c>
      <c r="AT653" t="s">
        <v>89</v>
      </c>
      <c r="AU653" t="s">
        <v>89</v>
      </c>
      <c r="AV653" t="s">
        <v>89</v>
      </c>
      <c r="AW653" t="s">
        <v>89</v>
      </c>
      <c r="AX653" t="s">
        <v>89</v>
      </c>
      <c r="AY653" t="s">
        <v>89</v>
      </c>
      <c r="AZ653" t="s">
        <v>89</v>
      </c>
      <c r="BA653" t="s">
        <v>89</v>
      </c>
      <c r="BB653" t="s">
        <v>89</v>
      </c>
      <c r="BC653" t="s">
        <v>89</v>
      </c>
      <c r="BD653" t="s">
        <v>89</v>
      </c>
      <c r="BE653" t="s">
        <v>89</v>
      </c>
    </row>
    <row r="654" spans="1:57" x14ac:dyDescent="0.35">
      <c r="A654" t="s">
        <v>1613</v>
      </c>
      <c r="B654" t="s">
        <v>81</v>
      </c>
      <c r="C654" t="s">
        <v>1611</v>
      </c>
      <c r="D654" t="s">
        <v>83</v>
      </c>
      <c r="E654" s="2" t="str">
        <f>HYPERLINK("capsilon://?command=openfolder&amp;siteaddress=envoy.emaiq-na2.net&amp;folderid=FXAE919E31-3C9F-3B0F-31DB-AD5DCC17CF96","FX2201109")</f>
        <v>FX2201109</v>
      </c>
      <c r="F654" t="s">
        <v>19</v>
      </c>
      <c r="G654" t="s">
        <v>19</v>
      </c>
      <c r="H654" t="s">
        <v>84</v>
      </c>
      <c r="I654" t="s">
        <v>1612</v>
      </c>
      <c r="J654">
        <v>381</v>
      </c>
      <c r="K654" t="s">
        <v>86</v>
      </c>
      <c r="L654" t="s">
        <v>87</v>
      </c>
      <c r="M654" t="s">
        <v>88</v>
      </c>
      <c r="N654">
        <v>2</v>
      </c>
      <c r="O654" s="1">
        <v>44656.379270833335</v>
      </c>
      <c r="P654" s="1">
        <v>44656.410115740742</v>
      </c>
      <c r="Q654">
        <v>193</v>
      </c>
      <c r="R654">
        <v>2472</v>
      </c>
      <c r="S654" t="b">
        <v>0</v>
      </c>
      <c r="T654" t="s">
        <v>89</v>
      </c>
      <c r="U654" t="b">
        <v>1</v>
      </c>
      <c r="V654" t="s">
        <v>371</v>
      </c>
      <c r="W654" s="1">
        <v>44656.394745370373</v>
      </c>
      <c r="X654">
        <v>1332</v>
      </c>
      <c r="Y654">
        <v>287</v>
      </c>
      <c r="Z654">
        <v>0</v>
      </c>
      <c r="AA654">
        <v>287</v>
      </c>
      <c r="AB654">
        <v>37</v>
      </c>
      <c r="AC654">
        <v>102</v>
      </c>
      <c r="AD654">
        <v>94</v>
      </c>
      <c r="AE654">
        <v>0</v>
      </c>
      <c r="AF654">
        <v>0</v>
      </c>
      <c r="AG654">
        <v>0</v>
      </c>
      <c r="AH654" t="s">
        <v>273</v>
      </c>
      <c r="AI654" s="1">
        <v>44656.410115740742</v>
      </c>
      <c r="AJ654">
        <v>1127</v>
      </c>
      <c r="AK654">
        <v>2</v>
      </c>
      <c r="AL654">
        <v>0</v>
      </c>
      <c r="AM654">
        <v>2</v>
      </c>
      <c r="AN654">
        <v>37</v>
      </c>
      <c r="AO654">
        <v>4</v>
      </c>
      <c r="AP654">
        <v>92</v>
      </c>
      <c r="AQ654">
        <v>0</v>
      </c>
      <c r="AR654">
        <v>0</v>
      </c>
      <c r="AS654">
        <v>0</v>
      </c>
      <c r="AT654" t="s">
        <v>89</v>
      </c>
      <c r="AU654" t="s">
        <v>89</v>
      </c>
      <c r="AV654" t="s">
        <v>89</v>
      </c>
      <c r="AW654" t="s">
        <v>89</v>
      </c>
      <c r="AX654" t="s">
        <v>89</v>
      </c>
      <c r="AY654" t="s">
        <v>89</v>
      </c>
      <c r="AZ654" t="s">
        <v>89</v>
      </c>
      <c r="BA654" t="s">
        <v>89</v>
      </c>
      <c r="BB654" t="s">
        <v>89</v>
      </c>
      <c r="BC654" t="s">
        <v>89</v>
      </c>
      <c r="BD654" t="s">
        <v>89</v>
      </c>
      <c r="BE654" t="s">
        <v>89</v>
      </c>
    </row>
    <row r="655" spans="1:57" x14ac:dyDescent="0.35">
      <c r="A655" t="s">
        <v>1614</v>
      </c>
      <c r="B655" t="s">
        <v>81</v>
      </c>
      <c r="C655" t="s">
        <v>122</v>
      </c>
      <c r="D655" t="s">
        <v>83</v>
      </c>
      <c r="E655" s="2" t="str">
        <f>HYPERLINK("capsilon://?command=openfolder&amp;siteaddress=envoy.emaiq-na2.net&amp;folderid=FX52E91147-6940-4F21-E3B8-4FFA82757A39","FX2203322")</f>
        <v>FX2203322</v>
      </c>
      <c r="F655" t="s">
        <v>19</v>
      </c>
      <c r="G655" t="s">
        <v>19</v>
      </c>
      <c r="H655" t="s">
        <v>84</v>
      </c>
      <c r="I655" t="s">
        <v>1615</v>
      </c>
      <c r="J655">
        <v>30</v>
      </c>
      <c r="K655" t="s">
        <v>86</v>
      </c>
      <c r="L655" t="s">
        <v>87</v>
      </c>
      <c r="M655" t="s">
        <v>88</v>
      </c>
      <c r="N655">
        <v>2</v>
      </c>
      <c r="O655" s="1">
        <v>44656.383368055554</v>
      </c>
      <c r="P655" s="1">
        <v>44656.394444444442</v>
      </c>
      <c r="Q655">
        <v>715</v>
      </c>
      <c r="R655">
        <v>242</v>
      </c>
      <c r="S655" t="b">
        <v>0</v>
      </c>
      <c r="T655" t="s">
        <v>89</v>
      </c>
      <c r="U655" t="b">
        <v>0</v>
      </c>
      <c r="V655" t="s">
        <v>124</v>
      </c>
      <c r="W655" s="1">
        <v>44656.386493055557</v>
      </c>
      <c r="X655">
        <v>162</v>
      </c>
      <c r="Y655">
        <v>9</v>
      </c>
      <c r="Z655">
        <v>0</v>
      </c>
      <c r="AA655">
        <v>9</v>
      </c>
      <c r="AB655">
        <v>0</v>
      </c>
      <c r="AC655">
        <v>1</v>
      </c>
      <c r="AD655">
        <v>21</v>
      </c>
      <c r="AE655">
        <v>0</v>
      </c>
      <c r="AF655">
        <v>0</v>
      </c>
      <c r="AG655">
        <v>0</v>
      </c>
      <c r="AH655" t="s">
        <v>273</v>
      </c>
      <c r="AI655" s="1">
        <v>44656.394444444442</v>
      </c>
      <c r="AJ655">
        <v>80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21</v>
      </c>
      <c r="AQ655">
        <v>0</v>
      </c>
      <c r="AR655">
        <v>0</v>
      </c>
      <c r="AS655">
        <v>0</v>
      </c>
      <c r="AT655" t="s">
        <v>89</v>
      </c>
      <c r="AU655" t="s">
        <v>89</v>
      </c>
      <c r="AV655" t="s">
        <v>89</v>
      </c>
      <c r="AW655" t="s">
        <v>89</v>
      </c>
      <c r="AX655" t="s">
        <v>89</v>
      </c>
      <c r="AY655" t="s">
        <v>89</v>
      </c>
      <c r="AZ655" t="s">
        <v>89</v>
      </c>
      <c r="BA655" t="s">
        <v>89</v>
      </c>
      <c r="BB655" t="s">
        <v>89</v>
      </c>
      <c r="BC655" t="s">
        <v>89</v>
      </c>
      <c r="BD655" t="s">
        <v>89</v>
      </c>
      <c r="BE655" t="s">
        <v>89</v>
      </c>
    </row>
    <row r="656" spans="1:57" x14ac:dyDescent="0.35">
      <c r="A656" t="s">
        <v>1616</v>
      </c>
      <c r="B656" t="s">
        <v>81</v>
      </c>
      <c r="C656" t="s">
        <v>122</v>
      </c>
      <c r="D656" t="s">
        <v>83</v>
      </c>
      <c r="E656" s="2" t="str">
        <f>HYPERLINK("capsilon://?command=openfolder&amp;siteaddress=envoy.emaiq-na2.net&amp;folderid=FX52E91147-6940-4F21-E3B8-4FFA82757A39","FX2203322")</f>
        <v>FX2203322</v>
      </c>
      <c r="F656" t="s">
        <v>19</v>
      </c>
      <c r="G656" t="s">
        <v>19</v>
      </c>
      <c r="H656" t="s">
        <v>84</v>
      </c>
      <c r="I656" t="s">
        <v>1617</v>
      </c>
      <c r="J656">
        <v>38</v>
      </c>
      <c r="K656" t="s">
        <v>86</v>
      </c>
      <c r="L656" t="s">
        <v>87</v>
      </c>
      <c r="M656" t="s">
        <v>88</v>
      </c>
      <c r="N656">
        <v>1</v>
      </c>
      <c r="O656" s="1">
        <v>44656.385196759256</v>
      </c>
      <c r="P656" s="1">
        <v>44656.38853009259</v>
      </c>
      <c r="Q656">
        <v>113</v>
      </c>
      <c r="R656">
        <v>175</v>
      </c>
      <c r="S656" t="b">
        <v>0</v>
      </c>
      <c r="T656" t="s">
        <v>89</v>
      </c>
      <c r="U656" t="b">
        <v>0</v>
      </c>
      <c r="V656" t="s">
        <v>124</v>
      </c>
      <c r="W656" s="1">
        <v>44656.38853009259</v>
      </c>
      <c r="X656">
        <v>175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38</v>
      </c>
      <c r="AE656">
        <v>37</v>
      </c>
      <c r="AF656">
        <v>0</v>
      </c>
      <c r="AG656">
        <v>3</v>
      </c>
      <c r="AH656" t="s">
        <v>89</v>
      </c>
      <c r="AI656" t="s">
        <v>89</v>
      </c>
      <c r="AJ656" t="s">
        <v>89</v>
      </c>
      <c r="AK656" t="s">
        <v>89</v>
      </c>
      <c r="AL656" t="s">
        <v>89</v>
      </c>
      <c r="AM656" t="s">
        <v>89</v>
      </c>
      <c r="AN656" t="s">
        <v>89</v>
      </c>
      <c r="AO656" t="s">
        <v>89</v>
      </c>
      <c r="AP656" t="s">
        <v>89</v>
      </c>
      <c r="AQ656" t="s">
        <v>89</v>
      </c>
      <c r="AR656" t="s">
        <v>89</v>
      </c>
      <c r="AS656" t="s">
        <v>89</v>
      </c>
      <c r="AT656" t="s">
        <v>89</v>
      </c>
      <c r="AU656" t="s">
        <v>89</v>
      </c>
      <c r="AV656" t="s">
        <v>89</v>
      </c>
      <c r="AW656" t="s">
        <v>89</v>
      </c>
      <c r="AX656" t="s">
        <v>89</v>
      </c>
      <c r="AY656" t="s">
        <v>89</v>
      </c>
      <c r="AZ656" t="s">
        <v>89</v>
      </c>
      <c r="BA656" t="s">
        <v>89</v>
      </c>
      <c r="BB656" t="s">
        <v>89</v>
      </c>
      <c r="BC656" t="s">
        <v>89</v>
      </c>
      <c r="BD656" t="s">
        <v>89</v>
      </c>
      <c r="BE656" t="s">
        <v>89</v>
      </c>
    </row>
    <row r="657" spans="1:57" x14ac:dyDescent="0.35">
      <c r="A657" t="s">
        <v>1618</v>
      </c>
      <c r="B657" t="s">
        <v>81</v>
      </c>
      <c r="C657" t="s">
        <v>122</v>
      </c>
      <c r="D657" t="s">
        <v>83</v>
      </c>
      <c r="E657" s="2" t="str">
        <f>HYPERLINK("capsilon://?command=openfolder&amp;siteaddress=envoy.emaiq-na2.net&amp;folderid=FX52E91147-6940-4F21-E3B8-4FFA82757A39","FX2203322")</f>
        <v>FX2203322</v>
      </c>
      <c r="F657" t="s">
        <v>19</v>
      </c>
      <c r="G657" t="s">
        <v>19</v>
      </c>
      <c r="H657" t="s">
        <v>84</v>
      </c>
      <c r="I657" t="s">
        <v>1617</v>
      </c>
      <c r="J657">
        <v>114</v>
      </c>
      <c r="K657" t="s">
        <v>86</v>
      </c>
      <c r="L657" t="s">
        <v>87</v>
      </c>
      <c r="M657" t="s">
        <v>88</v>
      </c>
      <c r="N657">
        <v>2</v>
      </c>
      <c r="O657" s="1">
        <v>44656.388912037037</v>
      </c>
      <c r="P657" s="1">
        <v>44656.397060185183</v>
      </c>
      <c r="Q657">
        <v>61</v>
      </c>
      <c r="R657">
        <v>643</v>
      </c>
      <c r="S657" t="b">
        <v>0</v>
      </c>
      <c r="T657" t="s">
        <v>89</v>
      </c>
      <c r="U657" t="b">
        <v>1</v>
      </c>
      <c r="V657" t="s">
        <v>124</v>
      </c>
      <c r="W657" s="1">
        <v>44656.393807870372</v>
      </c>
      <c r="X657">
        <v>418</v>
      </c>
      <c r="Y657">
        <v>37</v>
      </c>
      <c r="Z657">
        <v>0</v>
      </c>
      <c r="AA657">
        <v>37</v>
      </c>
      <c r="AB657">
        <v>74</v>
      </c>
      <c r="AC657">
        <v>19</v>
      </c>
      <c r="AD657">
        <v>77</v>
      </c>
      <c r="AE657">
        <v>0</v>
      </c>
      <c r="AF657">
        <v>0</v>
      </c>
      <c r="AG657">
        <v>0</v>
      </c>
      <c r="AH657" t="s">
        <v>273</v>
      </c>
      <c r="AI657" s="1">
        <v>44656.397060185183</v>
      </c>
      <c r="AJ657">
        <v>225</v>
      </c>
      <c r="AK657">
        <v>1</v>
      </c>
      <c r="AL657">
        <v>0</v>
      </c>
      <c r="AM657">
        <v>1</v>
      </c>
      <c r="AN657">
        <v>74</v>
      </c>
      <c r="AO657">
        <v>1</v>
      </c>
      <c r="AP657">
        <v>76</v>
      </c>
      <c r="AQ657">
        <v>0</v>
      </c>
      <c r="AR657">
        <v>0</v>
      </c>
      <c r="AS657">
        <v>0</v>
      </c>
      <c r="AT657" t="s">
        <v>89</v>
      </c>
      <c r="AU657" t="s">
        <v>89</v>
      </c>
      <c r="AV657" t="s">
        <v>89</v>
      </c>
      <c r="AW657" t="s">
        <v>89</v>
      </c>
      <c r="AX657" t="s">
        <v>89</v>
      </c>
      <c r="AY657" t="s">
        <v>89</v>
      </c>
      <c r="AZ657" t="s">
        <v>89</v>
      </c>
      <c r="BA657" t="s">
        <v>89</v>
      </c>
      <c r="BB657" t="s">
        <v>89</v>
      </c>
      <c r="BC657" t="s">
        <v>89</v>
      </c>
      <c r="BD657" t="s">
        <v>89</v>
      </c>
      <c r="BE657" t="s">
        <v>89</v>
      </c>
    </row>
    <row r="658" spans="1:57" x14ac:dyDescent="0.35">
      <c r="A658" t="s">
        <v>1619</v>
      </c>
      <c r="B658" t="s">
        <v>81</v>
      </c>
      <c r="C658" t="s">
        <v>437</v>
      </c>
      <c r="D658" t="s">
        <v>83</v>
      </c>
      <c r="E658" s="2" t="str">
        <f>HYPERLINK("capsilon://?command=openfolder&amp;siteaddress=envoy.emaiq-na2.net&amp;folderid=FX37628478-1BAE-36EA-D748-0AEE893EFB79","FX2203907")</f>
        <v>FX2203907</v>
      </c>
      <c r="F658" t="s">
        <v>19</v>
      </c>
      <c r="G658" t="s">
        <v>19</v>
      </c>
      <c r="H658" t="s">
        <v>84</v>
      </c>
      <c r="I658" t="s">
        <v>1620</v>
      </c>
      <c r="J658">
        <v>66</v>
      </c>
      <c r="K658" t="s">
        <v>86</v>
      </c>
      <c r="L658" t="s">
        <v>87</v>
      </c>
      <c r="M658" t="s">
        <v>88</v>
      </c>
      <c r="N658">
        <v>2</v>
      </c>
      <c r="O658" s="1">
        <v>44656.397152777776</v>
      </c>
      <c r="P658" s="1">
        <v>44656.41920138889</v>
      </c>
      <c r="Q658">
        <v>476</v>
      </c>
      <c r="R658">
        <v>1429</v>
      </c>
      <c r="S658" t="b">
        <v>0</v>
      </c>
      <c r="T658" t="s">
        <v>89</v>
      </c>
      <c r="U658" t="b">
        <v>0</v>
      </c>
      <c r="V658" t="s">
        <v>124</v>
      </c>
      <c r="W658" s="1">
        <v>44656.407187500001</v>
      </c>
      <c r="X658">
        <v>835</v>
      </c>
      <c r="Y658">
        <v>52</v>
      </c>
      <c r="Z658">
        <v>0</v>
      </c>
      <c r="AA658">
        <v>52</v>
      </c>
      <c r="AB658">
        <v>0</v>
      </c>
      <c r="AC658">
        <v>38</v>
      </c>
      <c r="AD658">
        <v>14</v>
      </c>
      <c r="AE658">
        <v>0</v>
      </c>
      <c r="AF658">
        <v>0</v>
      </c>
      <c r="AG658">
        <v>0</v>
      </c>
      <c r="AH658" t="s">
        <v>138</v>
      </c>
      <c r="AI658" s="1">
        <v>44656.41920138889</v>
      </c>
      <c r="AJ658">
        <v>438</v>
      </c>
      <c r="AK658">
        <v>3</v>
      </c>
      <c r="AL658">
        <v>0</v>
      </c>
      <c r="AM658">
        <v>3</v>
      </c>
      <c r="AN658">
        <v>0</v>
      </c>
      <c r="AO658">
        <v>2</v>
      </c>
      <c r="AP658">
        <v>11</v>
      </c>
      <c r="AQ658">
        <v>0</v>
      </c>
      <c r="AR658">
        <v>0</v>
      </c>
      <c r="AS658">
        <v>0</v>
      </c>
      <c r="AT658" t="s">
        <v>89</v>
      </c>
      <c r="AU658" t="s">
        <v>89</v>
      </c>
      <c r="AV658" t="s">
        <v>89</v>
      </c>
      <c r="AW658" t="s">
        <v>89</v>
      </c>
      <c r="AX658" t="s">
        <v>89</v>
      </c>
      <c r="AY658" t="s">
        <v>89</v>
      </c>
      <c r="AZ658" t="s">
        <v>89</v>
      </c>
      <c r="BA658" t="s">
        <v>89</v>
      </c>
      <c r="BB658" t="s">
        <v>89</v>
      </c>
      <c r="BC658" t="s">
        <v>89</v>
      </c>
      <c r="BD658" t="s">
        <v>89</v>
      </c>
      <c r="BE658" t="s">
        <v>89</v>
      </c>
    </row>
    <row r="659" spans="1:57" x14ac:dyDescent="0.35">
      <c r="A659" t="s">
        <v>1621</v>
      </c>
      <c r="B659" t="s">
        <v>81</v>
      </c>
      <c r="C659" t="s">
        <v>146</v>
      </c>
      <c r="D659" t="s">
        <v>83</v>
      </c>
      <c r="E659" s="2" t="str">
        <f>HYPERLINK("capsilon://?command=openfolder&amp;siteaddress=envoy.emaiq-na2.net&amp;folderid=FXECABDCDD-6D19-6B80-5997-D9333C76C5F4","FX22031186")</f>
        <v>FX22031186</v>
      </c>
      <c r="F659" t="s">
        <v>19</v>
      </c>
      <c r="G659" t="s">
        <v>19</v>
      </c>
      <c r="H659" t="s">
        <v>84</v>
      </c>
      <c r="I659" t="s">
        <v>1622</v>
      </c>
      <c r="J659">
        <v>758</v>
      </c>
      <c r="K659" t="s">
        <v>86</v>
      </c>
      <c r="L659" t="s">
        <v>87</v>
      </c>
      <c r="M659" t="s">
        <v>88</v>
      </c>
      <c r="N659">
        <v>2</v>
      </c>
      <c r="O659" s="1">
        <v>44656.399594907409</v>
      </c>
      <c r="P659" s="1">
        <v>44656.601111111115</v>
      </c>
      <c r="Q659">
        <v>8269</v>
      </c>
      <c r="R659">
        <v>9142</v>
      </c>
      <c r="S659" t="b">
        <v>0</v>
      </c>
      <c r="T659" t="s">
        <v>89</v>
      </c>
      <c r="U659" t="b">
        <v>0</v>
      </c>
      <c r="V659" t="s">
        <v>134</v>
      </c>
      <c r="W659" s="1">
        <v>44656.541354166664</v>
      </c>
      <c r="X659">
        <v>4141</v>
      </c>
      <c r="Y659">
        <v>488</v>
      </c>
      <c r="Z659">
        <v>0</v>
      </c>
      <c r="AA659">
        <v>488</v>
      </c>
      <c r="AB659">
        <v>352</v>
      </c>
      <c r="AC659">
        <v>311</v>
      </c>
      <c r="AD659">
        <v>270</v>
      </c>
      <c r="AE659">
        <v>0</v>
      </c>
      <c r="AF659">
        <v>0</v>
      </c>
      <c r="AG659">
        <v>0</v>
      </c>
      <c r="AH659" t="s">
        <v>200</v>
      </c>
      <c r="AI659" s="1">
        <v>44656.601111111115</v>
      </c>
      <c r="AJ659">
        <v>4084</v>
      </c>
      <c r="AK659">
        <v>5</v>
      </c>
      <c r="AL659">
        <v>0</v>
      </c>
      <c r="AM659">
        <v>5</v>
      </c>
      <c r="AN659">
        <v>352</v>
      </c>
      <c r="AO659">
        <v>4</v>
      </c>
      <c r="AP659">
        <v>265</v>
      </c>
      <c r="AQ659">
        <v>0</v>
      </c>
      <c r="AR659">
        <v>0</v>
      </c>
      <c r="AS659">
        <v>0</v>
      </c>
      <c r="AT659" t="s">
        <v>89</v>
      </c>
      <c r="AU659" t="s">
        <v>89</v>
      </c>
      <c r="AV659" t="s">
        <v>89</v>
      </c>
      <c r="AW659" t="s">
        <v>89</v>
      </c>
      <c r="AX659" t="s">
        <v>89</v>
      </c>
      <c r="AY659" t="s">
        <v>89</v>
      </c>
      <c r="AZ659" t="s">
        <v>89</v>
      </c>
      <c r="BA659" t="s">
        <v>89</v>
      </c>
      <c r="BB659" t="s">
        <v>89</v>
      </c>
      <c r="BC659" t="s">
        <v>89</v>
      </c>
      <c r="BD659" t="s">
        <v>89</v>
      </c>
      <c r="BE659" t="s">
        <v>89</v>
      </c>
    </row>
    <row r="660" spans="1:57" x14ac:dyDescent="0.35">
      <c r="A660" t="s">
        <v>1623</v>
      </c>
      <c r="B660" t="s">
        <v>81</v>
      </c>
      <c r="C660" t="s">
        <v>835</v>
      </c>
      <c r="D660" t="s">
        <v>83</v>
      </c>
      <c r="E660" s="2" t="str">
        <f>HYPERLINK("capsilon://?command=openfolder&amp;siteaddress=envoy.emaiq-na2.net&amp;folderid=FXB40DF763-79F4-5399-F96A-7BC69F1217E6","FX2203422")</f>
        <v>FX2203422</v>
      </c>
      <c r="F660" t="s">
        <v>19</v>
      </c>
      <c r="G660" t="s">
        <v>19</v>
      </c>
      <c r="H660" t="s">
        <v>84</v>
      </c>
      <c r="I660" t="s">
        <v>1624</v>
      </c>
      <c r="J660">
        <v>30</v>
      </c>
      <c r="K660" t="s">
        <v>86</v>
      </c>
      <c r="L660" t="s">
        <v>87</v>
      </c>
      <c r="M660" t="s">
        <v>88</v>
      </c>
      <c r="N660">
        <v>2</v>
      </c>
      <c r="O660" s="1">
        <v>44656.411956018521</v>
      </c>
      <c r="P660" s="1">
        <v>44656.420208333337</v>
      </c>
      <c r="Q660">
        <v>379</v>
      </c>
      <c r="R660">
        <v>334</v>
      </c>
      <c r="S660" t="b">
        <v>0</v>
      </c>
      <c r="T660" t="s">
        <v>89</v>
      </c>
      <c r="U660" t="b">
        <v>0</v>
      </c>
      <c r="V660" t="s">
        <v>124</v>
      </c>
      <c r="W660" s="1">
        <v>44656.415972222225</v>
      </c>
      <c r="X660">
        <v>248</v>
      </c>
      <c r="Y660">
        <v>9</v>
      </c>
      <c r="Z660">
        <v>0</v>
      </c>
      <c r="AA660">
        <v>9</v>
      </c>
      <c r="AB660">
        <v>0</v>
      </c>
      <c r="AC660">
        <v>8</v>
      </c>
      <c r="AD660">
        <v>21</v>
      </c>
      <c r="AE660">
        <v>0</v>
      </c>
      <c r="AF660">
        <v>0</v>
      </c>
      <c r="AG660">
        <v>0</v>
      </c>
      <c r="AH660" t="s">
        <v>138</v>
      </c>
      <c r="AI660" s="1">
        <v>44656.420208333337</v>
      </c>
      <c r="AJ660">
        <v>86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21</v>
      </c>
      <c r="AQ660">
        <v>0</v>
      </c>
      <c r="AR660">
        <v>0</v>
      </c>
      <c r="AS660">
        <v>0</v>
      </c>
      <c r="AT660" t="s">
        <v>89</v>
      </c>
      <c r="AU660" t="s">
        <v>89</v>
      </c>
      <c r="AV660" t="s">
        <v>89</v>
      </c>
      <c r="AW660" t="s">
        <v>89</v>
      </c>
      <c r="AX660" t="s">
        <v>89</v>
      </c>
      <c r="AY660" t="s">
        <v>89</v>
      </c>
      <c r="AZ660" t="s">
        <v>89</v>
      </c>
      <c r="BA660" t="s">
        <v>89</v>
      </c>
      <c r="BB660" t="s">
        <v>89</v>
      </c>
      <c r="BC660" t="s">
        <v>89</v>
      </c>
      <c r="BD660" t="s">
        <v>89</v>
      </c>
      <c r="BE660" t="s">
        <v>89</v>
      </c>
    </row>
    <row r="661" spans="1:57" x14ac:dyDescent="0.35">
      <c r="A661" t="s">
        <v>1625</v>
      </c>
      <c r="B661" t="s">
        <v>81</v>
      </c>
      <c r="C661" t="s">
        <v>1626</v>
      </c>
      <c r="D661" t="s">
        <v>83</v>
      </c>
      <c r="E661" s="2" t="str">
        <f>HYPERLINK("capsilon://?command=openfolder&amp;siteaddress=envoy.emaiq-na2.net&amp;folderid=FX91299385-9112-BF89-9F9A-B3BA937590CD","FX22031014")</f>
        <v>FX22031014</v>
      </c>
      <c r="F661" t="s">
        <v>19</v>
      </c>
      <c r="G661" t="s">
        <v>19</v>
      </c>
      <c r="H661" t="s">
        <v>84</v>
      </c>
      <c r="I661" t="s">
        <v>1627</v>
      </c>
      <c r="J661">
        <v>301</v>
      </c>
      <c r="K661" t="s">
        <v>86</v>
      </c>
      <c r="L661" t="s">
        <v>87</v>
      </c>
      <c r="M661" t="s">
        <v>88</v>
      </c>
      <c r="N661">
        <v>1</v>
      </c>
      <c r="O661" s="1">
        <v>44656.42328703704</v>
      </c>
      <c r="P661" s="1">
        <v>44656.54314814815</v>
      </c>
      <c r="Q661">
        <v>8044</v>
      </c>
      <c r="R661">
        <v>2312</v>
      </c>
      <c r="S661" t="b">
        <v>0</v>
      </c>
      <c r="T661" t="s">
        <v>89</v>
      </c>
      <c r="U661" t="b">
        <v>0</v>
      </c>
      <c r="V661" t="s">
        <v>460</v>
      </c>
      <c r="W661" s="1">
        <v>44656.54314814815</v>
      </c>
      <c r="X661">
        <v>1488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301</v>
      </c>
      <c r="AE661">
        <v>258</v>
      </c>
      <c r="AF661">
        <v>0</v>
      </c>
      <c r="AG661">
        <v>19</v>
      </c>
      <c r="AH661" t="s">
        <v>89</v>
      </c>
      <c r="AI661" t="s">
        <v>89</v>
      </c>
      <c r="AJ661" t="s">
        <v>89</v>
      </c>
      <c r="AK661" t="s">
        <v>89</v>
      </c>
      <c r="AL661" t="s">
        <v>89</v>
      </c>
      <c r="AM661" t="s">
        <v>89</v>
      </c>
      <c r="AN661" t="s">
        <v>89</v>
      </c>
      <c r="AO661" t="s">
        <v>89</v>
      </c>
      <c r="AP661" t="s">
        <v>89</v>
      </c>
      <c r="AQ661" t="s">
        <v>89</v>
      </c>
      <c r="AR661" t="s">
        <v>89</v>
      </c>
      <c r="AS661" t="s">
        <v>89</v>
      </c>
      <c r="AT661" t="s">
        <v>89</v>
      </c>
      <c r="AU661" t="s">
        <v>89</v>
      </c>
      <c r="AV661" t="s">
        <v>89</v>
      </c>
      <c r="AW661" t="s">
        <v>89</v>
      </c>
      <c r="AX661" t="s">
        <v>89</v>
      </c>
      <c r="AY661" t="s">
        <v>89</v>
      </c>
      <c r="AZ661" t="s">
        <v>89</v>
      </c>
      <c r="BA661" t="s">
        <v>89</v>
      </c>
      <c r="BB661" t="s">
        <v>89</v>
      </c>
      <c r="BC661" t="s">
        <v>89</v>
      </c>
      <c r="BD661" t="s">
        <v>89</v>
      </c>
      <c r="BE661" t="s">
        <v>89</v>
      </c>
    </row>
    <row r="662" spans="1:57" x14ac:dyDescent="0.35">
      <c r="A662" t="s">
        <v>1628</v>
      </c>
      <c r="B662" t="s">
        <v>81</v>
      </c>
      <c r="C662" t="s">
        <v>1629</v>
      </c>
      <c r="D662" t="s">
        <v>83</v>
      </c>
      <c r="E662" s="2" t="str">
        <f>HYPERLINK("capsilon://?command=openfolder&amp;siteaddress=envoy.emaiq-na2.net&amp;folderid=FX9F55D571-9735-DDB2-F425-F178D5BD8C4F","FX2202741")</f>
        <v>FX2202741</v>
      </c>
      <c r="F662" t="s">
        <v>19</v>
      </c>
      <c r="G662" t="s">
        <v>19</v>
      </c>
      <c r="H662" t="s">
        <v>84</v>
      </c>
      <c r="I662" t="s">
        <v>1630</v>
      </c>
      <c r="J662">
        <v>350</v>
      </c>
      <c r="K662" t="s">
        <v>86</v>
      </c>
      <c r="L662" t="s">
        <v>87</v>
      </c>
      <c r="M662" t="s">
        <v>88</v>
      </c>
      <c r="N662">
        <v>1</v>
      </c>
      <c r="O662" s="1">
        <v>44656.428518518522</v>
      </c>
      <c r="P662" s="1">
        <v>44656.599247685182</v>
      </c>
      <c r="Q662">
        <v>10155</v>
      </c>
      <c r="R662">
        <v>4596</v>
      </c>
      <c r="S662" t="b">
        <v>0</v>
      </c>
      <c r="T662" t="s">
        <v>89</v>
      </c>
      <c r="U662" t="b">
        <v>0</v>
      </c>
      <c r="V662" t="s">
        <v>134</v>
      </c>
      <c r="W662" s="1">
        <v>44656.599247685182</v>
      </c>
      <c r="X662">
        <v>4419</v>
      </c>
      <c r="Y662">
        <v>408</v>
      </c>
      <c r="Z662">
        <v>0</v>
      </c>
      <c r="AA662">
        <v>408</v>
      </c>
      <c r="AB662">
        <v>15</v>
      </c>
      <c r="AC662">
        <v>337</v>
      </c>
      <c r="AD662">
        <v>-58</v>
      </c>
      <c r="AE662">
        <v>-158</v>
      </c>
      <c r="AF662">
        <v>0</v>
      </c>
      <c r="AG662">
        <v>1</v>
      </c>
      <c r="AH662" t="s">
        <v>89</v>
      </c>
      <c r="AI662" t="s">
        <v>89</v>
      </c>
      <c r="AJ662" t="s">
        <v>89</v>
      </c>
      <c r="AK662" t="s">
        <v>89</v>
      </c>
      <c r="AL662" t="s">
        <v>89</v>
      </c>
      <c r="AM662" t="s">
        <v>89</v>
      </c>
      <c r="AN662" t="s">
        <v>89</v>
      </c>
      <c r="AO662" t="s">
        <v>89</v>
      </c>
      <c r="AP662" t="s">
        <v>89</v>
      </c>
      <c r="AQ662" t="s">
        <v>89</v>
      </c>
      <c r="AR662" t="s">
        <v>89</v>
      </c>
      <c r="AS662" t="s">
        <v>89</v>
      </c>
      <c r="AT662" t="s">
        <v>89</v>
      </c>
      <c r="AU662" t="s">
        <v>89</v>
      </c>
      <c r="AV662" t="s">
        <v>89</v>
      </c>
      <c r="AW662" t="s">
        <v>89</v>
      </c>
      <c r="AX662" t="s">
        <v>89</v>
      </c>
      <c r="AY662" t="s">
        <v>89</v>
      </c>
      <c r="AZ662" t="s">
        <v>89</v>
      </c>
      <c r="BA662" t="s">
        <v>89</v>
      </c>
      <c r="BB662" t="s">
        <v>89</v>
      </c>
      <c r="BC662" t="s">
        <v>89</v>
      </c>
      <c r="BD662" t="s">
        <v>89</v>
      </c>
      <c r="BE662" t="s">
        <v>89</v>
      </c>
    </row>
    <row r="663" spans="1:57" x14ac:dyDescent="0.35">
      <c r="A663" t="s">
        <v>1631</v>
      </c>
      <c r="B663" t="s">
        <v>81</v>
      </c>
      <c r="C663" t="s">
        <v>1512</v>
      </c>
      <c r="D663" t="s">
        <v>83</v>
      </c>
      <c r="E663" s="2" t="str">
        <f>HYPERLINK("capsilon://?command=openfolder&amp;siteaddress=envoy.emaiq-na2.net&amp;folderid=FXC4DE86A3-C019-B0E1-88AE-29E2DB471F80","FX220394")</f>
        <v>FX220394</v>
      </c>
      <c r="F663" t="s">
        <v>19</v>
      </c>
      <c r="G663" t="s">
        <v>19</v>
      </c>
      <c r="H663" t="s">
        <v>84</v>
      </c>
      <c r="I663" t="s">
        <v>1632</v>
      </c>
      <c r="J663">
        <v>38</v>
      </c>
      <c r="K663" t="s">
        <v>86</v>
      </c>
      <c r="L663" t="s">
        <v>87</v>
      </c>
      <c r="M663" t="s">
        <v>88</v>
      </c>
      <c r="N663">
        <v>2</v>
      </c>
      <c r="O663" s="1">
        <v>44656.428749999999</v>
      </c>
      <c r="P663" s="1">
        <v>44656.586793981478</v>
      </c>
      <c r="Q663">
        <v>12309</v>
      </c>
      <c r="R663">
        <v>1346</v>
      </c>
      <c r="S663" t="b">
        <v>0</v>
      </c>
      <c r="T663" t="s">
        <v>89</v>
      </c>
      <c r="U663" t="b">
        <v>0</v>
      </c>
      <c r="V663" t="s">
        <v>1075</v>
      </c>
      <c r="W663" s="1">
        <v>44656.574976851851</v>
      </c>
      <c r="X663">
        <v>654</v>
      </c>
      <c r="Y663">
        <v>37</v>
      </c>
      <c r="Z663">
        <v>0</v>
      </c>
      <c r="AA663">
        <v>37</v>
      </c>
      <c r="AB663">
        <v>0</v>
      </c>
      <c r="AC663">
        <v>11</v>
      </c>
      <c r="AD663">
        <v>1</v>
      </c>
      <c r="AE663">
        <v>0</v>
      </c>
      <c r="AF663">
        <v>0</v>
      </c>
      <c r="AG663">
        <v>0</v>
      </c>
      <c r="AH663" t="s">
        <v>101</v>
      </c>
      <c r="AI663" s="1">
        <v>44656.586793981478</v>
      </c>
      <c r="AJ663">
        <v>692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1</v>
      </c>
      <c r="AQ663">
        <v>0</v>
      </c>
      <c r="AR663">
        <v>0</v>
      </c>
      <c r="AS663">
        <v>0</v>
      </c>
      <c r="AT663" t="s">
        <v>89</v>
      </c>
      <c r="AU663" t="s">
        <v>89</v>
      </c>
      <c r="AV663" t="s">
        <v>89</v>
      </c>
      <c r="AW663" t="s">
        <v>89</v>
      </c>
      <c r="AX663" t="s">
        <v>89</v>
      </c>
      <c r="AY663" t="s">
        <v>89</v>
      </c>
      <c r="AZ663" t="s">
        <v>89</v>
      </c>
      <c r="BA663" t="s">
        <v>89</v>
      </c>
      <c r="BB663" t="s">
        <v>89</v>
      </c>
      <c r="BC663" t="s">
        <v>89</v>
      </c>
      <c r="BD663" t="s">
        <v>89</v>
      </c>
      <c r="BE663" t="s">
        <v>89</v>
      </c>
    </row>
    <row r="664" spans="1:57" x14ac:dyDescent="0.35">
      <c r="A664" t="s">
        <v>1633</v>
      </c>
      <c r="B664" t="s">
        <v>81</v>
      </c>
      <c r="C664" t="s">
        <v>93</v>
      </c>
      <c r="D664" t="s">
        <v>83</v>
      </c>
      <c r="E664" s="2" t="str">
        <f>HYPERLINK("capsilon://?command=openfolder&amp;siteaddress=envoy.emaiq-na2.net&amp;folderid=FXBD6C052B-FD9F-B489-B92F-FDD58D031C9D","FX2203822")</f>
        <v>FX2203822</v>
      </c>
      <c r="F664" t="s">
        <v>19</v>
      </c>
      <c r="G664" t="s">
        <v>19</v>
      </c>
      <c r="H664" t="s">
        <v>84</v>
      </c>
      <c r="I664" t="s">
        <v>1634</v>
      </c>
      <c r="J664">
        <v>32</v>
      </c>
      <c r="K664" t="s">
        <v>86</v>
      </c>
      <c r="L664" t="s">
        <v>87</v>
      </c>
      <c r="M664" t="s">
        <v>88</v>
      </c>
      <c r="N664">
        <v>2</v>
      </c>
      <c r="O664" s="1">
        <v>44656.452106481483</v>
      </c>
      <c r="P664" s="1">
        <v>44656.6172337963</v>
      </c>
      <c r="Q664">
        <v>12497</v>
      </c>
      <c r="R664">
        <v>1770</v>
      </c>
      <c r="S664" t="b">
        <v>0</v>
      </c>
      <c r="T664" t="s">
        <v>89</v>
      </c>
      <c r="U664" t="b">
        <v>0</v>
      </c>
      <c r="V664" t="s">
        <v>1075</v>
      </c>
      <c r="W664" s="1">
        <v>44656.594375000001</v>
      </c>
      <c r="X664">
        <v>623</v>
      </c>
      <c r="Y664">
        <v>80</v>
      </c>
      <c r="Z664">
        <v>0</v>
      </c>
      <c r="AA664">
        <v>80</v>
      </c>
      <c r="AB664">
        <v>0</v>
      </c>
      <c r="AC664">
        <v>107</v>
      </c>
      <c r="AD664">
        <v>-48</v>
      </c>
      <c r="AE664">
        <v>0</v>
      </c>
      <c r="AF664">
        <v>0</v>
      </c>
      <c r="AG664">
        <v>0</v>
      </c>
      <c r="AH664" t="s">
        <v>200</v>
      </c>
      <c r="AI664" s="1">
        <v>44656.6172337963</v>
      </c>
      <c r="AJ664">
        <v>1046</v>
      </c>
      <c r="AK664">
        <v>7</v>
      </c>
      <c r="AL664">
        <v>0</v>
      </c>
      <c r="AM664">
        <v>7</v>
      </c>
      <c r="AN664">
        <v>0</v>
      </c>
      <c r="AO664">
        <v>6</v>
      </c>
      <c r="AP664">
        <v>-55</v>
      </c>
      <c r="AQ664">
        <v>0</v>
      </c>
      <c r="AR664">
        <v>0</v>
      </c>
      <c r="AS664">
        <v>0</v>
      </c>
      <c r="AT664" t="s">
        <v>89</v>
      </c>
      <c r="AU664" t="s">
        <v>89</v>
      </c>
      <c r="AV664" t="s">
        <v>89</v>
      </c>
      <c r="AW664" t="s">
        <v>89</v>
      </c>
      <c r="AX664" t="s">
        <v>89</v>
      </c>
      <c r="AY664" t="s">
        <v>89</v>
      </c>
      <c r="AZ664" t="s">
        <v>89</v>
      </c>
      <c r="BA664" t="s">
        <v>89</v>
      </c>
      <c r="BB664" t="s">
        <v>89</v>
      </c>
      <c r="BC664" t="s">
        <v>89</v>
      </c>
      <c r="BD664" t="s">
        <v>89</v>
      </c>
      <c r="BE664" t="s">
        <v>89</v>
      </c>
    </row>
    <row r="665" spans="1:57" x14ac:dyDescent="0.35">
      <c r="A665" t="s">
        <v>1635</v>
      </c>
      <c r="B665" t="s">
        <v>81</v>
      </c>
      <c r="C665" t="s">
        <v>1636</v>
      </c>
      <c r="D665" t="s">
        <v>83</v>
      </c>
      <c r="E665" s="2" t="str">
        <f>HYPERLINK("capsilon://?command=openfolder&amp;siteaddress=envoy.emaiq-na2.net&amp;folderid=FX268D7B01-8F80-7C97-E842-8F9CF344279F","FX2203816")</f>
        <v>FX2203816</v>
      </c>
      <c r="F665" t="s">
        <v>19</v>
      </c>
      <c r="G665" t="s">
        <v>19</v>
      </c>
      <c r="H665" t="s">
        <v>84</v>
      </c>
      <c r="I665" t="s">
        <v>1637</v>
      </c>
      <c r="J665">
        <v>672</v>
      </c>
      <c r="K665" t="s">
        <v>86</v>
      </c>
      <c r="L665" t="s">
        <v>87</v>
      </c>
      <c r="M665" t="s">
        <v>88</v>
      </c>
      <c r="N665">
        <v>1</v>
      </c>
      <c r="O665" s="1">
        <v>44652.378495370373</v>
      </c>
      <c r="P665" s="1">
        <v>44652.501458333332</v>
      </c>
      <c r="Q665">
        <v>10006</v>
      </c>
      <c r="R665">
        <v>618</v>
      </c>
      <c r="S665" t="b">
        <v>0</v>
      </c>
      <c r="T665" t="s">
        <v>89</v>
      </c>
      <c r="U665" t="b">
        <v>0</v>
      </c>
      <c r="V665" t="s">
        <v>1075</v>
      </c>
      <c r="W665" s="1">
        <v>44652.501458333332</v>
      </c>
      <c r="X665">
        <v>514</v>
      </c>
      <c r="Y665">
        <v>9</v>
      </c>
      <c r="Z665">
        <v>0</v>
      </c>
      <c r="AA665">
        <v>9</v>
      </c>
      <c r="AB665">
        <v>0</v>
      </c>
      <c r="AC665">
        <v>2</v>
      </c>
      <c r="AD665">
        <v>663</v>
      </c>
      <c r="AE665">
        <v>606</v>
      </c>
      <c r="AF665">
        <v>0</v>
      </c>
      <c r="AG665">
        <v>8</v>
      </c>
      <c r="AH665" t="s">
        <v>89</v>
      </c>
      <c r="AI665" t="s">
        <v>89</v>
      </c>
      <c r="AJ665" t="s">
        <v>89</v>
      </c>
      <c r="AK665" t="s">
        <v>89</v>
      </c>
      <c r="AL665" t="s">
        <v>89</v>
      </c>
      <c r="AM665" t="s">
        <v>89</v>
      </c>
      <c r="AN665" t="s">
        <v>89</v>
      </c>
      <c r="AO665" t="s">
        <v>89</v>
      </c>
      <c r="AP665" t="s">
        <v>89</v>
      </c>
      <c r="AQ665" t="s">
        <v>89</v>
      </c>
      <c r="AR665" t="s">
        <v>89</v>
      </c>
      <c r="AS665" t="s">
        <v>89</v>
      </c>
      <c r="AT665" t="s">
        <v>89</v>
      </c>
      <c r="AU665" t="s">
        <v>89</v>
      </c>
      <c r="AV665" t="s">
        <v>89</v>
      </c>
      <c r="AW665" t="s">
        <v>89</v>
      </c>
      <c r="AX665" t="s">
        <v>89</v>
      </c>
      <c r="AY665" t="s">
        <v>89</v>
      </c>
      <c r="AZ665" t="s">
        <v>89</v>
      </c>
      <c r="BA665" t="s">
        <v>89</v>
      </c>
      <c r="BB665" t="s">
        <v>89</v>
      </c>
      <c r="BC665" t="s">
        <v>89</v>
      </c>
      <c r="BD665" t="s">
        <v>89</v>
      </c>
      <c r="BE665" t="s">
        <v>89</v>
      </c>
    </row>
    <row r="666" spans="1:57" x14ac:dyDescent="0.35">
      <c r="A666" t="s">
        <v>1638</v>
      </c>
      <c r="B666" t="s">
        <v>81</v>
      </c>
      <c r="C666" t="s">
        <v>294</v>
      </c>
      <c r="D666" t="s">
        <v>83</v>
      </c>
      <c r="E666" s="2" t="str">
        <f>HYPERLINK("capsilon://?command=openfolder&amp;siteaddress=envoy.emaiq-na2.net&amp;folderid=FX58CB0E2D-42C4-79EF-665D-C68DCCBFBCA6","FX22031190")</f>
        <v>FX22031190</v>
      </c>
      <c r="F666" t="s">
        <v>19</v>
      </c>
      <c r="G666" t="s">
        <v>19</v>
      </c>
      <c r="H666" t="s">
        <v>84</v>
      </c>
      <c r="I666" t="s">
        <v>1639</v>
      </c>
      <c r="J666">
        <v>28</v>
      </c>
      <c r="K666" t="s">
        <v>86</v>
      </c>
      <c r="L666" t="s">
        <v>87</v>
      </c>
      <c r="M666" t="s">
        <v>88</v>
      </c>
      <c r="N666">
        <v>2</v>
      </c>
      <c r="O666" s="1">
        <v>44656.459004629629</v>
      </c>
      <c r="P666" s="1">
        <v>44656.647303240738</v>
      </c>
      <c r="Q666">
        <v>15687</v>
      </c>
      <c r="R666">
        <v>582</v>
      </c>
      <c r="S666" t="b">
        <v>0</v>
      </c>
      <c r="T666" t="s">
        <v>89</v>
      </c>
      <c r="U666" t="b">
        <v>0</v>
      </c>
      <c r="V666" t="s">
        <v>460</v>
      </c>
      <c r="W666" s="1">
        <v>44656.598090277781</v>
      </c>
      <c r="X666">
        <v>76</v>
      </c>
      <c r="Y666">
        <v>21</v>
      </c>
      <c r="Z666">
        <v>0</v>
      </c>
      <c r="AA666">
        <v>21</v>
      </c>
      <c r="AB666">
        <v>0</v>
      </c>
      <c r="AC666">
        <v>2</v>
      </c>
      <c r="AD666">
        <v>7</v>
      </c>
      <c r="AE666">
        <v>0</v>
      </c>
      <c r="AF666">
        <v>0</v>
      </c>
      <c r="AG666">
        <v>0</v>
      </c>
      <c r="AH666" t="s">
        <v>101</v>
      </c>
      <c r="AI666" s="1">
        <v>44656.647303240738</v>
      </c>
      <c r="AJ666">
        <v>474</v>
      </c>
      <c r="AK666">
        <v>1</v>
      </c>
      <c r="AL666">
        <v>0</v>
      </c>
      <c r="AM666">
        <v>1</v>
      </c>
      <c r="AN666">
        <v>0</v>
      </c>
      <c r="AO666">
        <v>1</v>
      </c>
      <c r="AP666">
        <v>6</v>
      </c>
      <c r="AQ666">
        <v>0</v>
      </c>
      <c r="AR666">
        <v>0</v>
      </c>
      <c r="AS666">
        <v>0</v>
      </c>
      <c r="AT666" t="s">
        <v>89</v>
      </c>
      <c r="AU666" t="s">
        <v>89</v>
      </c>
      <c r="AV666" t="s">
        <v>89</v>
      </c>
      <c r="AW666" t="s">
        <v>89</v>
      </c>
      <c r="AX666" t="s">
        <v>89</v>
      </c>
      <c r="AY666" t="s">
        <v>89</v>
      </c>
      <c r="AZ666" t="s">
        <v>89</v>
      </c>
      <c r="BA666" t="s">
        <v>89</v>
      </c>
      <c r="BB666" t="s">
        <v>89</v>
      </c>
      <c r="BC666" t="s">
        <v>89</v>
      </c>
      <c r="BD666" t="s">
        <v>89</v>
      </c>
      <c r="BE666" t="s">
        <v>89</v>
      </c>
    </row>
    <row r="667" spans="1:57" x14ac:dyDescent="0.35">
      <c r="A667" t="s">
        <v>1640</v>
      </c>
      <c r="B667" t="s">
        <v>81</v>
      </c>
      <c r="C667" t="s">
        <v>796</v>
      </c>
      <c r="D667" t="s">
        <v>83</v>
      </c>
      <c r="E667" s="2" t="str">
        <f>HYPERLINK("capsilon://?command=openfolder&amp;siteaddress=envoy.emaiq-na2.net&amp;folderid=FX6B146212-4C41-D959-3BB9-306BFFE0A37B","FX22031276")</f>
        <v>FX22031276</v>
      </c>
      <c r="F667" t="s">
        <v>19</v>
      </c>
      <c r="G667" t="s">
        <v>19</v>
      </c>
      <c r="H667" t="s">
        <v>84</v>
      </c>
      <c r="I667" t="s">
        <v>1641</v>
      </c>
      <c r="J667">
        <v>362</v>
      </c>
      <c r="K667" t="s">
        <v>86</v>
      </c>
      <c r="L667" t="s">
        <v>87</v>
      </c>
      <c r="M667" t="s">
        <v>88</v>
      </c>
      <c r="N667">
        <v>2</v>
      </c>
      <c r="O667" s="1">
        <v>44656.494675925926</v>
      </c>
      <c r="P667" s="1">
        <v>44656.792094907411</v>
      </c>
      <c r="Q667">
        <v>23064</v>
      </c>
      <c r="R667">
        <v>2633</v>
      </c>
      <c r="S667" t="b">
        <v>0</v>
      </c>
      <c r="T667" t="s">
        <v>89</v>
      </c>
      <c r="U667" t="b">
        <v>0</v>
      </c>
      <c r="V667" t="s">
        <v>1075</v>
      </c>
      <c r="W667" s="1">
        <v>44656.62641203704</v>
      </c>
      <c r="X667">
        <v>1379</v>
      </c>
      <c r="Y667">
        <v>202</v>
      </c>
      <c r="Z667">
        <v>0</v>
      </c>
      <c r="AA667">
        <v>202</v>
      </c>
      <c r="AB667">
        <v>118</v>
      </c>
      <c r="AC667">
        <v>78</v>
      </c>
      <c r="AD667">
        <v>160</v>
      </c>
      <c r="AE667">
        <v>0</v>
      </c>
      <c r="AF667">
        <v>0</v>
      </c>
      <c r="AG667">
        <v>0</v>
      </c>
      <c r="AH667" t="s">
        <v>101</v>
      </c>
      <c r="AI667" s="1">
        <v>44656.792094907411</v>
      </c>
      <c r="AJ667">
        <v>800</v>
      </c>
      <c r="AK667">
        <v>11</v>
      </c>
      <c r="AL667">
        <v>0</v>
      </c>
      <c r="AM667">
        <v>11</v>
      </c>
      <c r="AN667">
        <v>118</v>
      </c>
      <c r="AO667">
        <v>11</v>
      </c>
      <c r="AP667">
        <v>149</v>
      </c>
      <c r="AQ667">
        <v>0</v>
      </c>
      <c r="AR667">
        <v>0</v>
      </c>
      <c r="AS667">
        <v>0</v>
      </c>
      <c r="AT667" t="s">
        <v>89</v>
      </c>
      <c r="AU667" t="s">
        <v>89</v>
      </c>
      <c r="AV667" t="s">
        <v>89</v>
      </c>
      <c r="AW667" t="s">
        <v>89</v>
      </c>
      <c r="AX667" t="s">
        <v>89</v>
      </c>
      <c r="AY667" t="s">
        <v>89</v>
      </c>
      <c r="AZ667" t="s">
        <v>89</v>
      </c>
      <c r="BA667" t="s">
        <v>89</v>
      </c>
      <c r="BB667" t="s">
        <v>89</v>
      </c>
      <c r="BC667" t="s">
        <v>89</v>
      </c>
      <c r="BD667" t="s">
        <v>89</v>
      </c>
      <c r="BE667" t="s">
        <v>89</v>
      </c>
    </row>
    <row r="668" spans="1:57" x14ac:dyDescent="0.35">
      <c r="A668" t="s">
        <v>1642</v>
      </c>
      <c r="B668" t="s">
        <v>81</v>
      </c>
      <c r="C668" t="s">
        <v>1412</v>
      </c>
      <c r="D668" t="s">
        <v>83</v>
      </c>
      <c r="E668" s="2" t="str">
        <f>HYPERLINK("capsilon://?command=openfolder&amp;siteaddress=envoy.emaiq-na2.net&amp;folderid=FX9A3BEA52-BC6A-5EC0-1EBB-AB058532336C","FX2203829")</f>
        <v>FX2203829</v>
      </c>
      <c r="F668" t="s">
        <v>19</v>
      </c>
      <c r="G668" t="s">
        <v>19</v>
      </c>
      <c r="H668" t="s">
        <v>84</v>
      </c>
      <c r="I668" t="s">
        <v>1643</v>
      </c>
      <c r="J668">
        <v>30</v>
      </c>
      <c r="K668" t="s">
        <v>86</v>
      </c>
      <c r="L668" t="s">
        <v>87</v>
      </c>
      <c r="M668" t="s">
        <v>88</v>
      </c>
      <c r="N668">
        <v>2</v>
      </c>
      <c r="O668" s="1">
        <v>44656.505543981482</v>
      </c>
      <c r="P668" s="1">
        <v>44656.787233796298</v>
      </c>
      <c r="Q668">
        <v>24138</v>
      </c>
      <c r="R668">
        <v>200</v>
      </c>
      <c r="S668" t="b">
        <v>0</v>
      </c>
      <c r="T668" t="s">
        <v>89</v>
      </c>
      <c r="U668" t="b">
        <v>0</v>
      </c>
      <c r="V668" t="s">
        <v>1644</v>
      </c>
      <c r="W668" s="1">
        <v>44656.613796296297</v>
      </c>
      <c r="X668">
        <v>128</v>
      </c>
      <c r="Y668">
        <v>9</v>
      </c>
      <c r="Z668">
        <v>0</v>
      </c>
      <c r="AA668">
        <v>9</v>
      </c>
      <c r="AB668">
        <v>0</v>
      </c>
      <c r="AC668">
        <v>0</v>
      </c>
      <c r="AD668">
        <v>21</v>
      </c>
      <c r="AE668">
        <v>0</v>
      </c>
      <c r="AF668">
        <v>0</v>
      </c>
      <c r="AG668">
        <v>0</v>
      </c>
      <c r="AH668" t="s">
        <v>200</v>
      </c>
      <c r="AI668" s="1">
        <v>44656.787233796298</v>
      </c>
      <c r="AJ668">
        <v>72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21</v>
      </c>
      <c r="AQ668">
        <v>0</v>
      </c>
      <c r="AR668">
        <v>0</v>
      </c>
      <c r="AS668">
        <v>0</v>
      </c>
      <c r="AT668" t="s">
        <v>89</v>
      </c>
      <c r="AU668" t="s">
        <v>89</v>
      </c>
      <c r="AV668" t="s">
        <v>89</v>
      </c>
      <c r="AW668" t="s">
        <v>89</v>
      </c>
      <c r="AX668" t="s">
        <v>89</v>
      </c>
      <c r="AY668" t="s">
        <v>89</v>
      </c>
      <c r="AZ668" t="s">
        <v>89</v>
      </c>
      <c r="BA668" t="s">
        <v>89</v>
      </c>
      <c r="BB668" t="s">
        <v>89</v>
      </c>
      <c r="BC668" t="s">
        <v>89</v>
      </c>
      <c r="BD668" t="s">
        <v>89</v>
      </c>
      <c r="BE668" t="s">
        <v>89</v>
      </c>
    </row>
    <row r="669" spans="1:57" x14ac:dyDescent="0.35">
      <c r="A669" t="s">
        <v>1645</v>
      </c>
      <c r="B669" t="s">
        <v>81</v>
      </c>
      <c r="C669" t="s">
        <v>1646</v>
      </c>
      <c r="D669" t="s">
        <v>83</v>
      </c>
      <c r="E669" s="2" t="str">
        <f>HYPERLINK("capsilon://?command=openfolder&amp;siteaddress=envoy.emaiq-na2.net&amp;folderid=FXD718069D-B8F4-407D-61BE-FEFDB942E1D7","FX2202679")</f>
        <v>FX2202679</v>
      </c>
      <c r="F669" t="s">
        <v>19</v>
      </c>
      <c r="G669" t="s">
        <v>19</v>
      </c>
      <c r="H669" t="s">
        <v>84</v>
      </c>
      <c r="I669" t="s">
        <v>1647</v>
      </c>
      <c r="J669">
        <v>30</v>
      </c>
      <c r="K669" t="s">
        <v>86</v>
      </c>
      <c r="L669" t="s">
        <v>87</v>
      </c>
      <c r="M669" t="s">
        <v>88</v>
      </c>
      <c r="N669">
        <v>2</v>
      </c>
      <c r="O669" s="1">
        <v>44656.522499999999</v>
      </c>
      <c r="P669" s="1">
        <v>44656.788113425922</v>
      </c>
      <c r="Q669">
        <v>22605</v>
      </c>
      <c r="R669">
        <v>344</v>
      </c>
      <c r="S669" t="b">
        <v>0</v>
      </c>
      <c r="T669" t="s">
        <v>89</v>
      </c>
      <c r="U669" t="b">
        <v>0</v>
      </c>
      <c r="V669" t="s">
        <v>1644</v>
      </c>
      <c r="W669" s="1">
        <v>44656.6169212963</v>
      </c>
      <c r="X669">
        <v>269</v>
      </c>
      <c r="Y669">
        <v>9</v>
      </c>
      <c r="Z669">
        <v>0</v>
      </c>
      <c r="AA669">
        <v>9</v>
      </c>
      <c r="AB669">
        <v>0</v>
      </c>
      <c r="AC669">
        <v>9</v>
      </c>
      <c r="AD669">
        <v>21</v>
      </c>
      <c r="AE669">
        <v>0</v>
      </c>
      <c r="AF669">
        <v>0</v>
      </c>
      <c r="AG669">
        <v>0</v>
      </c>
      <c r="AH669" t="s">
        <v>200</v>
      </c>
      <c r="AI669" s="1">
        <v>44656.788113425922</v>
      </c>
      <c r="AJ669">
        <v>75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21</v>
      </c>
      <c r="AQ669">
        <v>0</v>
      </c>
      <c r="AR669">
        <v>0</v>
      </c>
      <c r="AS669">
        <v>0</v>
      </c>
      <c r="AT669" t="s">
        <v>89</v>
      </c>
      <c r="AU669" t="s">
        <v>89</v>
      </c>
      <c r="AV669" t="s">
        <v>89</v>
      </c>
      <c r="AW669" t="s">
        <v>89</v>
      </c>
      <c r="AX669" t="s">
        <v>89</v>
      </c>
      <c r="AY669" t="s">
        <v>89</v>
      </c>
      <c r="AZ669" t="s">
        <v>89</v>
      </c>
      <c r="BA669" t="s">
        <v>89</v>
      </c>
      <c r="BB669" t="s">
        <v>89</v>
      </c>
      <c r="BC669" t="s">
        <v>89</v>
      </c>
      <c r="BD669" t="s">
        <v>89</v>
      </c>
      <c r="BE669" t="s">
        <v>89</v>
      </c>
    </row>
    <row r="670" spans="1:57" x14ac:dyDescent="0.35">
      <c r="A670" t="s">
        <v>1648</v>
      </c>
      <c r="B670" t="s">
        <v>81</v>
      </c>
      <c r="C670" t="s">
        <v>217</v>
      </c>
      <c r="D670" t="s">
        <v>83</v>
      </c>
      <c r="E670" s="2" t="str">
        <f>HYPERLINK("capsilon://?command=openfolder&amp;siteaddress=envoy.emaiq-na2.net&amp;folderid=FXBA836E47-C424-A833-982B-70DF13CA8C22","FX22031029")</f>
        <v>FX22031029</v>
      </c>
      <c r="F670" t="s">
        <v>19</v>
      </c>
      <c r="G670" t="s">
        <v>19</v>
      </c>
      <c r="H670" t="s">
        <v>84</v>
      </c>
      <c r="I670" t="s">
        <v>1649</v>
      </c>
      <c r="J670">
        <v>38</v>
      </c>
      <c r="K670" t="s">
        <v>86</v>
      </c>
      <c r="L670" t="s">
        <v>87</v>
      </c>
      <c r="M670" t="s">
        <v>88</v>
      </c>
      <c r="N670">
        <v>2</v>
      </c>
      <c r="O670" s="1">
        <v>44656.524976851855</v>
      </c>
      <c r="P670" s="1">
        <v>44656.790150462963</v>
      </c>
      <c r="Q670">
        <v>22368</v>
      </c>
      <c r="R670">
        <v>543</v>
      </c>
      <c r="S670" t="b">
        <v>0</v>
      </c>
      <c r="T670" t="s">
        <v>89</v>
      </c>
      <c r="U670" t="b">
        <v>0</v>
      </c>
      <c r="V670" t="s">
        <v>1644</v>
      </c>
      <c r="W670" s="1">
        <v>44656.621180555558</v>
      </c>
      <c r="X670">
        <v>367</v>
      </c>
      <c r="Y670">
        <v>37</v>
      </c>
      <c r="Z670">
        <v>0</v>
      </c>
      <c r="AA670">
        <v>37</v>
      </c>
      <c r="AB670">
        <v>0</v>
      </c>
      <c r="AC670">
        <v>20</v>
      </c>
      <c r="AD670">
        <v>1</v>
      </c>
      <c r="AE670">
        <v>0</v>
      </c>
      <c r="AF670">
        <v>0</v>
      </c>
      <c r="AG670">
        <v>0</v>
      </c>
      <c r="AH670" t="s">
        <v>200</v>
      </c>
      <c r="AI670" s="1">
        <v>44656.790150462963</v>
      </c>
      <c r="AJ670">
        <v>176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0</v>
      </c>
      <c r="AR670">
        <v>0</v>
      </c>
      <c r="AS670">
        <v>0</v>
      </c>
      <c r="AT670" t="s">
        <v>89</v>
      </c>
      <c r="AU670" t="s">
        <v>89</v>
      </c>
      <c r="AV670" t="s">
        <v>89</v>
      </c>
      <c r="AW670" t="s">
        <v>89</v>
      </c>
      <c r="AX670" t="s">
        <v>89</v>
      </c>
      <c r="AY670" t="s">
        <v>89</v>
      </c>
      <c r="AZ670" t="s">
        <v>89</v>
      </c>
      <c r="BA670" t="s">
        <v>89</v>
      </c>
      <c r="BB670" t="s">
        <v>89</v>
      </c>
      <c r="BC670" t="s">
        <v>89</v>
      </c>
      <c r="BD670" t="s">
        <v>89</v>
      </c>
      <c r="BE670" t="s">
        <v>89</v>
      </c>
    </row>
    <row r="671" spans="1:57" x14ac:dyDescent="0.35">
      <c r="A671" t="s">
        <v>1650</v>
      </c>
      <c r="B671" t="s">
        <v>81</v>
      </c>
      <c r="C671" t="s">
        <v>217</v>
      </c>
      <c r="D671" t="s">
        <v>83</v>
      </c>
      <c r="E671" s="2" t="str">
        <f>HYPERLINK("capsilon://?command=openfolder&amp;siteaddress=envoy.emaiq-na2.net&amp;folderid=FXBA836E47-C424-A833-982B-70DF13CA8C22","FX22031029")</f>
        <v>FX22031029</v>
      </c>
      <c r="F671" t="s">
        <v>19</v>
      </c>
      <c r="G671" t="s">
        <v>19</v>
      </c>
      <c r="H671" t="s">
        <v>84</v>
      </c>
      <c r="I671" t="s">
        <v>1651</v>
      </c>
      <c r="J671">
        <v>38</v>
      </c>
      <c r="K671" t="s">
        <v>86</v>
      </c>
      <c r="L671" t="s">
        <v>87</v>
      </c>
      <c r="M671" t="s">
        <v>88</v>
      </c>
      <c r="N671">
        <v>2</v>
      </c>
      <c r="O671" s="1">
        <v>44656.52615740741</v>
      </c>
      <c r="P671" s="1">
        <v>44656.792962962965</v>
      </c>
      <c r="Q671">
        <v>22579</v>
      </c>
      <c r="R671">
        <v>473</v>
      </c>
      <c r="S671" t="b">
        <v>0</v>
      </c>
      <c r="T671" t="s">
        <v>89</v>
      </c>
      <c r="U671" t="b">
        <v>0</v>
      </c>
      <c r="V671" t="s">
        <v>1644</v>
      </c>
      <c r="W671" s="1">
        <v>44656.623865740738</v>
      </c>
      <c r="X671">
        <v>231</v>
      </c>
      <c r="Y671">
        <v>37</v>
      </c>
      <c r="Z671">
        <v>0</v>
      </c>
      <c r="AA671">
        <v>37</v>
      </c>
      <c r="AB671">
        <v>0</v>
      </c>
      <c r="AC671">
        <v>19</v>
      </c>
      <c r="AD671">
        <v>1</v>
      </c>
      <c r="AE671">
        <v>0</v>
      </c>
      <c r="AF671">
        <v>0</v>
      </c>
      <c r="AG671">
        <v>0</v>
      </c>
      <c r="AH671" t="s">
        <v>200</v>
      </c>
      <c r="AI671" s="1">
        <v>44656.792962962965</v>
      </c>
      <c r="AJ671">
        <v>242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</v>
      </c>
      <c r="AQ671">
        <v>0</v>
      </c>
      <c r="AR671">
        <v>0</v>
      </c>
      <c r="AS671">
        <v>0</v>
      </c>
      <c r="AT671" t="s">
        <v>89</v>
      </c>
      <c r="AU671" t="s">
        <v>89</v>
      </c>
      <c r="AV671" t="s">
        <v>89</v>
      </c>
      <c r="AW671" t="s">
        <v>89</v>
      </c>
      <c r="AX671" t="s">
        <v>89</v>
      </c>
      <c r="AY671" t="s">
        <v>89</v>
      </c>
      <c r="AZ671" t="s">
        <v>89</v>
      </c>
      <c r="BA671" t="s">
        <v>89</v>
      </c>
      <c r="BB671" t="s">
        <v>89</v>
      </c>
      <c r="BC671" t="s">
        <v>89</v>
      </c>
      <c r="BD671" t="s">
        <v>89</v>
      </c>
      <c r="BE671" t="s">
        <v>89</v>
      </c>
    </row>
    <row r="672" spans="1:57" x14ac:dyDescent="0.35">
      <c r="A672" t="s">
        <v>1652</v>
      </c>
      <c r="B672" t="s">
        <v>81</v>
      </c>
      <c r="C672" t="s">
        <v>217</v>
      </c>
      <c r="D672" t="s">
        <v>83</v>
      </c>
      <c r="E672" s="2" t="str">
        <f>HYPERLINK("capsilon://?command=openfolder&amp;siteaddress=envoy.emaiq-na2.net&amp;folderid=FXBA836E47-C424-A833-982B-70DF13CA8C22","FX22031029")</f>
        <v>FX22031029</v>
      </c>
      <c r="F672" t="s">
        <v>19</v>
      </c>
      <c r="G672" t="s">
        <v>19</v>
      </c>
      <c r="H672" t="s">
        <v>84</v>
      </c>
      <c r="I672" t="s">
        <v>1653</v>
      </c>
      <c r="J672">
        <v>38</v>
      </c>
      <c r="K672" t="s">
        <v>86</v>
      </c>
      <c r="L672" t="s">
        <v>87</v>
      </c>
      <c r="M672" t="s">
        <v>88</v>
      </c>
      <c r="N672">
        <v>1</v>
      </c>
      <c r="O672" s="1">
        <v>44656.531041666669</v>
      </c>
      <c r="P672" s="1">
        <v>44656.62672453704</v>
      </c>
      <c r="Q672">
        <v>8021</v>
      </c>
      <c r="R672">
        <v>246</v>
      </c>
      <c r="S672" t="b">
        <v>0</v>
      </c>
      <c r="T672" t="s">
        <v>89</v>
      </c>
      <c r="U672" t="b">
        <v>0</v>
      </c>
      <c r="V672" t="s">
        <v>1644</v>
      </c>
      <c r="W672" s="1">
        <v>44656.62672453704</v>
      </c>
      <c r="X672">
        <v>246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38</v>
      </c>
      <c r="AE672">
        <v>37</v>
      </c>
      <c r="AF672">
        <v>0</v>
      </c>
      <c r="AG672">
        <v>5</v>
      </c>
      <c r="AH672" t="s">
        <v>89</v>
      </c>
      <c r="AI672" t="s">
        <v>89</v>
      </c>
      <c r="AJ672" t="s">
        <v>89</v>
      </c>
      <c r="AK672" t="s">
        <v>89</v>
      </c>
      <c r="AL672" t="s">
        <v>89</v>
      </c>
      <c r="AM672" t="s">
        <v>89</v>
      </c>
      <c r="AN672" t="s">
        <v>89</v>
      </c>
      <c r="AO672" t="s">
        <v>89</v>
      </c>
      <c r="AP672" t="s">
        <v>89</v>
      </c>
      <c r="AQ672" t="s">
        <v>89</v>
      </c>
      <c r="AR672" t="s">
        <v>89</v>
      </c>
      <c r="AS672" t="s">
        <v>89</v>
      </c>
      <c r="AT672" t="s">
        <v>89</v>
      </c>
      <c r="AU672" t="s">
        <v>89</v>
      </c>
      <c r="AV672" t="s">
        <v>89</v>
      </c>
      <c r="AW672" t="s">
        <v>89</v>
      </c>
      <c r="AX672" t="s">
        <v>89</v>
      </c>
      <c r="AY672" t="s">
        <v>89</v>
      </c>
      <c r="AZ672" t="s">
        <v>89</v>
      </c>
      <c r="BA672" t="s">
        <v>89</v>
      </c>
      <c r="BB672" t="s">
        <v>89</v>
      </c>
      <c r="BC672" t="s">
        <v>89</v>
      </c>
      <c r="BD672" t="s">
        <v>89</v>
      </c>
      <c r="BE672" t="s">
        <v>89</v>
      </c>
    </row>
    <row r="673" spans="1:57" x14ac:dyDescent="0.35">
      <c r="A673" t="s">
        <v>1654</v>
      </c>
      <c r="B673" t="s">
        <v>81</v>
      </c>
      <c r="C673" t="s">
        <v>217</v>
      </c>
      <c r="D673" t="s">
        <v>83</v>
      </c>
      <c r="E673" s="2" t="str">
        <f>HYPERLINK("capsilon://?command=openfolder&amp;siteaddress=envoy.emaiq-na2.net&amp;folderid=FXBA836E47-C424-A833-982B-70DF13CA8C22","FX22031029")</f>
        <v>FX22031029</v>
      </c>
      <c r="F673" t="s">
        <v>19</v>
      </c>
      <c r="G673" t="s">
        <v>19</v>
      </c>
      <c r="H673" t="s">
        <v>84</v>
      </c>
      <c r="I673" t="s">
        <v>1655</v>
      </c>
      <c r="J673">
        <v>66</v>
      </c>
      <c r="K673" t="s">
        <v>86</v>
      </c>
      <c r="L673" t="s">
        <v>87</v>
      </c>
      <c r="M673" t="s">
        <v>88</v>
      </c>
      <c r="N673">
        <v>1</v>
      </c>
      <c r="O673" s="1">
        <v>44656.531087962961</v>
      </c>
      <c r="P673" s="1">
        <v>44656.629050925927</v>
      </c>
      <c r="Q673">
        <v>8263</v>
      </c>
      <c r="R673">
        <v>201</v>
      </c>
      <c r="S673" t="b">
        <v>0</v>
      </c>
      <c r="T673" t="s">
        <v>89</v>
      </c>
      <c r="U673" t="b">
        <v>0</v>
      </c>
      <c r="V673" t="s">
        <v>1644</v>
      </c>
      <c r="W673" s="1">
        <v>44656.629050925927</v>
      </c>
      <c r="X673">
        <v>201</v>
      </c>
      <c r="Y673">
        <v>0</v>
      </c>
      <c r="Z673">
        <v>0</v>
      </c>
      <c r="AA673">
        <v>0</v>
      </c>
      <c r="AB673">
        <v>0</v>
      </c>
      <c r="AC673">
        <v>5</v>
      </c>
      <c r="AD673">
        <v>66</v>
      </c>
      <c r="AE673">
        <v>52</v>
      </c>
      <c r="AF673">
        <v>0</v>
      </c>
      <c r="AG673">
        <v>1</v>
      </c>
      <c r="AH673" t="s">
        <v>89</v>
      </c>
      <c r="AI673" t="s">
        <v>89</v>
      </c>
      <c r="AJ673" t="s">
        <v>89</v>
      </c>
      <c r="AK673" t="s">
        <v>89</v>
      </c>
      <c r="AL673" t="s">
        <v>89</v>
      </c>
      <c r="AM673" t="s">
        <v>89</v>
      </c>
      <c r="AN673" t="s">
        <v>89</v>
      </c>
      <c r="AO673" t="s">
        <v>89</v>
      </c>
      <c r="AP673" t="s">
        <v>89</v>
      </c>
      <c r="AQ673" t="s">
        <v>89</v>
      </c>
      <c r="AR673" t="s">
        <v>89</v>
      </c>
      <c r="AS673" t="s">
        <v>89</v>
      </c>
      <c r="AT673" t="s">
        <v>89</v>
      </c>
      <c r="AU673" t="s">
        <v>89</v>
      </c>
      <c r="AV673" t="s">
        <v>89</v>
      </c>
      <c r="AW673" t="s">
        <v>89</v>
      </c>
      <c r="AX673" t="s">
        <v>89</v>
      </c>
      <c r="AY673" t="s">
        <v>89</v>
      </c>
      <c r="AZ673" t="s">
        <v>89</v>
      </c>
      <c r="BA673" t="s">
        <v>89</v>
      </c>
      <c r="BB673" t="s">
        <v>89</v>
      </c>
      <c r="BC673" t="s">
        <v>89</v>
      </c>
      <c r="BD673" t="s">
        <v>89</v>
      </c>
      <c r="BE673" t="s">
        <v>89</v>
      </c>
    </row>
    <row r="674" spans="1:57" x14ac:dyDescent="0.35">
      <c r="A674" t="s">
        <v>1656</v>
      </c>
      <c r="B674" t="s">
        <v>81</v>
      </c>
      <c r="C674" t="s">
        <v>1051</v>
      </c>
      <c r="D674" t="s">
        <v>83</v>
      </c>
      <c r="E674" s="2" t="str">
        <f>HYPERLINK("capsilon://?command=openfolder&amp;siteaddress=envoy.emaiq-na2.net&amp;folderid=FXF752696E-B99B-F6F2-D039-D4981F4FD359","FX22031277")</f>
        <v>FX22031277</v>
      </c>
      <c r="F674" t="s">
        <v>19</v>
      </c>
      <c r="G674" t="s">
        <v>19</v>
      </c>
      <c r="H674" t="s">
        <v>84</v>
      </c>
      <c r="I674" t="s">
        <v>1052</v>
      </c>
      <c r="J674">
        <v>350</v>
      </c>
      <c r="K674" t="s">
        <v>86</v>
      </c>
      <c r="L674" t="s">
        <v>87</v>
      </c>
      <c r="M674" t="s">
        <v>88</v>
      </c>
      <c r="N674">
        <v>2</v>
      </c>
      <c r="O674" s="1">
        <v>44652.382847222223</v>
      </c>
      <c r="P674" s="1">
        <v>44652.449374999997</v>
      </c>
      <c r="Q674">
        <v>317</v>
      </c>
      <c r="R674">
        <v>5431</v>
      </c>
      <c r="S674" t="b">
        <v>0</v>
      </c>
      <c r="T674" t="s">
        <v>89</v>
      </c>
      <c r="U674" t="b">
        <v>1</v>
      </c>
      <c r="V674" t="s">
        <v>124</v>
      </c>
      <c r="W674" s="1">
        <v>44652.430173611108</v>
      </c>
      <c r="X674">
        <v>3593</v>
      </c>
      <c r="Y674">
        <v>258</v>
      </c>
      <c r="Z674">
        <v>0</v>
      </c>
      <c r="AA674">
        <v>258</v>
      </c>
      <c r="AB674">
        <v>15</v>
      </c>
      <c r="AC674">
        <v>104</v>
      </c>
      <c r="AD674">
        <v>92</v>
      </c>
      <c r="AE674">
        <v>0</v>
      </c>
      <c r="AF674">
        <v>0</v>
      </c>
      <c r="AG674">
        <v>0</v>
      </c>
      <c r="AH674" t="s">
        <v>138</v>
      </c>
      <c r="AI674" s="1">
        <v>44652.449374999997</v>
      </c>
      <c r="AJ674">
        <v>1642</v>
      </c>
      <c r="AK674">
        <v>2</v>
      </c>
      <c r="AL674">
        <v>0</v>
      </c>
      <c r="AM674">
        <v>2</v>
      </c>
      <c r="AN674">
        <v>15</v>
      </c>
      <c r="AO674">
        <v>2</v>
      </c>
      <c r="AP674">
        <v>90</v>
      </c>
      <c r="AQ674">
        <v>0</v>
      </c>
      <c r="AR674">
        <v>0</v>
      </c>
      <c r="AS674">
        <v>0</v>
      </c>
      <c r="AT674" t="s">
        <v>89</v>
      </c>
      <c r="AU674" t="s">
        <v>89</v>
      </c>
      <c r="AV674" t="s">
        <v>89</v>
      </c>
      <c r="AW674" t="s">
        <v>89</v>
      </c>
      <c r="AX674" t="s">
        <v>89</v>
      </c>
      <c r="AY674" t="s">
        <v>89</v>
      </c>
      <c r="AZ674" t="s">
        <v>89</v>
      </c>
      <c r="BA674" t="s">
        <v>89</v>
      </c>
      <c r="BB674" t="s">
        <v>89</v>
      </c>
      <c r="BC674" t="s">
        <v>89</v>
      </c>
      <c r="BD674" t="s">
        <v>89</v>
      </c>
      <c r="BE674" t="s">
        <v>89</v>
      </c>
    </row>
    <row r="675" spans="1:57" x14ac:dyDescent="0.35">
      <c r="A675" t="s">
        <v>1657</v>
      </c>
      <c r="B675" t="s">
        <v>81</v>
      </c>
      <c r="C675" t="s">
        <v>217</v>
      </c>
      <c r="D675" t="s">
        <v>83</v>
      </c>
      <c r="E675" s="2" t="str">
        <f>HYPERLINK("capsilon://?command=openfolder&amp;siteaddress=envoy.emaiq-na2.net&amp;folderid=FXBA836E47-C424-A833-982B-70DF13CA8C22","FX22031029")</f>
        <v>FX22031029</v>
      </c>
      <c r="F675" t="s">
        <v>19</v>
      </c>
      <c r="G675" t="s">
        <v>19</v>
      </c>
      <c r="H675" t="s">
        <v>84</v>
      </c>
      <c r="I675" t="s">
        <v>1658</v>
      </c>
      <c r="J675">
        <v>66</v>
      </c>
      <c r="K675" t="s">
        <v>86</v>
      </c>
      <c r="L675" t="s">
        <v>87</v>
      </c>
      <c r="M675" t="s">
        <v>88</v>
      </c>
      <c r="N675">
        <v>1</v>
      </c>
      <c r="O675" s="1">
        <v>44656.531574074077</v>
      </c>
      <c r="P675" s="1">
        <v>44656.642071759263</v>
      </c>
      <c r="Q675">
        <v>9271</v>
      </c>
      <c r="R675">
        <v>276</v>
      </c>
      <c r="S675" t="b">
        <v>0</v>
      </c>
      <c r="T675" t="s">
        <v>89</v>
      </c>
      <c r="U675" t="b">
        <v>0</v>
      </c>
      <c r="V675" t="s">
        <v>1644</v>
      </c>
      <c r="W675" s="1">
        <v>44656.642071759263</v>
      </c>
      <c r="X675">
        <v>268</v>
      </c>
      <c r="Y675">
        <v>0</v>
      </c>
      <c r="Z675">
        <v>0</v>
      </c>
      <c r="AA675">
        <v>0</v>
      </c>
      <c r="AB675">
        <v>0</v>
      </c>
      <c r="AC675">
        <v>5</v>
      </c>
      <c r="AD675">
        <v>66</v>
      </c>
      <c r="AE675">
        <v>52</v>
      </c>
      <c r="AF675">
        <v>0</v>
      </c>
      <c r="AG675">
        <v>1</v>
      </c>
      <c r="AH675" t="s">
        <v>89</v>
      </c>
      <c r="AI675" t="s">
        <v>89</v>
      </c>
      <c r="AJ675" t="s">
        <v>89</v>
      </c>
      <c r="AK675" t="s">
        <v>89</v>
      </c>
      <c r="AL675" t="s">
        <v>89</v>
      </c>
      <c r="AM675" t="s">
        <v>89</v>
      </c>
      <c r="AN675" t="s">
        <v>89</v>
      </c>
      <c r="AO675" t="s">
        <v>89</v>
      </c>
      <c r="AP675" t="s">
        <v>89</v>
      </c>
      <c r="AQ675" t="s">
        <v>89</v>
      </c>
      <c r="AR675" t="s">
        <v>89</v>
      </c>
      <c r="AS675" t="s">
        <v>89</v>
      </c>
      <c r="AT675" t="s">
        <v>89</v>
      </c>
      <c r="AU675" t="s">
        <v>89</v>
      </c>
      <c r="AV675" t="s">
        <v>89</v>
      </c>
      <c r="AW675" t="s">
        <v>89</v>
      </c>
      <c r="AX675" t="s">
        <v>89</v>
      </c>
      <c r="AY675" t="s">
        <v>89</v>
      </c>
      <c r="AZ675" t="s">
        <v>89</v>
      </c>
      <c r="BA675" t="s">
        <v>89</v>
      </c>
      <c r="BB675" t="s">
        <v>89</v>
      </c>
      <c r="BC675" t="s">
        <v>89</v>
      </c>
      <c r="BD675" t="s">
        <v>89</v>
      </c>
      <c r="BE675" t="s">
        <v>89</v>
      </c>
    </row>
    <row r="676" spans="1:57" x14ac:dyDescent="0.35">
      <c r="A676" t="s">
        <v>1659</v>
      </c>
      <c r="B676" t="s">
        <v>81</v>
      </c>
      <c r="C676" t="s">
        <v>318</v>
      </c>
      <c r="D676" t="s">
        <v>83</v>
      </c>
      <c r="E676" s="2" t="str">
        <f>HYPERLINK("capsilon://?command=openfolder&amp;siteaddress=envoy.emaiq-na2.net&amp;folderid=FXF3874477-2CA6-3D17-B870-871191EE0389","FX2203888")</f>
        <v>FX2203888</v>
      </c>
      <c r="F676" t="s">
        <v>19</v>
      </c>
      <c r="G676" t="s">
        <v>19</v>
      </c>
      <c r="H676" t="s">
        <v>84</v>
      </c>
      <c r="I676" t="s">
        <v>1660</v>
      </c>
      <c r="J676">
        <v>66</v>
      </c>
      <c r="K676" t="s">
        <v>86</v>
      </c>
      <c r="L676" t="s">
        <v>87</v>
      </c>
      <c r="M676" t="s">
        <v>88</v>
      </c>
      <c r="N676">
        <v>1</v>
      </c>
      <c r="O676" s="1">
        <v>44656.537627314814</v>
      </c>
      <c r="P676" s="1">
        <v>44656.642685185187</v>
      </c>
      <c r="Q676">
        <v>8742</v>
      </c>
      <c r="R676">
        <v>335</v>
      </c>
      <c r="S676" t="b">
        <v>0</v>
      </c>
      <c r="T676" t="s">
        <v>89</v>
      </c>
      <c r="U676" t="b">
        <v>0</v>
      </c>
      <c r="V676" t="s">
        <v>460</v>
      </c>
      <c r="W676" s="1">
        <v>44656.642685185187</v>
      </c>
      <c r="X676">
        <v>110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66</v>
      </c>
      <c r="AE676">
        <v>52</v>
      </c>
      <c r="AF676">
        <v>0</v>
      </c>
      <c r="AG676">
        <v>1</v>
      </c>
      <c r="AH676" t="s">
        <v>89</v>
      </c>
      <c r="AI676" t="s">
        <v>89</v>
      </c>
      <c r="AJ676" t="s">
        <v>89</v>
      </c>
      <c r="AK676" t="s">
        <v>89</v>
      </c>
      <c r="AL676" t="s">
        <v>89</v>
      </c>
      <c r="AM676" t="s">
        <v>89</v>
      </c>
      <c r="AN676" t="s">
        <v>89</v>
      </c>
      <c r="AO676" t="s">
        <v>89</v>
      </c>
      <c r="AP676" t="s">
        <v>89</v>
      </c>
      <c r="AQ676" t="s">
        <v>89</v>
      </c>
      <c r="AR676" t="s">
        <v>89</v>
      </c>
      <c r="AS676" t="s">
        <v>89</v>
      </c>
      <c r="AT676" t="s">
        <v>89</v>
      </c>
      <c r="AU676" t="s">
        <v>89</v>
      </c>
      <c r="AV676" t="s">
        <v>89</v>
      </c>
      <c r="AW676" t="s">
        <v>89</v>
      </c>
      <c r="AX676" t="s">
        <v>89</v>
      </c>
      <c r="AY676" t="s">
        <v>89</v>
      </c>
      <c r="AZ676" t="s">
        <v>89</v>
      </c>
      <c r="BA676" t="s">
        <v>89</v>
      </c>
      <c r="BB676" t="s">
        <v>89</v>
      </c>
      <c r="BC676" t="s">
        <v>89</v>
      </c>
      <c r="BD676" t="s">
        <v>89</v>
      </c>
      <c r="BE676" t="s">
        <v>89</v>
      </c>
    </row>
    <row r="677" spans="1:57" x14ac:dyDescent="0.35">
      <c r="A677" t="s">
        <v>1661</v>
      </c>
      <c r="B677" t="s">
        <v>81</v>
      </c>
      <c r="C677" t="s">
        <v>377</v>
      </c>
      <c r="D677" t="s">
        <v>83</v>
      </c>
      <c r="E677" s="2" t="str">
        <f>HYPERLINK("capsilon://?command=openfolder&amp;siteaddress=envoy.emaiq-na2.net&amp;folderid=FX0F25AE61-82AD-C660-8FE7-9CA6FBE5B057","FX22031074")</f>
        <v>FX22031074</v>
      </c>
      <c r="F677" t="s">
        <v>19</v>
      </c>
      <c r="G677" t="s">
        <v>19</v>
      </c>
      <c r="H677" t="s">
        <v>84</v>
      </c>
      <c r="I677" t="s">
        <v>1662</v>
      </c>
      <c r="J677">
        <v>30</v>
      </c>
      <c r="K677" t="s">
        <v>86</v>
      </c>
      <c r="L677" t="s">
        <v>87</v>
      </c>
      <c r="M677" t="s">
        <v>88</v>
      </c>
      <c r="N677">
        <v>2</v>
      </c>
      <c r="O677" s="1">
        <v>44656.539143518516</v>
      </c>
      <c r="P677" s="1">
        <v>44656.792905092596</v>
      </c>
      <c r="Q677">
        <v>21645</v>
      </c>
      <c r="R677">
        <v>280</v>
      </c>
      <c r="S677" t="b">
        <v>0</v>
      </c>
      <c r="T677" t="s">
        <v>89</v>
      </c>
      <c r="U677" t="b">
        <v>0</v>
      </c>
      <c r="V677" t="s">
        <v>1644</v>
      </c>
      <c r="W677" s="1">
        <v>44656.6403587963</v>
      </c>
      <c r="X677">
        <v>211</v>
      </c>
      <c r="Y677">
        <v>9</v>
      </c>
      <c r="Z677">
        <v>0</v>
      </c>
      <c r="AA677">
        <v>9</v>
      </c>
      <c r="AB677">
        <v>0</v>
      </c>
      <c r="AC677">
        <v>7</v>
      </c>
      <c r="AD677">
        <v>21</v>
      </c>
      <c r="AE677">
        <v>0</v>
      </c>
      <c r="AF677">
        <v>0</v>
      </c>
      <c r="AG677">
        <v>0</v>
      </c>
      <c r="AH677" t="s">
        <v>101</v>
      </c>
      <c r="AI677" s="1">
        <v>44656.792905092596</v>
      </c>
      <c r="AJ677">
        <v>69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21</v>
      </c>
      <c r="AQ677">
        <v>0</v>
      </c>
      <c r="AR677">
        <v>0</v>
      </c>
      <c r="AS677">
        <v>0</v>
      </c>
      <c r="AT677" t="s">
        <v>89</v>
      </c>
      <c r="AU677" t="s">
        <v>89</v>
      </c>
      <c r="AV677" t="s">
        <v>89</v>
      </c>
      <c r="AW677" t="s">
        <v>89</v>
      </c>
      <c r="AX677" t="s">
        <v>89</v>
      </c>
      <c r="AY677" t="s">
        <v>89</v>
      </c>
      <c r="AZ677" t="s">
        <v>89</v>
      </c>
      <c r="BA677" t="s">
        <v>89</v>
      </c>
      <c r="BB677" t="s">
        <v>89</v>
      </c>
      <c r="BC677" t="s">
        <v>89</v>
      </c>
      <c r="BD677" t="s">
        <v>89</v>
      </c>
      <c r="BE677" t="s">
        <v>89</v>
      </c>
    </row>
    <row r="678" spans="1:57" x14ac:dyDescent="0.35">
      <c r="A678" t="s">
        <v>1663</v>
      </c>
      <c r="B678" t="s">
        <v>81</v>
      </c>
      <c r="C678" t="s">
        <v>217</v>
      </c>
      <c r="D678" t="s">
        <v>83</v>
      </c>
      <c r="E678" s="2" t="str">
        <f>HYPERLINK("capsilon://?command=openfolder&amp;siteaddress=envoy.emaiq-na2.net&amp;folderid=FXBA836E47-C424-A833-982B-70DF13CA8C22","FX22031029")</f>
        <v>FX22031029</v>
      </c>
      <c r="F678" t="s">
        <v>19</v>
      </c>
      <c r="G678" t="s">
        <v>19</v>
      </c>
      <c r="H678" t="s">
        <v>84</v>
      </c>
      <c r="I678" t="s">
        <v>1664</v>
      </c>
      <c r="J678">
        <v>66</v>
      </c>
      <c r="K678" t="s">
        <v>86</v>
      </c>
      <c r="L678" t="s">
        <v>87</v>
      </c>
      <c r="M678" t="s">
        <v>88</v>
      </c>
      <c r="N678">
        <v>1</v>
      </c>
      <c r="O678" s="1">
        <v>44656.544351851851</v>
      </c>
      <c r="P678" s="1">
        <v>44656.642997685187</v>
      </c>
      <c r="Q678">
        <v>8428</v>
      </c>
      <c r="R678">
        <v>95</v>
      </c>
      <c r="S678" t="b">
        <v>0</v>
      </c>
      <c r="T678" t="s">
        <v>89</v>
      </c>
      <c r="U678" t="b">
        <v>0</v>
      </c>
      <c r="V678" t="s">
        <v>134</v>
      </c>
      <c r="W678" s="1">
        <v>44656.642997685187</v>
      </c>
      <c r="X678">
        <v>87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66</v>
      </c>
      <c r="AE678">
        <v>52</v>
      </c>
      <c r="AF678">
        <v>0</v>
      </c>
      <c r="AG678">
        <v>1</v>
      </c>
      <c r="AH678" t="s">
        <v>89</v>
      </c>
      <c r="AI678" t="s">
        <v>89</v>
      </c>
      <c r="AJ678" t="s">
        <v>89</v>
      </c>
      <c r="AK678" t="s">
        <v>89</v>
      </c>
      <c r="AL678" t="s">
        <v>89</v>
      </c>
      <c r="AM678" t="s">
        <v>89</v>
      </c>
      <c r="AN678" t="s">
        <v>89</v>
      </c>
      <c r="AO678" t="s">
        <v>89</v>
      </c>
      <c r="AP678" t="s">
        <v>89</v>
      </c>
      <c r="AQ678" t="s">
        <v>89</v>
      </c>
      <c r="AR678" t="s">
        <v>89</v>
      </c>
      <c r="AS678" t="s">
        <v>89</v>
      </c>
      <c r="AT678" t="s">
        <v>89</v>
      </c>
      <c r="AU678" t="s">
        <v>89</v>
      </c>
      <c r="AV678" t="s">
        <v>89</v>
      </c>
      <c r="AW678" t="s">
        <v>89</v>
      </c>
      <c r="AX678" t="s">
        <v>89</v>
      </c>
      <c r="AY678" t="s">
        <v>89</v>
      </c>
      <c r="AZ678" t="s">
        <v>89</v>
      </c>
      <c r="BA678" t="s">
        <v>89</v>
      </c>
      <c r="BB678" t="s">
        <v>89</v>
      </c>
      <c r="BC678" t="s">
        <v>89</v>
      </c>
      <c r="BD678" t="s">
        <v>89</v>
      </c>
      <c r="BE678" t="s">
        <v>89</v>
      </c>
    </row>
    <row r="679" spans="1:57" x14ac:dyDescent="0.35">
      <c r="A679" t="s">
        <v>1665</v>
      </c>
      <c r="B679" t="s">
        <v>81</v>
      </c>
      <c r="C679" t="s">
        <v>1626</v>
      </c>
      <c r="D679" t="s">
        <v>83</v>
      </c>
      <c r="E679" s="2" t="str">
        <f>HYPERLINK("capsilon://?command=openfolder&amp;siteaddress=envoy.emaiq-na2.net&amp;folderid=FX91299385-9112-BF89-9F9A-B3BA937590CD","FX22031014")</f>
        <v>FX22031014</v>
      </c>
      <c r="F679" t="s">
        <v>19</v>
      </c>
      <c r="G679" t="s">
        <v>19</v>
      </c>
      <c r="H679" t="s">
        <v>84</v>
      </c>
      <c r="I679" t="s">
        <v>1627</v>
      </c>
      <c r="J679">
        <v>653</v>
      </c>
      <c r="K679" t="s">
        <v>86</v>
      </c>
      <c r="L679" t="s">
        <v>87</v>
      </c>
      <c r="M679" t="s">
        <v>88</v>
      </c>
      <c r="N679">
        <v>2</v>
      </c>
      <c r="O679" s="1">
        <v>44656.545057870368</v>
      </c>
      <c r="P679" s="1">
        <v>44656.636076388888</v>
      </c>
      <c r="Q679">
        <v>985</v>
      </c>
      <c r="R679">
        <v>6879</v>
      </c>
      <c r="S679" t="b">
        <v>0</v>
      </c>
      <c r="T679" t="s">
        <v>89</v>
      </c>
      <c r="U679" t="b">
        <v>1</v>
      </c>
      <c r="V679" t="s">
        <v>460</v>
      </c>
      <c r="W679" s="1">
        <v>44656.597199074073</v>
      </c>
      <c r="X679">
        <v>4503</v>
      </c>
      <c r="Y679">
        <v>418</v>
      </c>
      <c r="Z679">
        <v>0</v>
      </c>
      <c r="AA679">
        <v>418</v>
      </c>
      <c r="AB679">
        <v>254</v>
      </c>
      <c r="AC679">
        <v>264</v>
      </c>
      <c r="AD679">
        <v>235</v>
      </c>
      <c r="AE679">
        <v>0</v>
      </c>
      <c r="AF679">
        <v>0</v>
      </c>
      <c r="AG679">
        <v>0</v>
      </c>
      <c r="AH679" t="s">
        <v>101</v>
      </c>
      <c r="AI679" s="1">
        <v>44656.636076388888</v>
      </c>
      <c r="AJ679">
        <v>952</v>
      </c>
      <c r="AK679">
        <v>11</v>
      </c>
      <c r="AL679">
        <v>0</v>
      </c>
      <c r="AM679">
        <v>11</v>
      </c>
      <c r="AN679">
        <v>254</v>
      </c>
      <c r="AO679">
        <v>11</v>
      </c>
      <c r="AP679">
        <v>224</v>
      </c>
      <c r="AQ679">
        <v>0</v>
      </c>
      <c r="AR679">
        <v>0</v>
      </c>
      <c r="AS679">
        <v>0</v>
      </c>
      <c r="AT679" t="s">
        <v>89</v>
      </c>
      <c r="AU679" t="s">
        <v>89</v>
      </c>
      <c r="AV679" t="s">
        <v>89</v>
      </c>
      <c r="AW679" t="s">
        <v>89</v>
      </c>
      <c r="AX679" t="s">
        <v>89</v>
      </c>
      <c r="AY679" t="s">
        <v>89</v>
      </c>
      <c r="AZ679" t="s">
        <v>89</v>
      </c>
      <c r="BA679" t="s">
        <v>89</v>
      </c>
      <c r="BB679" t="s">
        <v>89</v>
      </c>
      <c r="BC679" t="s">
        <v>89</v>
      </c>
      <c r="BD679" t="s">
        <v>89</v>
      </c>
      <c r="BE679" t="s">
        <v>89</v>
      </c>
    </row>
    <row r="680" spans="1:57" x14ac:dyDescent="0.35">
      <c r="A680" t="s">
        <v>1666</v>
      </c>
      <c r="B680" t="s">
        <v>81</v>
      </c>
      <c r="C680" t="s">
        <v>589</v>
      </c>
      <c r="D680" t="s">
        <v>83</v>
      </c>
      <c r="E680" s="2" t="str">
        <f>HYPERLINK("capsilon://?command=openfolder&amp;siteaddress=envoy.emaiq-na2.net&amp;folderid=FXBB102018-7598-4339-8D8C-FE013F6A62DD","FX22031045")</f>
        <v>FX22031045</v>
      </c>
      <c r="F680" t="s">
        <v>19</v>
      </c>
      <c r="G680" t="s">
        <v>19</v>
      </c>
      <c r="H680" t="s">
        <v>84</v>
      </c>
      <c r="I680" t="s">
        <v>1667</v>
      </c>
      <c r="J680">
        <v>66</v>
      </c>
      <c r="K680" t="s">
        <v>86</v>
      </c>
      <c r="L680" t="s">
        <v>87</v>
      </c>
      <c r="M680" t="s">
        <v>88</v>
      </c>
      <c r="N680">
        <v>2</v>
      </c>
      <c r="O680" s="1">
        <v>44656.549050925925</v>
      </c>
      <c r="P680" s="1">
        <v>44656.79315972222</v>
      </c>
      <c r="Q680">
        <v>20999</v>
      </c>
      <c r="R680">
        <v>92</v>
      </c>
      <c r="S680" t="b">
        <v>0</v>
      </c>
      <c r="T680" t="s">
        <v>89</v>
      </c>
      <c r="U680" t="b">
        <v>0</v>
      </c>
      <c r="V680" t="s">
        <v>154</v>
      </c>
      <c r="W680" s="1">
        <v>44656.640405092592</v>
      </c>
      <c r="X680">
        <v>71</v>
      </c>
      <c r="Y680">
        <v>0</v>
      </c>
      <c r="Z680">
        <v>0</v>
      </c>
      <c r="AA680">
        <v>0</v>
      </c>
      <c r="AB680">
        <v>52</v>
      </c>
      <c r="AC680">
        <v>0</v>
      </c>
      <c r="AD680">
        <v>66</v>
      </c>
      <c r="AE680">
        <v>0</v>
      </c>
      <c r="AF680">
        <v>0</v>
      </c>
      <c r="AG680">
        <v>0</v>
      </c>
      <c r="AH680" t="s">
        <v>101</v>
      </c>
      <c r="AI680" s="1">
        <v>44656.79315972222</v>
      </c>
      <c r="AJ680">
        <v>21</v>
      </c>
      <c r="AK680">
        <v>0</v>
      </c>
      <c r="AL680">
        <v>0</v>
      </c>
      <c r="AM680">
        <v>0</v>
      </c>
      <c r="AN680">
        <v>52</v>
      </c>
      <c r="AO680">
        <v>0</v>
      </c>
      <c r="AP680">
        <v>66</v>
      </c>
      <c r="AQ680">
        <v>0</v>
      </c>
      <c r="AR680">
        <v>0</v>
      </c>
      <c r="AS680">
        <v>0</v>
      </c>
      <c r="AT680" t="s">
        <v>89</v>
      </c>
      <c r="AU680" t="s">
        <v>89</v>
      </c>
      <c r="AV680" t="s">
        <v>89</v>
      </c>
      <c r="AW680" t="s">
        <v>89</v>
      </c>
      <c r="AX680" t="s">
        <v>89</v>
      </c>
      <c r="AY680" t="s">
        <v>89</v>
      </c>
      <c r="AZ680" t="s">
        <v>89</v>
      </c>
      <c r="BA680" t="s">
        <v>89</v>
      </c>
      <c r="BB680" t="s">
        <v>89</v>
      </c>
      <c r="BC680" t="s">
        <v>89</v>
      </c>
      <c r="BD680" t="s">
        <v>89</v>
      </c>
      <c r="BE680" t="s">
        <v>89</v>
      </c>
    </row>
    <row r="681" spans="1:57" x14ac:dyDescent="0.35">
      <c r="A681" t="s">
        <v>1668</v>
      </c>
      <c r="B681" t="s">
        <v>81</v>
      </c>
      <c r="C681" t="s">
        <v>1669</v>
      </c>
      <c r="D681" t="s">
        <v>83</v>
      </c>
      <c r="E681" s="2" t="str">
        <f>HYPERLINK("capsilon://?command=openfolder&amp;siteaddress=envoy.emaiq-na2.net&amp;folderid=FX73AEBF9A-35D4-D3F3-091E-2BD0DF682A3E","FX22031236")</f>
        <v>FX22031236</v>
      </c>
      <c r="F681" t="s">
        <v>19</v>
      </c>
      <c r="G681" t="s">
        <v>19</v>
      </c>
      <c r="H681" t="s">
        <v>84</v>
      </c>
      <c r="I681" t="s">
        <v>1670</v>
      </c>
      <c r="J681">
        <v>344</v>
      </c>
      <c r="K681" t="s">
        <v>86</v>
      </c>
      <c r="L681" t="s">
        <v>87</v>
      </c>
      <c r="M681" t="s">
        <v>88</v>
      </c>
      <c r="N681">
        <v>2</v>
      </c>
      <c r="O681" s="1">
        <v>44656.554409722223</v>
      </c>
      <c r="P681" s="1">
        <v>44656.803749999999</v>
      </c>
      <c r="Q681">
        <v>20104</v>
      </c>
      <c r="R681">
        <v>1439</v>
      </c>
      <c r="S681" t="b">
        <v>0</v>
      </c>
      <c r="T681" t="s">
        <v>89</v>
      </c>
      <c r="U681" t="b">
        <v>0</v>
      </c>
      <c r="V681" t="s">
        <v>154</v>
      </c>
      <c r="W681" s="1">
        <v>44656.648217592592</v>
      </c>
      <c r="X681">
        <v>674</v>
      </c>
      <c r="Y681">
        <v>226</v>
      </c>
      <c r="Z681">
        <v>0</v>
      </c>
      <c r="AA681">
        <v>226</v>
      </c>
      <c r="AB681">
        <v>0</v>
      </c>
      <c r="AC681">
        <v>35</v>
      </c>
      <c r="AD681">
        <v>118</v>
      </c>
      <c r="AE681">
        <v>0</v>
      </c>
      <c r="AF681">
        <v>0</v>
      </c>
      <c r="AG681">
        <v>0</v>
      </c>
      <c r="AH681" t="s">
        <v>101</v>
      </c>
      <c r="AI681" s="1">
        <v>44656.803749999999</v>
      </c>
      <c r="AJ681">
        <v>746</v>
      </c>
      <c r="AK681">
        <v>4</v>
      </c>
      <c r="AL681">
        <v>0</v>
      </c>
      <c r="AM681">
        <v>4</v>
      </c>
      <c r="AN681">
        <v>0</v>
      </c>
      <c r="AO681">
        <v>4</v>
      </c>
      <c r="AP681">
        <v>114</v>
      </c>
      <c r="AQ681">
        <v>0</v>
      </c>
      <c r="AR681">
        <v>0</v>
      </c>
      <c r="AS681">
        <v>0</v>
      </c>
      <c r="AT681" t="s">
        <v>89</v>
      </c>
      <c r="AU681" t="s">
        <v>89</v>
      </c>
      <c r="AV681" t="s">
        <v>89</v>
      </c>
      <c r="AW681" t="s">
        <v>89</v>
      </c>
      <c r="AX681" t="s">
        <v>89</v>
      </c>
      <c r="AY681" t="s">
        <v>89</v>
      </c>
      <c r="AZ681" t="s">
        <v>89</v>
      </c>
      <c r="BA681" t="s">
        <v>89</v>
      </c>
      <c r="BB681" t="s">
        <v>89</v>
      </c>
      <c r="BC681" t="s">
        <v>89</v>
      </c>
      <c r="BD681" t="s">
        <v>89</v>
      </c>
      <c r="BE681" t="s">
        <v>89</v>
      </c>
    </row>
    <row r="682" spans="1:57" x14ac:dyDescent="0.35">
      <c r="A682" t="s">
        <v>1671</v>
      </c>
      <c r="B682" t="s">
        <v>81</v>
      </c>
      <c r="C682" t="s">
        <v>217</v>
      </c>
      <c r="D682" t="s">
        <v>83</v>
      </c>
      <c r="E682" s="2" t="str">
        <f>HYPERLINK("capsilon://?command=openfolder&amp;siteaddress=envoy.emaiq-na2.net&amp;folderid=FXBA836E47-C424-A833-982B-70DF13CA8C22","FX22031029")</f>
        <v>FX22031029</v>
      </c>
      <c r="F682" t="s">
        <v>19</v>
      </c>
      <c r="G682" t="s">
        <v>19</v>
      </c>
      <c r="H682" t="s">
        <v>84</v>
      </c>
      <c r="I682" t="s">
        <v>1672</v>
      </c>
      <c r="J682">
        <v>38</v>
      </c>
      <c r="K682" t="s">
        <v>86</v>
      </c>
      <c r="L682" t="s">
        <v>87</v>
      </c>
      <c r="M682" t="s">
        <v>88</v>
      </c>
      <c r="N682">
        <v>1</v>
      </c>
      <c r="O682" s="1">
        <v>44656.566851851851</v>
      </c>
      <c r="P682" s="1">
        <v>44656.645104166666</v>
      </c>
      <c r="Q682">
        <v>6499</v>
      </c>
      <c r="R682">
        <v>262</v>
      </c>
      <c r="S682" t="b">
        <v>0</v>
      </c>
      <c r="T682" t="s">
        <v>89</v>
      </c>
      <c r="U682" t="b">
        <v>0</v>
      </c>
      <c r="V682" t="s">
        <v>1644</v>
      </c>
      <c r="W682" s="1">
        <v>44656.645104166666</v>
      </c>
      <c r="X682">
        <v>262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38</v>
      </c>
      <c r="AE682">
        <v>37</v>
      </c>
      <c r="AF682">
        <v>0</v>
      </c>
      <c r="AG682">
        <v>4</v>
      </c>
      <c r="AH682" t="s">
        <v>89</v>
      </c>
      <c r="AI682" t="s">
        <v>89</v>
      </c>
      <c r="AJ682" t="s">
        <v>89</v>
      </c>
      <c r="AK682" t="s">
        <v>89</v>
      </c>
      <c r="AL682" t="s">
        <v>89</v>
      </c>
      <c r="AM682" t="s">
        <v>89</v>
      </c>
      <c r="AN682" t="s">
        <v>89</v>
      </c>
      <c r="AO682" t="s">
        <v>89</v>
      </c>
      <c r="AP682" t="s">
        <v>89</v>
      </c>
      <c r="AQ682" t="s">
        <v>89</v>
      </c>
      <c r="AR682" t="s">
        <v>89</v>
      </c>
      <c r="AS682" t="s">
        <v>89</v>
      </c>
      <c r="AT682" t="s">
        <v>89</v>
      </c>
      <c r="AU682" t="s">
        <v>89</v>
      </c>
      <c r="AV682" t="s">
        <v>89</v>
      </c>
      <c r="AW682" t="s">
        <v>89</v>
      </c>
      <c r="AX682" t="s">
        <v>89</v>
      </c>
      <c r="AY682" t="s">
        <v>89</v>
      </c>
      <c r="AZ682" t="s">
        <v>89</v>
      </c>
      <c r="BA682" t="s">
        <v>89</v>
      </c>
      <c r="BB682" t="s">
        <v>89</v>
      </c>
      <c r="BC682" t="s">
        <v>89</v>
      </c>
      <c r="BD682" t="s">
        <v>89</v>
      </c>
      <c r="BE682" t="s">
        <v>89</v>
      </c>
    </row>
    <row r="683" spans="1:57" x14ac:dyDescent="0.35">
      <c r="A683" t="s">
        <v>1673</v>
      </c>
      <c r="B683" t="s">
        <v>81</v>
      </c>
      <c r="C683" t="s">
        <v>1674</v>
      </c>
      <c r="D683" t="s">
        <v>83</v>
      </c>
      <c r="E683" s="2" t="str">
        <f>HYPERLINK("capsilon://?command=openfolder&amp;siteaddress=envoy.emaiq-na2.net&amp;folderid=FXA975D6D5-AAD7-C164-CFF0-E2996A0227D3","FX2201457")</f>
        <v>FX2201457</v>
      </c>
      <c r="F683" t="s">
        <v>19</v>
      </c>
      <c r="G683" t="s">
        <v>19</v>
      </c>
      <c r="H683" t="s">
        <v>84</v>
      </c>
      <c r="I683" t="s">
        <v>1675</v>
      </c>
      <c r="J683">
        <v>66</v>
      </c>
      <c r="K683" t="s">
        <v>86</v>
      </c>
      <c r="L683" t="s">
        <v>87</v>
      </c>
      <c r="M683" t="s">
        <v>88</v>
      </c>
      <c r="N683">
        <v>2</v>
      </c>
      <c r="O683" s="1">
        <v>44656.579675925925</v>
      </c>
      <c r="P683" s="1">
        <v>44657.127581018518</v>
      </c>
      <c r="Q683">
        <v>46598</v>
      </c>
      <c r="R683">
        <v>741</v>
      </c>
      <c r="S683" t="b">
        <v>0</v>
      </c>
      <c r="T683" t="s">
        <v>89</v>
      </c>
      <c r="U683" t="b">
        <v>0</v>
      </c>
      <c r="V683" t="s">
        <v>134</v>
      </c>
      <c r="W683" s="1">
        <v>44656.647685185184</v>
      </c>
      <c r="X683">
        <v>405</v>
      </c>
      <c r="Y683">
        <v>52</v>
      </c>
      <c r="Z683">
        <v>0</v>
      </c>
      <c r="AA683">
        <v>52</v>
      </c>
      <c r="AB683">
        <v>0</v>
      </c>
      <c r="AC683">
        <v>38</v>
      </c>
      <c r="AD683">
        <v>14</v>
      </c>
      <c r="AE683">
        <v>0</v>
      </c>
      <c r="AF683">
        <v>0</v>
      </c>
      <c r="AG683">
        <v>0</v>
      </c>
      <c r="AH683" t="s">
        <v>106</v>
      </c>
      <c r="AI683" s="1">
        <v>44657.127581018518</v>
      </c>
      <c r="AJ683">
        <v>323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14</v>
      </c>
      <c r="AQ683">
        <v>0</v>
      </c>
      <c r="AR683">
        <v>0</v>
      </c>
      <c r="AS683">
        <v>0</v>
      </c>
      <c r="AT683" t="s">
        <v>89</v>
      </c>
      <c r="AU683" t="s">
        <v>89</v>
      </c>
      <c r="AV683" t="s">
        <v>89</v>
      </c>
      <c r="AW683" t="s">
        <v>89</v>
      </c>
      <c r="AX683" t="s">
        <v>89</v>
      </c>
      <c r="AY683" t="s">
        <v>89</v>
      </c>
      <c r="AZ683" t="s">
        <v>89</v>
      </c>
      <c r="BA683" t="s">
        <v>89</v>
      </c>
      <c r="BB683" t="s">
        <v>89</v>
      </c>
      <c r="BC683" t="s">
        <v>89</v>
      </c>
      <c r="BD683" t="s">
        <v>89</v>
      </c>
      <c r="BE683" t="s">
        <v>89</v>
      </c>
    </row>
    <row r="684" spans="1:57" x14ac:dyDescent="0.35">
      <c r="A684" t="s">
        <v>1676</v>
      </c>
      <c r="B684" t="s">
        <v>81</v>
      </c>
      <c r="C684" t="s">
        <v>1677</v>
      </c>
      <c r="D684" t="s">
        <v>83</v>
      </c>
      <c r="E684" s="2" t="str">
        <f>HYPERLINK("capsilon://?command=openfolder&amp;siteaddress=envoy.emaiq-na2.net&amp;folderid=FXFF4378B5-E926-5BBD-08C7-21F91386D569","FX220488")</f>
        <v>FX220488</v>
      </c>
      <c r="F684" t="s">
        <v>19</v>
      </c>
      <c r="G684" t="s">
        <v>19</v>
      </c>
      <c r="H684" t="s">
        <v>84</v>
      </c>
      <c r="I684" t="s">
        <v>1678</v>
      </c>
      <c r="J684">
        <v>334</v>
      </c>
      <c r="K684" t="s">
        <v>765</v>
      </c>
      <c r="L684" t="s">
        <v>19</v>
      </c>
      <c r="M684" t="s">
        <v>88</v>
      </c>
      <c r="N684">
        <v>0</v>
      </c>
      <c r="O684" s="1">
        <v>44656.588321759256</v>
      </c>
      <c r="P684" s="1">
        <v>44656.601053240738</v>
      </c>
      <c r="Q684">
        <v>1100</v>
      </c>
      <c r="R684">
        <v>0</v>
      </c>
      <c r="S684" t="b">
        <v>0</v>
      </c>
      <c r="T684" t="s">
        <v>89</v>
      </c>
      <c r="U684" t="b">
        <v>0</v>
      </c>
      <c r="V684" t="s">
        <v>89</v>
      </c>
      <c r="W684" t="s">
        <v>89</v>
      </c>
      <c r="X684" t="s">
        <v>89</v>
      </c>
      <c r="Y684" t="s">
        <v>89</v>
      </c>
      <c r="Z684" t="s">
        <v>89</v>
      </c>
      <c r="AA684" t="s">
        <v>89</v>
      </c>
      <c r="AB684" t="s">
        <v>89</v>
      </c>
      <c r="AC684" t="s">
        <v>89</v>
      </c>
      <c r="AD684" t="s">
        <v>89</v>
      </c>
      <c r="AE684" t="s">
        <v>89</v>
      </c>
      <c r="AF684" t="s">
        <v>89</v>
      </c>
      <c r="AG684" t="s">
        <v>89</v>
      </c>
      <c r="AH684" t="s">
        <v>89</v>
      </c>
      <c r="AI684" t="s">
        <v>89</v>
      </c>
      <c r="AJ684" t="s">
        <v>89</v>
      </c>
      <c r="AK684" t="s">
        <v>89</v>
      </c>
      <c r="AL684" t="s">
        <v>89</v>
      </c>
      <c r="AM684" t="s">
        <v>89</v>
      </c>
      <c r="AN684" t="s">
        <v>89</v>
      </c>
      <c r="AO684" t="s">
        <v>89</v>
      </c>
      <c r="AP684" t="s">
        <v>89</v>
      </c>
      <c r="AQ684" t="s">
        <v>89</v>
      </c>
      <c r="AR684" t="s">
        <v>89</v>
      </c>
      <c r="AS684" t="s">
        <v>89</v>
      </c>
      <c r="AT684" t="s">
        <v>89</v>
      </c>
      <c r="AU684" t="s">
        <v>89</v>
      </c>
      <c r="AV684" t="s">
        <v>89</v>
      </c>
      <c r="AW684" t="s">
        <v>89</v>
      </c>
      <c r="AX684" t="s">
        <v>89</v>
      </c>
      <c r="AY684" t="s">
        <v>89</v>
      </c>
      <c r="AZ684" t="s">
        <v>89</v>
      </c>
      <c r="BA684" t="s">
        <v>89</v>
      </c>
      <c r="BB684" t="s">
        <v>89</v>
      </c>
      <c r="BC684" t="s">
        <v>89</v>
      </c>
      <c r="BD684" t="s">
        <v>89</v>
      </c>
      <c r="BE684" t="s">
        <v>89</v>
      </c>
    </row>
    <row r="685" spans="1:57" x14ac:dyDescent="0.35">
      <c r="A685" t="s">
        <v>1679</v>
      </c>
      <c r="B685" t="s">
        <v>81</v>
      </c>
      <c r="C685" t="s">
        <v>1629</v>
      </c>
      <c r="D685" t="s">
        <v>83</v>
      </c>
      <c r="E685" s="2" t="str">
        <f>HYPERLINK("capsilon://?command=openfolder&amp;siteaddress=envoy.emaiq-na2.net&amp;folderid=FX9F55D571-9735-DDB2-F425-F178D5BD8C4F","FX2202741")</f>
        <v>FX2202741</v>
      </c>
      <c r="F685" t="s">
        <v>19</v>
      </c>
      <c r="G685" t="s">
        <v>19</v>
      </c>
      <c r="H685" t="s">
        <v>84</v>
      </c>
      <c r="I685" t="s">
        <v>1630</v>
      </c>
      <c r="J685">
        <v>38</v>
      </c>
      <c r="K685" t="s">
        <v>86</v>
      </c>
      <c r="L685" t="s">
        <v>87</v>
      </c>
      <c r="M685" t="s">
        <v>88</v>
      </c>
      <c r="N685">
        <v>2</v>
      </c>
      <c r="O685" s="1">
        <v>44656.599548611113</v>
      </c>
      <c r="P685" s="1">
        <v>44656.702997685185</v>
      </c>
      <c r="Q685">
        <v>5902</v>
      </c>
      <c r="R685">
        <v>3036</v>
      </c>
      <c r="S685" t="b">
        <v>0</v>
      </c>
      <c r="T685" t="s">
        <v>89</v>
      </c>
      <c r="U685" t="b">
        <v>1</v>
      </c>
      <c r="V685" t="s">
        <v>134</v>
      </c>
      <c r="W685" s="1">
        <v>44656.641979166663</v>
      </c>
      <c r="X685">
        <v>532</v>
      </c>
      <c r="Y685">
        <v>37</v>
      </c>
      <c r="Z685">
        <v>0</v>
      </c>
      <c r="AA685">
        <v>37</v>
      </c>
      <c r="AB685">
        <v>30</v>
      </c>
      <c r="AC685">
        <v>29</v>
      </c>
      <c r="AD685">
        <v>1</v>
      </c>
      <c r="AE685">
        <v>0</v>
      </c>
      <c r="AF685">
        <v>0</v>
      </c>
      <c r="AG685">
        <v>0</v>
      </c>
      <c r="AH685" t="s">
        <v>101</v>
      </c>
      <c r="AI685" s="1">
        <v>44656.702997685185</v>
      </c>
      <c r="AJ685">
        <v>1733</v>
      </c>
      <c r="AK685">
        <v>4</v>
      </c>
      <c r="AL685">
        <v>0</v>
      </c>
      <c r="AM685">
        <v>4</v>
      </c>
      <c r="AN685">
        <v>15</v>
      </c>
      <c r="AO685">
        <v>3</v>
      </c>
      <c r="AP685">
        <v>-3</v>
      </c>
      <c r="AQ685">
        <v>0</v>
      </c>
      <c r="AR685">
        <v>0</v>
      </c>
      <c r="AS685">
        <v>0</v>
      </c>
      <c r="AT685" t="s">
        <v>89</v>
      </c>
      <c r="AU685" t="s">
        <v>89</v>
      </c>
      <c r="AV685" t="s">
        <v>89</v>
      </c>
      <c r="AW685" t="s">
        <v>89</v>
      </c>
      <c r="AX685" t="s">
        <v>89</v>
      </c>
      <c r="AY685" t="s">
        <v>89</v>
      </c>
      <c r="AZ685" t="s">
        <v>89</v>
      </c>
      <c r="BA685" t="s">
        <v>89</v>
      </c>
      <c r="BB685" t="s">
        <v>89</v>
      </c>
      <c r="BC685" t="s">
        <v>89</v>
      </c>
      <c r="BD685" t="s">
        <v>89</v>
      </c>
      <c r="BE685" t="s">
        <v>89</v>
      </c>
    </row>
    <row r="686" spans="1:57" x14ac:dyDescent="0.35">
      <c r="A686" t="s">
        <v>1680</v>
      </c>
      <c r="B686" t="s">
        <v>81</v>
      </c>
      <c r="C686" t="s">
        <v>230</v>
      </c>
      <c r="D686" t="s">
        <v>83</v>
      </c>
      <c r="E686" s="2" t="str">
        <f>HYPERLINK("capsilon://?command=openfolder&amp;siteaddress=envoy.emaiq-na2.net&amp;folderid=FX67EECA85-113D-6C32-32A0-7E007FB232DB","FX2203529")</f>
        <v>FX2203529</v>
      </c>
      <c r="F686" t="s">
        <v>19</v>
      </c>
      <c r="G686" t="s">
        <v>19</v>
      </c>
      <c r="H686" t="s">
        <v>84</v>
      </c>
      <c r="I686" t="s">
        <v>1681</v>
      </c>
      <c r="J686">
        <v>84</v>
      </c>
      <c r="K686" t="s">
        <v>86</v>
      </c>
      <c r="L686" t="s">
        <v>87</v>
      </c>
      <c r="M686" t="s">
        <v>88</v>
      </c>
      <c r="N686">
        <v>2</v>
      </c>
      <c r="O686" s="1">
        <v>44656.614872685182</v>
      </c>
      <c r="P686" s="1">
        <v>44657.138136574074</v>
      </c>
      <c r="Q686">
        <v>44484</v>
      </c>
      <c r="R686">
        <v>726</v>
      </c>
      <c r="S686" t="b">
        <v>0</v>
      </c>
      <c r="T686" t="s">
        <v>89</v>
      </c>
      <c r="U686" t="b">
        <v>0</v>
      </c>
      <c r="V686" t="s">
        <v>154</v>
      </c>
      <c r="W686" s="1">
        <v>44656.652743055558</v>
      </c>
      <c r="X686">
        <v>391</v>
      </c>
      <c r="Y686">
        <v>79</v>
      </c>
      <c r="Z686">
        <v>0</v>
      </c>
      <c r="AA686">
        <v>79</v>
      </c>
      <c r="AB686">
        <v>0</v>
      </c>
      <c r="AC686">
        <v>36</v>
      </c>
      <c r="AD686">
        <v>5</v>
      </c>
      <c r="AE686">
        <v>0</v>
      </c>
      <c r="AF686">
        <v>0</v>
      </c>
      <c r="AG686">
        <v>0</v>
      </c>
      <c r="AH686" t="s">
        <v>118</v>
      </c>
      <c r="AI686" s="1">
        <v>44657.138136574074</v>
      </c>
      <c r="AJ686">
        <v>327</v>
      </c>
      <c r="AK686">
        <v>2</v>
      </c>
      <c r="AL686">
        <v>0</v>
      </c>
      <c r="AM686">
        <v>2</v>
      </c>
      <c r="AN686">
        <v>0</v>
      </c>
      <c r="AO686">
        <v>1</v>
      </c>
      <c r="AP686">
        <v>3</v>
      </c>
      <c r="AQ686">
        <v>0</v>
      </c>
      <c r="AR686">
        <v>0</v>
      </c>
      <c r="AS686">
        <v>0</v>
      </c>
      <c r="AT686" t="s">
        <v>89</v>
      </c>
      <c r="AU686" t="s">
        <v>89</v>
      </c>
      <c r="AV686" t="s">
        <v>89</v>
      </c>
      <c r="AW686" t="s">
        <v>89</v>
      </c>
      <c r="AX686" t="s">
        <v>89</v>
      </c>
      <c r="AY686" t="s">
        <v>89</v>
      </c>
      <c r="AZ686" t="s">
        <v>89</v>
      </c>
      <c r="BA686" t="s">
        <v>89</v>
      </c>
      <c r="BB686" t="s">
        <v>89</v>
      </c>
      <c r="BC686" t="s">
        <v>89</v>
      </c>
      <c r="BD686" t="s">
        <v>89</v>
      </c>
      <c r="BE686" t="s">
        <v>89</v>
      </c>
    </row>
    <row r="687" spans="1:57" x14ac:dyDescent="0.35">
      <c r="A687" t="s">
        <v>1682</v>
      </c>
      <c r="B687" t="s">
        <v>81</v>
      </c>
      <c r="C687" t="s">
        <v>1683</v>
      </c>
      <c r="D687" t="s">
        <v>83</v>
      </c>
      <c r="E687" s="2" t="str">
        <f>HYPERLINK("capsilon://?command=openfolder&amp;siteaddress=envoy.emaiq-na2.net&amp;folderid=FXE305EF54-23CB-04C6-ED4C-14A33880E805","FX2203555")</f>
        <v>FX2203555</v>
      </c>
      <c r="F687" t="s">
        <v>19</v>
      </c>
      <c r="G687" t="s">
        <v>19</v>
      </c>
      <c r="H687" t="s">
        <v>84</v>
      </c>
      <c r="I687" t="s">
        <v>1684</v>
      </c>
      <c r="J687">
        <v>189</v>
      </c>
      <c r="K687" t="s">
        <v>86</v>
      </c>
      <c r="L687" t="s">
        <v>87</v>
      </c>
      <c r="M687" t="s">
        <v>88</v>
      </c>
      <c r="N687">
        <v>1</v>
      </c>
      <c r="O687" s="1">
        <v>44656.617175925923</v>
      </c>
      <c r="P687" s="1">
        <v>44656.654108796298</v>
      </c>
      <c r="Q687">
        <v>2834</v>
      </c>
      <c r="R687">
        <v>357</v>
      </c>
      <c r="S687" t="b">
        <v>0</v>
      </c>
      <c r="T687" t="s">
        <v>89</v>
      </c>
      <c r="U687" t="b">
        <v>0</v>
      </c>
      <c r="V687" t="s">
        <v>336</v>
      </c>
      <c r="W687" s="1">
        <v>44656.654108796298</v>
      </c>
      <c r="X687">
        <v>357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189</v>
      </c>
      <c r="AE687">
        <v>156</v>
      </c>
      <c r="AF687">
        <v>0</v>
      </c>
      <c r="AG687">
        <v>7</v>
      </c>
      <c r="AH687" t="s">
        <v>89</v>
      </c>
      <c r="AI687" t="s">
        <v>89</v>
      </c>
      <c r="AJ687" t="s">
        <v>89</v>
      </c>
      <c r="AK687" t="s">
        <v>89</v>
      </c>
      <c r="AL687" t="s">
        <v>89</v>
      </c>
      <c r="AM687" t="s">
        <v>89</v>
      </c>
      <c r="AN687" t="s">
        <v>89</v>
      </c>
      <c r="AO687" t="s">
        <v>89</v>
      </c>
      <c r="AP687" t="s">
        <v>89</v>
      </c>
      <c r="AQ687" t="s">
        <v>89</v>
      </c>
      <c r="AR687" t="s">
        <v>89</v>
      </c>
      <c r="AS687" t="s">
        <v>89</v>
      </c>
      <c r="AT687" t="s">
        <v>89</v>
      </c>
      <c r="AU687" t="s">
        <v>89</v>
      </c>
      <c r="AV687" t="s">
        <v>89</v>
      </c>
      <c r="AW687" t="s">
        <v>89</v>
      </c>
      <c r="AX687" t="s">
        <v>89</v>
      </c>
      <c r="AY687" t="s">
        <v>89</v>
      </c>
      <c r="AZ687" t="s">
        <v>89</v>
      </c>
      <c r="BA687" t="s">
        <v>89</v>
      </c>
      <c r="BB687" t="s">
        <v>89</v>
      </c>
      <c r="BC687" t="s">
        <v>89</v>
      </c>
      <c r="BD687" t="s">
        <v>89</v>
      </c>
      <c r="BE687" t="s">
        <v>89</v>
      </c>
    </row>
    <row r="688" spans="1:57" x14ac:dyDescent="0.35">
      <c r="A688" t="s">
        <v>1685</v>
      </c>
      <c r="B688" t="s">
        <v>81</v>
      </c>
      <c r="C688" t="s">
        <v>1686</v>
      </c>
      <c r="D688" t="s">
        <v>83</v>
      </c>
      <c r="E688" s="2" t="str">
        <f>HYPERLINK("capsilon://?command=openfolder&amp;siteaddress=envoy.emaiq-na2.net&amp;folderid=FX30F32B51-92C8-C853-5536-D63B844EC445","FX2202762")</f>
        <v>FX2202762</v>
      </c>
      <c r="F688" t="s">
        <v>19</v>
      </c>
      <c r="G688" t="s">
        <v>19</v>
      </c>
      <c r="H688" t="s">
        <v>84</v>
      </c>
      <c r="I688" t="s">
        <v>1687</v>
      </c>
      <c r="J688">
        <v>66</v>
      </c>
      <c r="K688" t="s">
        <v>86</v>
      </c>
      <c r="L688" t="s">
        <v>87</v>
      </c>
      <c r="M688" t="s">
        <v>88</v>
      </c>
      <c r="N688">
        <v>2</v>
      </c>
      <c r="O688" s="1">
        <v>44656.617824074077</v>
      </c>
      <c r="P688" s="1">
        <v>44657.141388888886</v>
      </c>
      <c r="Q688">
        <v>43994</v>
      </c>
      <c r="R688">
        <v>1242</v>
      </c>
      <c r="S688" t="b">
        <v>0</v>
      </c>
      <c r="T688" t="s">
        <v>89</v>
      </c>
      <c r="U688" t="b">
        <v>0</v>
      </c>
      <c r="V688" t="s">
        <v>154</v>
      </c>
      <c r="W688" s="1">
        <v>44656.661307870374</v>
      </c>
      <c r="X688">
        <v>739</v>
      </c>
      <c r="Y688">
        <v>52</v>
      </c>
      <c r="Z688">
        <v>0</v>
      </c>
      <c r="AA688">
        <v>52</v>
      </c>
      <c r="AB688">
        <v>0</v>
      </c>
      <c r="AC688">
        <v>39</v>
      </c>
      <c r="AD688">
        <v>14</v>
      </c>
      <c r="AE688">
        <v>0</v>
      </c>
      <c r="AF688">
        <v>0</v>
      </c>
      <c r="AG688">
        <v>0</v>
      </c>
      <c r="AH688" t="s">
        <v>106</v>
      </c>
      <c r="AI688" s="1">
        <v>44657.141388888886</v>
      </c>
      <c r="AJ688">
        <v>503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14</v>
      </c>
      <c r="AQ688">
        <v>0</v>
      </c>
      <c r="AR688">
        <v>0</v>
      </c>
      <c r="AS688">
        <v>0</v>
      </c>
      <c r="AT688" t="s">
        <v>89</v>
      </c>
      <c r="AU688" t="s">
        <v>89</v>
      </c>
      <c r="AV688" t="s">
        <v>89</v>
      </c>
      <c r="AW688" t="s">
        <v>89</v>
      </c>
      <c r="AX688" t="s">
        <v>89</v>
      </c>
      <c r="AY688" t="s">
        <v>89</v>
      </c>
      <c r="AZ688" t="s">
        <v>89</v>
      </c>
      <c r="BA688" t="s">
        <v>89</v>
      </c>
      <c r="BB688" t="s">
        <v>89</v>
      </c>
      <c r="BC688" t="s">
        <v>89</v>
      </c>
      <c r="BD688" t="s">
        <v>89</v>
      </c>
      <c r="BE688" t="s">
        <v>89</v>
      </c>
    </row>
    <row r="689" spans="1:57" x14ac:dyDescent="0.35">
      <c r="A689" t="s">
        <v>1688</v>
      </c>
      <c r="B689" t="s">
        <v>81</v>
      </c>
      <c r="C689" t="s">
        <v>217</v>
      </c>
      <c r="D689" t="s">
        <v>83</v>
      </c>
      <c r="E689" s="2" t="str">
        <f>HYPERLINK("capsilon://?command=openfolder&amp;siteaddress=envoy.emaiq-na2.net&amp;folderid=FXBA836E47-C424-A833-982B-70DF13CA8C22","FX22031029")</f>
        <v>FX22031029</v>
      </c>
      <c r="F689" t="s">
        <v>19</v>
      </c>
      <c r="G689" t="s">
        <v>19</v>
      </c>
      <c r="H689" t="s">
        <v>84</v>
      </c>
      <c r="I689" t="s">
        <v>1653</v>
      </c>
      <c r="J689">
        <v>190</v>
      </c>
      <c r="K689" t="s">
        <v>86</v>
      </c>
      <c r="L689" t="s">
        <v>87</v>
      </c>
      <c r="M689" t="s">
        <v>88</v>
      </c>
      <c r="N689">
        <v>2</v>
      </c>
      <c r="O689" s="1">
        <v>44656.627118055556</v>
      </c>
      <c r="P689" s="1">
        <v>44656.638854166667</v>
      </c>
      <c r="Q689">
        <v>220</v>
      </c>
      <c r="R689">
        <v>794</v>
      </c>
      <c r="S689" t="b">
        <v>0</v>
      </c>
      <c r="T689" t="s">
        <v>89</v>
      </c>
      <c r="U689" t="b">
        <v>1</v>
      </c>
      <c r="V689" t="s">
        <v>1644</v>
      </c>
      <c r="W689" s="1">
        <v>44656.63554398148</v>
      </c>
      <c r="X689">
        <v>499</v>
      </c>
      <c r="Y689">
        <v>74</v>
      </c>
      <c r="Z689">
        <v>0</v>
      </c>
      <c r="AA689">
        <v>74</v>
      </c>
      <c r="AB689">
        <v>111</v>
      </c>
      <c r="AC689">
        <v>38</v>
      </c>
      <c r="AD689">
        <v>116</v>
      </c>
      <c r="AE689">
        <v>0</v>
      </c>
      <c r="AF689">
        <v>0</v>
      </c>
      <c r="AG689">
        <v>0</v>
      </c>
      <c r="AH689" t="s">
        <v>101</v>
      </c>
      <c r="AI689" s="1">
        <v>44656.638854166667</v>
      </c>
      <c r="AJ689">
        <v>239</v>
      </c>
      <c r="AK689">
        <v>0</v>
      </c>
      <c r="AL689">
        <v>0</v>
      </c>
      <c r="AM689">
        <v>0</v>
      </c>
      <c r="AN689">
        <v>111</v>
      </c>
      <c r="AO689">
        <v>0</v>
      </c>
      <c r="AP689">
        <v>116</v>
      </c>
      <c r="AQ689">
        <v>0</v>
      </c>
      <c r="AR689">
        <v>0</v>
      </c>
      <c r="AS689">
        <v>0</v>
      </c>
      <c r="AT689" t="s">
        <v>89</v>
      </c>
      <c r="AU689" t="s">
        <v>89</v>
      </c>
      <c r="AV689" t="s">
        <v>89</v>
      </c>
      <c r="AW689" t="s">
        <v>89</v>
      </c>
      <c r="AX689" t="s">
        <v>89</v>
      </c>
      <c r="AY689" t="s">
        <v>89</v>
      </c>
      <c r="AZ689" t="s">
        <v>89</v>
      </c>
      <c r="BA689" t="s">
        <v>89</v>
      </c>
      <c r="BB689" t="s">
        <v>89</v>
      </c>
      <c r="BC689" t="s">
        <v>89</v>
      </c>
      <c r="BD689" t="s">
        <v>89</v>
      </c>
      <c r="BE689" t="s">
        <v>89</v>
      </c>
    </row>
    <row r="690" spans="1:57" x14ac:dyDescent="0.35">
      <c r="A690" t="s">
        <v>1689</v>
      </c>
      <c r="B690" t="s">
        <v>81</v>
      </c>
      <c r="C690" t="s">
        <v>217</v>
      </c>
      <c r="D690" t="s">
        <v>83</v>
      </c>
      <c r="E690" s="2" t="str">
        <f>HYPERLINK("capsilon://?command=openfolder&amp;siteaddress=envoy.emaiq-na2.net&amp;folderid=FXBA836E47-C424-A833-982B-70DF13CA8C22","FX22031029")</f>
        <v>FX22031029</v>
      </c>
      <c r="F690" t="s">
        <v>19</v>
      </c>
      <c r="G690" t="s">
        <v>19</v>
      </c>
      <c r="H690" t="s">
        <v>84</v>
      </c>
      <c r="I690" t="s">
        <v>1655</v>
      </c>
      <c r="J690">
        <v>38</v>
      </c>
      <c r="K690" t="s">
        <v>86</v>
      </c>
      <c r="L690" t="s">
        <v>87</v>
      </c>
      <c r="M690" t="s">
        <v>88</v>
      </c>
      <c r="N690">
        <v>2</v>
      </c>
      <c r="O690" s="1">
        <v>44656.629374999997</v>
      </c>
      <c r="P690" s="1">
        <v>44656.641805555555</v>
      </c>
      <c r="Q690">
        <v>616</v>
      </c>
      <c r="R690">
        <v>458</v>
      </c>
      <c r="S690" t="b">
        <v>0</v>
      </c>
      <c r="T690" t="s">
        <v>89</v>
      </c>
      <c r="U690" t="b">
        <v>1</v>
      </c>
      <c r="V690" t="s">
        <v>1644</v>
      </c>
      <c r="W690" s="1">
        <v>44656.637916666667</v>
      </c>
      <c r="X690">
        <v>204</v>
      </c>
      <c r="Y690">
        <v>37</v>
      </c>
      <c r="Z690">
        <v>0</v>
      </c>
      <c r="AA690">
        <v>37</v>
      </c>
      <c r="AB690">
        <v>0</v>
      </c>
      <c r="AC690">
        <v>7</v>
      </c>
      <c r="AD690">
        <v>1</v>
      </c>
      <c r="AE690">
        <v>0</v>
      </c>
      <c r="AF690">
        <v>0</v>
      </c>
      <c r="AG690">
        <v>0</v>
      </c>
      <c r="AH690" t="s">
        <v>101</v>
      </c>
      <c r="AI690" s="1">
        <v>44656.641805555555</v>
      </c>
      <c r="AJ690">
        <v>254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</v>
      </c>
      <c r="AQ690">
        <v>0</v>
      </c>
      <c r="AR690">
        <v>0</v>
      </c>
      <c r="AS690">
        <v>0</v>
      </c>
      <c r="AT690" t="s">
        <v>89</v>
      </c>
      <c r="AU690" t="s">
        <v>89</v>
      </c>
      <c r="AV690" t="s">
        <v>89</v>
      </c>
      <c r="AW690" t="s">
        <v>89</v>
      </c>
      <c r="AX690" t="s">
        <v>89</v>
      </c>
      <c r="AY690" t="s">
        <v>89</v>
      </c>
      <c r="AZ690" t="s">
        <v>89</v>
      </c>
      <c r="BA690" t="s">
        <v>89</v>
      </c>
      <c r="BB690" t="s">
        <v>89</v>
      </c>
      <c r="BC690" t="s">
        <v>89</v>
      </c>
      <c r="BD690" t="s">
        <v>89</v>
      </c>
      <c r="BE690" t="s">
        <v>89</v>
      </c>
    </row>
    <row r="691" spans="1:57" x14ac:dyDescent="0.35">
      <c r="A691" t="s">
        <v>1690</v>
      </c>
      <c r="B691" t="s">
        <v>81</v>
      </c>
      <c r="C691" t="s">
        <v>1691</v>
      </c>
      <c r="D691" t="s">
        <v>83</v>
      </c>
      <c r="E691" s="2" t="str">
        <f>HYPERLINK("capsilon://?command=openfolder&amp;siteaddress=envoy.emaiq-na2.net&amp;folderid=FX52AF7134-A488-CC87-8CEC-97673F76E4EF","FX220447")</f>
        <v>FX220447</v>
      </c>
      <c r="F691" t="s">
        <v>19</v>
      </c>
      <c r="G691" t="s">
        <v>19</v>
      </c>
      <c r="H691" t="s">
        <v>84</v>
      </c>
      <c r="I691" t="s">
        <v>1692</v>
      </c>
      <c r="J691">
        <v>137</v>
      </c>
      <c r="K691" t="s">
        <v>86</v>
      </c>
      <c r="L691" t="s">
        <v>87</v>
      </c>
      <c r="M691" t="s">
        <v>88</v>
      </c>
      <c r="N691">
        <v>1</v>
      </c>
      <c r="O691" s="1">
        <v>44656.635671296295</v>
      </c>
      <c r="P691" s="1">
        <v>44656.662592592591</v>
      </c>
      <c r="Q691">
        <v>1927</v>
      </c>
      <c r="R691">
        <v>399</v>
      </c>
      <c r="S691" t="b">
        <v>0</v>
      </c>
      <c r="T691" t="s">
        <v>89</v>
      </c>
      <c r="U691" t="b">
        <v>0</v>
      </c>
      <c r="V691" t="s">
        <v>460</v>
      </c>
      <c r="W691" s="1">
        <v>44656.662592592591</v>
      </c>
      <c r="X691">
        <v>141</v>
      </c>
      <c r="Y691">
        <v>42</v>
      </c>
      <c r="Z691">
        <v>0</v>
      </c>
      <c r="AA691">
        <v>42</v>
      </c>
      <c r="AB691">
        <v>0</v>
      </c>
      <c r="AC691">
        <v>0</v>
      </c>
      <c r="AD691">
        <v>95</v>
      </c>
      <c r="AE691">
        <v>76</v>
      </c>
      <c r="AF691">
        <v>1</v>
      </c>
      <c r="AG691">
        <v>2</v>
      </c>
      <c r="AH691" t="s">
        <v>89</v>
      </c>
      <c r="AI691" t="s">
        <v>89</v>
      </c>
      <c r="AJ691" t="s">
        <v>89</v>
      </c>
      <c r="AK691" t="s">
        <v>89</v>
      </c>
      <c r="AL691" t="s">
        <v>89</v>
      </c>
      <c r="AM691" t="s">
        <v>89</v>
      </c>
      <c r="AN691" t="s">
        <v>89</v>
      </c>
      <c r="AO691" t="s">
        <v>89</v>
      </c>
      <c r="AP691" t="s">
        <v>89</v>
      </c>
      <c r="AQ691" t="s">
        <v>89</v>
      </c>
      <c r="AR691" t="s">
        <v>89</v>
      </c>
      <c r="AS691" t="s">
        <v>89</v>
      </c>
      <c r="AT691" t="s">
        <v>89</v>
      </c>
      <c r="AU691" t="s">
        <v>89</v>
      </c>
      <c r="AV691" t="s">
        <v>89</v>
      </c>
      <c r="AW691" t="s">
        <v>89</v>
      </c>
      <c r="AX691" t="s">
        <v>89</v>
      </c>
      <c r="AY691" t="s">
        <v>89</v>
      </c>
      <c r="AZ691" t="s">
        <v>89</v>
      </c>
      <c r="BA691" t="s">
        <v>89</v>
      </c>
      <c r="BB691" t="s">
        <v>89</v>
      </c>
      <c r="BC691" t="s">
        <v>89</v>
      </c>
      <c r="BD691" t="s">
        <v>89</v>
      </c>
      <c r="BE691" t="s">
        <v>89</v>
      </c>
    </row>
    <row r="692" spans="1:57" x14ac:dyDescent="0.35">
      <c r="A692" t="s">
        <v>1693</v>
      </c>
      <c r="B692" t="s">
        <v>81</v>
      </c>
      <c r="C692" t="s">
        <v>217</v>
      </c>
      <c r="D692" t="s">
        <v>83</v>
      </c>
      <c r="E692" s="2" t="str">
        <f>HYPERLINK("capsilon://?command=openfolder&amp;siteaddress=envoy.emaiq-na2.net&amp;folderid=FXBA836E47-C424-A833-982B-70DF13CA8C22","FX22031029")</f>
        <v>FX22031029</v>
      </c>
      <c r="F692" t="s">
        <v>19</v>
      </c>
      <c r="G692" t="s">
        <v>19</v>
      </c>
      <c r="H692" t="s">
        <v>84</v>
      </c>
      <c r="I692" t="s">
        <v>1658</v>
      </c>
      <c r="J692">
        <v>38</v>
      </c>
      <c r="K692" t="s">
        <v>86</v>
      </c>
      <c r="L692" t="s">
        <v>87</v>
      </c>
      <c r="M692" t="s">
        <v>88</v>
      </c>
      <c r="N692">
        <v>2</v>
      </c>
      <c r="O692" s="1">
        <v>44656.642395833333</v>
      </c>
      <c r="P692" s="1">
        <v>44656.704155092593</v>
      </c>
      <c r="Q692">
        <v>5018</v>
      </c>
      <c r="R692">
        <v>318</v>
      </c>
      <c r="S692" t="b">
        <v>0</v>
      </c>
      <c r="T692" t="s">
        <v>89</v>
      </c>
      <c r="U692" t="b">
        <v>1</v>
      </c>
      <c r="V692" t="s">
        <v>460</v>
      </c>
      <c r="W692" s="1">
        <v>44656.645231481481</v>
      </c>
      <c r="X692">
        <v>219</v>
      </c>
      <c r="Y692">
        <v>37</v>
      </c>
      <c r="Z692">
        <v>0</v>
      </c>
      <c r="AA692">
        <v>37</v>
      </c>
      <c r="AB692">
        <v>0</v>
      </c>
      <c r="AC692">
        <v>20</v>
      </c>
      <c r="AD692">
        <v>1</v>
      </c>
      <c r="AE692">
        <v>0</v>
      </c>
      <c r="AF692">
        <v>0</v>
      </c>
      <c r="AG692">
        <v>0</v>
      </c>
      <c r="AH692" t="s">
        <v>101</v>
      </c>
      <c r="AI692" s="1">
        <v>44656.704155092593</v>
      </c>
      <c r="AJ692">
        <v>99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 t="s">
        <v>89</v>
      </c>
      <c r="AU692" t="s">
        <v>89</v>
      </c>
      <c r="AV692" t="s">
        <v>89</v>
      </c>
      <c r="AW692" t="s">
        <v>89</v>
      </c>
      <c r="AX692" t="s">
        <v>89</v>
      </c>
      <c r="AY692" t="s">
        <v>89</v>
      </c>
      <c r="AZ692" t="s">
        <v>89</v>
      </c>
      <c r="BA692" t="s">
        <v>89</v>
      </c>
      <c r="BB692" t="s">
        <v>89</v>
      </c>
      <c r="BC692" t="s">
        <v>89</v>
      </c>
      <c r="BD692" t="s">
        <v>89</v>
      </c>
      <c r="BE692" t="s">
        <v>89</v>
      </c>
    </row>
    <row r="693" spans="1:57" x14ac:dyDescent="0.35">
      <c r="A693" t="s">
        <v>1694</v>
      </c>
      <c r="B693" t="s">
        <v>81</v>
      </c>
      <c r="C693" t="s">
        <v>318</v>
      </c>
      <c r="D693" t="s">
        <v>83</v>
      </c>
      <c r="E693" s="2" t="str">
        <f>HYPERLINK("capsilon://?command=openfolder&amp;siteaddress=envoy.emaiq-na2.net&amp;folderid=FXF3874477-2CA6-3D17-B870-871191EE0389","FX2203888")</f>
        <v>FX2203888</v>
      </c>
      <c r="F693" t="s">
        <v>19</v>
      </c>
      <c r="G693" t="s">
        <v>19</v>
      </c>
      <c r="H693" t="s">
        <v>84</v>
      </c>
      <c r="I693" t="s">
        <v>1660</v>
      </c>
      <c r="J693">
        <v>38</v>
      </c>
      <c r="K693" t="s">
        <v>86</v>
      </c>
      <c r="L693" t="s">
        <v>87</v>
      </c>
      <c r="M693" t="s">
        <v>88</v>
      </c>
      <c r="N693">
        <v>2</v>
      </c>
      <c r="O693" s="1">
        <v>44656.643206018518</v>
      </c>
      <c r="P693" s="1">
        <v>44656.707280092596</v>
      </c>
      <c r="Q693">
        <v>4009</v>
      </c>
      <c r="R693">
        <v>1527</v>
      </c>
      <c r="S693" t="b">
        <v>0</v>
      </c>
      <c r="T693" t="s">
        <v>89</v>
      </c>
      <c r="U693" t="b">
        <v>1</v>
      </c>
      <c r="V693" t="s">
        <v>460</v>
      </c>
      <c r="W693" s="1">
        <v>44656.660949074074</v>
      </c>
      <c r="X693">
        <v>1206</v>
      </c>
      <c r="Y693">
        <v>37</v>
      </c>
      <c r="Z693">
        <v>0</v>
      </c>
      <c r="AA693">
        <v>37</v>
      </c>
      <c r="AB693">
        <v>0</v>
      </c>
      <c r="AC693">
        <v>33</v>
      </c>
      <c r="AD693">
        <v>1</v>
      </c>
      <c r="AE693">
        <v>0</v>
      </c>
      <c r="AF693">
        <v>0</v>
      </c>
      <c r="AG693">
        <v>0</v>
      </c>
      <c r="AH693" t="s">
        <v>101</v>
      </c>
      <c r="AI693" s="1">
        <v>44656.707280092596</v>
      </c>
      <c r="AJ693">
        <v>268</v>
      </c>
      <c r="AK693">
        <v>3</v>
      </c>
      <c r="AL693">
        <v>0</v>
      </c>
      <c r="AM693">
        <v>3</v>
      </c>
      <c r="AN693">
        <v>0</v>
      </c>
      <c r="AO693">
        <v>3</v>
      </c>
      <c r="AP693">
        <v>-2</v>
      </c>
      <c r="AQ693">
        <v>0</v>
      </c>
      <c r="AR693">
        <v>0</v>
      </c>
      <c r="AS693">
        <v>0</v>
      </c>
      <c r="AT693" t="s">
        <v>89</v>
      </c>
      <c r="AU693" t="s">
        <v>89</v>
      </c>
      <c r="AV693" t="s">
        <v>89</v>
      </c>
      <c r="AW693" t="s">
        <v>89</v>
      </c>
      <c r="AX693" t="s">
        <v>89</v>
      </c>
      <c r="AY693" t="s">
        <v>89</v>
      </c>
      <c r="AZ693" t="s">
        <v>89</v>
      </c>
      <c r="BA693" t="s">
        <v>89</v>
      </c>
      <c r="BB693" t="s">
        <v>89</v>
      </c>
      <c r="BC693" t="s">
        <v>89</v>
      </c>
      <c r="BD693" t="s">
        <v>89</v>
      </c>
      <c r="BE693" t="s">
        <v>89</v>
      </c>
    </row>
    <row r="694" spans="1:57" x14ac:dyDescent="0.35">
      <c r="A694" t="s">
        <v>1695</v>
      </c>
      <c r="B694" t="s">
        <v>81</v>
      </c>
      <c r="C694" t="s">
        <v>217</v>
      </c>
      <c r="D694" t="s">
        <v>83</v>
      </c>
      <c r="E694" s="2" t="str">
        <f>HYPERLINK("capsilon://?command=openfolder&amp;siteaddress=envoy.emaiq-na2.net&amp;folderid=FXBA836E47-C424-A833-982B-70DF13CA8C22","FX22031029")</f>
        <v>FX22031029</v>
      </c>
      <c r="F694" t="s">
        <v>19</v>
      </c>
      <c r="G694" t="s">
        <v>19</v>
      </c>
      <c r="H694" t="s">
        <v>84</v>
      </c>
      <c r="I694" t="s">
        <v>1664</v>
      </c>
      <c r="J694">
        <v>38</v>
      </c>
      <c r="K694" t="s">
        <v>86</v>
      </c>
      <c r="L694" t="s">
        <v>87</v>
      </c>
      <c r="M694" t="s">
        <v>88</v>
      </c>
      <c r="N694">
        <v>2</v>
      </c>
      <c r="O694" s="1">
        <v>44656.643449074072</v>
      </c>
      <c r="P694" s="1">
        <v>44656.745648148149</v>
      </c>
      <c r="Q694">
        <v>8490</v>
      </c>
      <c r="R694">
        <v>340</v>
      </c>
      <c r="S694" t="b">
        <v>0</v>
      </c>
      <c r="T694" t="s">
        <v>89</v>
      </c>
      <c r="U694" t="b">
        <v>1</v>
      </c>
      <c r="V694" t="s">
        <v>460</v>
      </c>
      <c r="W694" s="1">
        <v>44656.646979166668</v>
      </c>
      <c r="X694">
        <v>150</v>
      </c>
      <c r="Y694">
        <v>37</v>
      </c>
      <c r="Z694">
        <v>0</v>
      </c>
      <c r="AA694">
        <v>37</v>
      </c>
      <c r="AB694">
        <v>0</v>
      </c>
      <c r="AC694">
        <v>19</v>
      </c>
      <c r="AD694">
        <v>1</v>
      </c>
      <c r="AE694">
        <v>0</v>
      </c>
      <c r="AF694">
        <v>0</v>
      </c>
      <c r="AG694">
        <v>0</v>
      </c>
      <c r="AH694" t="s">
        <v>200</v>
      </c>
      <c r="AI694" s="1">
        <v>44656.745648148149</v>
      </c>
      <c r="AJ694">
        <v>184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</v>
      </c>
      <c r="AQ694">
        <v>0</v>
      </c>
      <c r="AR694">
        <v>0</v>
      </c>
      <c r="AS694">
        <v>0</v>
      </c>
      <c r="AT694" t="s">
        <v>89</v>
      </c>
      <c r="AU694" t="s">
        <v>89</v>
      </c>
      <c r="AV694" t="s">
        <v>89</v>
      </c>
      <c r="AW694" t="s">
        <v>89</v>
      </c>
      <c r="AX694" t="s">
        <v>89</v>
      </c>
      <c r="AY694" t="s">
        <v>89</v>
      </c>
      <c r="AZ694" t="s">
        <v>89</v>
      </c>
      <c r="BA694" t="s">
        <v>89</v>
      </c>
      <c r="BB694" t="s">
        <v>89</v>
      </c>
      <c r="BC694" t="s">
        <v>89</v>
      </c>
      <c r="BD694" t="s">
        <v>89</v>
      </c>
      <c r="BE694" t="s">
        <v>89</v>
      </c>
    </row>
    <row r="695" spans="1:57" x14ac:dyDescent="0.35">
      <c r="A695" t="s">
        <v>1696</v>
      </c>
      <c r="B695" t="s">
        <v>81</v>
      </c>
      <c r="C695" t="s">
        <v>217</v>
      </c>
      <c r="D695" t="s">
        <v>83</v>
      </c>
      <c r="E695" s="2" t="str">
        <f>HYPERLINK("capsilon://?command=openfolder&amp;siteaddress=envoy.emaiq-na2.net&amp;folderid=FXBA836E47-C424-A833-982B-70DF13CA8C22","FX22031029")</f>
        <v>FX22031029</v>
      </c>
      <c r="F695" t="s">
        <v>19</v>
      </c>
      <c r="G695" t="s">
        <v>19</v>
      </c>
      <c r="H695" t="s">
        <v>84</v>
      </c>
      <c r="I695" t="s">
        <v>1672</v>
      </c>
      <c r="J695">
        <v>152</v>
      </c>
      <c r="K695" t="s">
        <v>86</v>
      </c>
      <c r="L695" t="s">
        <v>87</v>
      </c>
      <c r="M695" t="s">
        <v>88</v>
      </c>
      <c r="N695">
        <v>2</v>
      </c>
      <c r="O695" s="1">
        <v>44656.645474537036</v>
      </c>
      <c r="P695" s="1">
        <v>44656.753333333334</v>
      </c>
      <c r="Q695">
        <v>8094</v>
      </c>
      <c r="R695">
        <v>1225</v>
      </c>
      <c r="S695" t="b">
        <v>0</v>
      </c>
      <c r="T695" t="s">
        <v>89</v>
      </c>
      <c r="U695" t="b">
        <v>1</v>
      </c>
      <c r="V695" t="s">
        <v>134</v>
      </c>
      <c r="W695" s="1">
        <v>44656.655775462961</v>
      </c>
      <c r="X695">
        <v>698</v>
      </c>
      <c r="Y695">
        <v>148</v>
      </c>
      <c r="Z695">
        <v>0</v>
      </c>
      <c r="AA695">
        <v>148</v>
      </c>
      <c r="AB695">
        <v>0</v>
      </c>
      <c r="AC695">
        <v>70</v>
      </c>
      <c r="AD695">
        <v>4</v>
      </c>
      <c r="AE695">
        <v>0</v>
      </c>
      <c r="AF695">
        <v>0</v>
      </c>
      <c r="AG695">
        <v>0</v>
      </c>
      <c r="AH695" t="s">
        <v>200</v>
      </c>
      <c r="AI695" s="1">
        <v>44656.753333333334</v>
      </c>
      <c r="AJ695">
        <v>512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4</v>
      </c>
      <c r="AQ695">
        <v>0</v>
      </c>
      <c r="AR695">
        <v>0</v>
      </c>
      <c r="AS695">
        <v>0</v>
      </c>
      <c r="AT695" t="s">
        <v>89</v>
      </c>
      <c r="AU695" t="s">
        <v>89</v>
      </c>
      <c r="AV695" t="s">
        <v>89</v>
      </c>
      <c r="AW695" t="s">
        <v>89</v>
      </c>
      <c r="AX695" t="s">
        <v>89</v>
      </c>
      <c r="AY695" t="s">
        <v>89</v>
      </c>
      <c r="AZ695" t="s">
        <v>89</v>
      </c>
      <c r="BA695" t="s">
        <v>89</v>
      </c>
      <c r="BB695" t="s">
        <v>89</v>
      </c>
      <c r="BC695" t="s">
        <v>89</v>
      </c>
      <c r="BD695" t="s">
        <v>89</v>
      </c>
      <c r="BE695" t="s">
        <v>89</v>
      </c>
    </row>
    <row r="696" spans="1:57" x14ac:dyDescent="0.35">
      <c r="A696" t="s">
        <v>1697</v>
      </c>
      <c r="B696" t="s">
        <v>81</v>
      </c>
      <c r="C696" t="s">
        <v>1683</v>
      </c>
      <c r="D696" t="s">
        <v>83</v>
      </c>
      <c r="E696" s="2" t="str">
        <f>HYPERLINK("capsilon://?command=openfolder&amp;siteaddress=envoy.emaiq-na2.net&amp;folderid=FXE305EF54-23CB-04C6-ED4C-14A33880E805","FX2203555")</f>
        <v>FX2203555</v>
      </c>
      <c r="F696" t="s">
        <v>19</v>
      </c>
      <c r="G696" t="s">
        <v>19</v>
      </c>
      <c r="H696" t="s">
        <v>84</v>
      </c>
      <c r="I696" t="s">
        <v>1684</v>
      </c>
      <c r="J696">
        <v>390</v>
      </c>
      <c r="K696" t="s">
        <v>86</v>
      </c>
      <c r="L696" t="s">
        <v>87</v>
      </c>
      <c r="M696" t="s">
        <v>88</v>
      </c>
      <c r="N696">
        <v>2</v>
      </c>
      <c r="O696" s="1">
        <v>44656.655347222222</v>
      </c>
      <c r="P696" s="1">
        <v>44656.781180555554</v>
      </c>
      <c r="Q696">
        <v>6440</v>
      </c>
      <c r="R696">
        <v>4432</v>
      </c>
      <c r="S696" t="b">
        <v>0</v>
      </c>
      <c r="T696" t="s">
        <v>89</v>
      </c>
      <c r="U696" t="b">
        <v>1</v>
      </c>
      <c r="V696" t="s">
        <v>336</v>
      </c>
      <c r="W696" s="1">
        <v>44656.683692129627</v>
      </c>
      <c r="X696">
        <v>2292</v>
      </c>
      <c r="Y696">
        <v>330</v>
      </c>
      <c r="Z696">
        <v>0</v>
      </c>
      <c r="AA696">
        <v>330</v>
      </c>
      <c r="AB696">
        <v>0</v>
      </c>
      <c r="AC696">
        <v>166</v>
      </c>
      <c r="AD696">
        <v>60</v>
      </c>
      <c r="AE696">
        <v>0</v>
      </c>
      <c r="AF696">
        <v>0</v>
      </c>
      <c r="AG696">
        <v>0</v>
      </c>
      <c r="AH696" t="s">
        <v>200</v>
      </c>
      <c r="AI696" s="1">
        <v>44656.781180555554</v>
      </c>
      <c r="AJ696">
        <v>2098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60</v>
      </c>
      <c r="AQ696">
        <v>0</v>
      </c>
      <c r="AR696">
        <v>0</v>
      </c>
      <c r="AS696">
        <v>0</v>
      </c>
      <c r="AT696" t="s">
        <v>89</v>
      </c>
      <c r="AU696" t="s">
        <v>89</v>
      </c>
      <c r="AV696" t="s">
        <v>89</v>
      </c>
      <c r="AW696" t="s">
        <v>89</v>
      </c>
      <c r="AX696" t="s">
        <v>89</v>
      </c>
      <c r="AY696" t="s">
        <v>89</v>
      </c>
      <c r="AZ696" t="s">
        <v>89</v>
      </c>
      <c r="BA696" t="s">
        <v>89</v>
      </c>
      <c r="BB696" t="s">
        <v>89</v>
      </c>
      <c r="BC696" t="s">
        <v>89</v>
      </c>
      <c r="BD696" t="s">
        <v>89</v>
      </c>
      <c r="BE696" t="s">
        <v>89</v>
      </c>
    </row>
    <row r="697" spans="1:57" x14ac:dyDescent="0.35">
      <c r="A697" t="s">
        <v>1698</v>
      </c>
      <c r="B697" t="s">
        <v>81</v>
      </c>
      <c r="C697" t="s">
        <v>373</v>
      </c>
      <c r="D697" t="s">
        <v>83</v>
      </c>
      <c r="E697" s="2" t="str">
        <f>HYPERLINK("capsilon://?command=openfolder&amp;siteaddress=envoy.emaiq-na2.net&amp;folderid=FX09F1004A-43E8-D48C-6C4D-FA1EA06AA39C","FX2203908")</f>
        <v>FX2203908</v>
      </c>
      <c r="F697" t="s">
        <v>19</v>
      </c>
      <c r="G697" t="s">
        <v>19</v>
      </c>
      <c r="H697" t="s">
        <v>84</v>
      </c>
      <c r="I697" t="s">
        <v>1699</v>
      </c>
      <c r="J697">
        <v>79</v>
      </c>
      <c r="K697" t="s">
        <v>86</v>
      </c>
      <c r="L697" t="s">
        <v>87</v>
      </c>
      <c r="M697" t="s">
        <v>88</v>
      </c>
      <c r="N697">
        <v>1</v>
      </c>
      <c r="O697" s="1">
        <v>44652.386458333334</v>
      </c>
      <c r="P697" s="1">
        <v>44652.504479166666</v>
      </c>
      <c r="Q697">
        <v>9878</v>
      </c>
      <c r="R697">
        <v>319</v>
      </c>
      <c r="S697" t="b">
        <v>0</v>
      </c>
      <c r="T697" t="s">
        <v>89</v>
      </c>
      <c r="U697" t="b">
        <v>0</v>
      </c>
      <c r="V697" t="s">
        <v>134</v>
      </c>
      <c r="W697" s="1">
        <v>44652.504479166666</v>
      </c>
      <c r="X697">
        <v>319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79</v>
      </c>
      <c r="AE697">
        <v>67</v>
      </c>
      <c r="AF697">
        <v>0</v>
      </c>
      <c r="AG697">
        <v>4</v>
      </c>
      <c r="AH697" t="s">
        <v>89</v>
      </c>
      <c r="AI697" t="s">
        <v>89</v>
      </c>
      <c r="AJ697" t="s">
        <v>89</v>
      </c>
      <c r="AK697" t="s">
        <v>89</v>
      </c>
      <c r="AL697" t="s">
        <v>89</v>
      </c>
      <c r="AM697" t="s">
        <v>89</v>
      </c>
      <c r="AN697" t="s">
        <v>89</v>
      </c>
      <c r="AO697" t="s">
        <v>89</v>
      </c>
      <c r="AP697" t="s">
        <v>89</v>
      </c>
      <c r="AQ697" t="s">
        <v>89</v>
      </c>
      <c r="AR697" t="s">
        <v>89</v>
      </c>
      <c r="AS697" t="s">
        <v>89</v>
      </c>
      <c r="AT697" t="s">
        <v>89</v>
      </c>
      <c r="AU697" t="s">
        <v>89</v>
      </c>
      <c r="AV697" t="s">
        <v>89</v>
      </c>
      <c r="AW697" t="s">
        <v>89</v>
      </c>
      <c r="AX697" t="s">
        <v>89</v>
      </c>
      <c r="AY697" t="s">
        <v>89</v>
      </c>
      <c r="AZ697" t="s">
        <v>89</v>
      </c>
      <c r="BA697" t="s">
        <v>89</v>
      </c>
      <c r="BB697" t="s">
        <v>89</v>
      </c>
      <c r="BC697" t="s">
        <v>89</v>
      </c>
      <c r="BD697" t="s">
        <v>89</v>
      </c>
      <c r="BE697" t="s">
        <v>89</v>
      </c>
    </row>
    <row r="698" spans="1:57" x14ac:dyDescent="0.35">
      <c r="A698" t="s">
        <v>1700</v>
      </c>
      <c r="B698" t="s">
        <v>81</v>
      </c>
      <c r="C698" t="s">
        <v>1691</v>
      </c>
      <c r="D698" t="s">
        <v>83</v>
      </c>
      <c r="E698" s="2" t="str">
        <f>HYPERLINK("capsilon://?command=openfolder&amp;siteaddress=envoy.emaiq-na2.net&amp;folderid=FX52AF7134-A488-CC87-8CEC-97673F76E4EF","FX220447")</f>
        <v>FX220447</v>
      </c>
      <c r="F698" t="s">
        <v>19</v>
      </c>
      <c r="G698" t="s">
        <v>19</v>
      </c>
      <c r="H698" t="s">
        <v>84</v>
      </c>
      <c r="I698" t="s">
        <v>1692</v>
      </c>
      <c r="J698">
        <v>32</v>
      </c>
      <c r="K698" t="s">
        <v>86</v>
      </c>
      <c r="L698" t="s">
        <v>87</v>
      </c>
      <c r="M698" t="s">
        <v>88</v>
      </c>
      <c r="N698">
        <v>2</v>
      </c>
      <c r="O698" s="1">
        <v>44656.662870370368</v>
      </c>
      <c r="P698" s="1">
        <v>44656.767650462964</v>
      </c>
      <c r="Q698">
        <v>7553</v>
      </c>
      <c r="R698">
        <v>1500</v>
      </c>
      <c r="S698" t="b">
        <v>0</v>
      </c>
      <c r="T698" t="s">
        <v>89</v>
      </c>
      <c r="U698" t="b">
        <v>1</v>
      </c>
      <c r="V698" t="s">
        <v>134</v>
      </c>
      <c r="W698" s="1">
        <v>44656.683680555558</v>
      </c>
      <c r="X698">
        <v>1068</v>
      </c>
      <c r="Y698">
        <v>80</v>
      </c>
      <c r="Z698">
        <v>0</v>
      </c>
      <c r="AA698">
        <v>80</v>
      </c>
      <c r="AB698">
        <v>0</v>
      </c>
      <c r="AC698">
        <v>75</v>
      </c>
      <c r="AD698">
        <v>-48</v>
      </c>
      <c r="AE698">
        <v>0</v>
      </c>
      <c r="AF698">
        <v>0</v>
      </c>
      <c r="AG698">
        <v>0</v>
      </c>
      <c r="AH698" t="s">
        <v>101</v>
      </c>
      <c r="AI698" s="1">
        <v>44656.767650462964</v>
      </c>
      <c r="AJ698">
        <v>432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-48</v>
      </c>
      <c r="AQ698">
        <v>0</v>
      </c>
      <c r="AR698">
        <v>0</v>
      </c>
      <c r="AS698">
        <v>0</v>
      </c>
      <c r="AT698" t="s">
        <v>89</v>
      </c>
      <c r="AU698" t="s">
        <v>89</v>
      </c>
      <c r="AV698" t="s">
        <v>89</v>
      </c>
      <c r="AW698" t="s">
        <v>89</v>
      </c>
      <c r="AX698" t="s">
        <v>89</v>
      </c>
      <c r="AY698" t="s">
        <v>89</v>
      </c>
      <c r="AZ698" t="s">
        <v>89</v>
      </c>
      <c r="BA698" t="s">
        <v>89</v>
      </c>
      <c r="BB698" t="s">
        <v>89</v>
      </c>
      <c r="BC698" t="s">
        <v>89</v>
      </c>
      <c r="BD698" t="s">
        <v>89</v>
      </c>
      <c r="BE698" t="s">
        <v>89</v>
      </c>
    </row>
    <row r="699" spans="1:57" x14ac:dyDescent="0.35">
      <c r="A699" t="s">
        <v>1701</v>
      </c>
      <c r="B699" t="s">
        <v>81</v>
      </c>
      <c r="C699" t="s">
        <v>128</v>
      </c>
      <c r="D699" t="s">
        <v>83</v>
      </c>
      <c r="E699" s="2" t="str">
        <f>HYPERLINK("capsilon://?command=openfolder&amp;siteaddress=envoy.emaiq-na2.net&amp;folderid=FX0BB1318C-14CF-38D2-7280-39FFAC304342","FX22031182")</f>
        <v>FX22031182</v>
      </c>
      <c r="F699" t="s">
        <v>19</v>
      </c>
      <c r="G699" t="s">
        <v>19</v>
      </c>
      <c r="H699" t="s">
        <v>84</v>
      </c>
      <c r="I699" t="s">
        <v>1702</v>
      </c>
      <c r="J699">
        <v>66</v>
      </c>
      <c r="K699" t="s">
        <v>86</v>
      </c>
      <c r="L699" t="s">
        <v>87</v>
      </c>
      <c r="M699" t="s">
        <v>88</v>
      </c>
      <c r="N699">
        <v>1</v>
      </c>
      <c r="O699" s="1">
        <v>44656.666388888887</v>
      </c>
      <c r="P699" s="1">
        <v>44656.668622685182</v>
      </c>
      <c r="Q699">
        <v>108</v>
      </c>
      <c r="R699">
        <v>85</v>
      </c>
      <c r="S699" t="b">
        <v>0</v>
      </c>
      <c r="T699" t="s">
        <v>89</v>
      </c>
      <c r="U699" t="b">
        <v>0</v>
      </c>
      <c r="V699" t="s">
        <v>134</v>
      </c>
      <c r="W699" s="1">
        <v>44656.668622685182</v>
      </c>
      <c r="X699">
        <v>85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66</v>
      </c>
      <c r="AE699">
        <v>52</v>
      </c>
      <c r="AF699">
        <v>0</v>
      </c>
      <c r="AG699">
        <v>1</v>
      </c>
      <c r="AH699" t="s">
        <v>89</v>
      </c>
      <c r="AI699" t="s">
        <v>89</v>
      </c>
      <c r="AJ699" t="s">
        <v>89</v>
      </c>
      <c r="AK699" t="s">
        <v>89</v>
      </c>
      <c r="AL699" t="s">
        <v>89</v>
      </c>
      <c r="AM699" t="s">
        <v>89</v>
      </c>
      <c r="AN699" t="s">
        <v>89</v>
      </c>
      <c r="AO699" t="s">
        <v>89</v>
      </c>
      <c r="AP699" t="s">
        <v>89</v>
      </c>
      <c r="AQ699" t="s">
        <v>89</v>
      </c>
      <c r="AR699" t="s">
        <v>89</v>
      </c>
      <c r="AS699" t="s">
        <v>89</v>
      </c>
      <c r="AT699" t="s">
        <v>89</v>
      </c>
      <c r="AU699" t="s">
        <v>89</v>
      </c>
      <c r="AV699" t="s">
        <v>89</v>
      </c>
      <c r="AW699" t="s">
        <v>89</v>
      </c>
      <c r="AX699" t="s">
        <v>89</v>
      </c>
      <c r="AY699" t="s">
        <v>89</v>
      </c>
      <c r="AZ699" t="s">
        <v>89</v>
      </c>
      <c r="BA699" t="s">
        <v>89</v>
      </c>
      <c r="BB699" t="s">
        <v>89</v>
      </c>
      <c r="BC699" t="s">
        <v>89</v>
      </c>
      <c r="BD699" t="s">
        <v>89</v>
      </c>
      <c r="BE699" t="s">
        <v>89</v>
      </c>
    </row>
    <row r="700" spans="1:57" x14ac:dyDescent="0.35">
      <c r="A700" t="s">
        <v>1703</v>
      </c>
      <c r="B700" t="s">
        <v>81</v>
      </c>
      <c r="C700" t="s">
        <v>128</v>
      </c>
      <c r="D700" t="s">
        <v>83</v>
      </c>
      <c r="E700" s="2" t="str">
        <f>HYPERLINK("capsilon://?command=openfolder&amp;siteaddress=envoy.emaiq-na2.net&amp;folderid=FX0BB1318C-14CF-38D2-7280-39FFAC304342","FX22031182")</f>
        <v>FX22031182</v>
      </c>
      <c r="F700" t="s">
        <v>19</v>
      </c>
      <c r="G700" t="s">
        <v>19</v>
      </c>
      <c r="H700" t="s">
        <v>84</v>
      </c>
      <c r="I700" t="s">
        <v>1702</v>
      </c>
      <c r="J700">
        <v>38</v>
      </c>
      <c r="K700" t="s">
        <v>86</v>
      </c>
      <c r="L700" t="s">
        <v>87</v>
      </c>
      <c r="M700" t="s">
        <v>88</v>
      </c>
      <c r="N700">
        <v>2</v>
      </c>
      <c r="O700" s="1">
        <v>44656.668958333335</v>
      </c>
      <c r="P700" s="1">
        <v>44656.769131944442</v>
      </c>
      <c r="Q700">
        <v>8331</v>
      </c>
      <c r="R700">
        <v>324</v>
      </c>
      <c r="S700" t="b">
        <v>0</v>
      </c>
      <c r="T700" t="s">
        <v>89</v>
      </c>
      <c r="U700" t="b">
        <v>1</v>
      </c>
      <c r="V700" t="s">
        <v>134</v>
      </c>
      <c r="W700" s="1">
        <v>44656.671319444446</v>
      </c>
      <c r="X700">
        <v>197</v>
      </c>
      <c r="Y700">
        <v>37</v>
      </c>
      <c r="Z700">
        <v>0</v>
      </c>
      <c r="AA700">
        <v>37</v>
      </c>
      <c r="AB700">
        <v>0</v>
      </c>
      <c r="AC700">
        <v>33</v>
      </c>
      <c r="AD700">
        <v>1</v>
      </c>
      <c r="AE700">
        <v>0</v>
      </c>
      <c r="AF700">
        <v>0</v>
      </c>
      <c r="AG700">
        <v>0</v>
      </c>
      <c r="AH700" t="s">
        <v>101</v>
      </c>
      <c r="AI700" s="1">
        <v>44656.769131944442</v>
      </c>
      <c r="AJ700">
        <v>127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1</v>
      </c>
      <c r="AQ700">
        <v>0</v>
      </c>
      <c r="AR700">
        <v>0</v>
      </c>
      <c r="AS700">
        <v>0</v>
      </c>
      <c r="AT700" t="s">
        <v>89</v>
      </c>
      <c r="AU700" t="s">
        <v>89</v>
      </c>
      <c r="AV700" t="s">
        <v>89</v>
      </c>
      <c r="AW700" t="s">
        <v>89</v>
      </c>
      <c r="AX700" t="s">
        <v>89</v>
      </c>
      <c r="AY700" t="s">
        <v>89</v>
      </c>
      <c r="AZ700" t="s">
        <v>89</v>
      </c>
      <c r="BA700" t="s">
        <v>89</v>
      </c>
      <c r="BB700" t="s">
        <v>89</v>
      </c>
      <c r="BC700" t="s">
        <v>89</v>
      </c>
      <c r="BD700" t="s">
        <v>89</v>
      </c>
      <c r="BE700" t="s">
        <v>89</v>
      </c>
    </row>
    <row r="701" spans="1:57" x14ac:dyDescent="0.35">
      <c r="A701" t="s">
        <v>1704</v>
      </c>
      <c r="B701" t="s">
        <v>81</v>
      </c>
      <c r="C701" t="s">
        <v>1705</v>
      </c>
      <c r="D701" t="s">
        <v>83</v>
      </c>
      <c r="E701" s="2" t="str">
        <f>HYPERLINK("capsilon://?command=openfolder&amp;siteaddress=envoy.emaiq-na2.net&amp;folderid=FX7D1C8AAE-151A-7ECE-72E7-B8911F7DC653","FX2203447")</f>
        <v>FX2203447</v>
      </c>
      <c r="F701" t="s">
        <v>19</v>
      </c>
      <c r="G701" t="s">
        <v>19</v>
      </c>
      <c r="H701" t="s">
        <v>84</v>
      </c>
      <c r="I701" t="s">
        <v>1706</v>
      </c>
      <c r="J701">
        <v>66</v>
      </c>
      <c r="K701" t="s">
        <v>86</v>
      </c>
      <c r="L701" t="s">
        <v>87</v>
      </c>
      <c r="M701" t="s">
        <v>88</v>
      </c>
      <c r="N701">
        <v>1</v>
      </c>
      <c r="O701" s="1">
        <v>44656.677569444444</v>
      </c>
      <c r="P701" s="1">
        <v>44656.68513888889</v>
      </c>
      <c r="Q701">
        <v>528</v>
      </c>
      <c r="R701">
        <v>126</v>
      </c>
      <c r="S701" t="b">
        <v>0</v>
      </c>
      <c r="T701" t="s">
        <v>89</v>
      </c>
      <c r="U701" t="b">
        <v>0</v>
      </c>
      <c r="V701" t="s">
        <v>134</v>
      </c>
      <c r="W701" s="1">
        <v>44656.68513888889</v>
      </c>
      <c r="X701">
        <v>126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66</v>
      </c>
      <c r="AE701">
        <v>52</v>
      </c>
      <c r="AF701">
        <v>0</v>
      </c>
      <c r="AG701">
        <v>1</v>
      </c>
      <c r="AH701" t="s">
        <v>89</v>
      </c>
      <c r="AI701" t="s">
        <v>89</v>
      </c>
      <c r="AJ701" t="s">
        <v>89</v>
      </c>
      <c r="AK701" t="s">
        <v>89</v>
      </c>
      <c r="AL701" t="s">
        <v>89</v>
      </c>
      <c r="AM701" t="s">
        <v>89</v>
      </c>
      <c r="AN701" t="s">
        <v>89</v>
      </c>
      <c r="AO701" t="s">
        <v>89</v>
      </c>
      <c r="AP701" t="s">
        <v>89</v>
      </c>
      <c r="AQ701" t="s">
        <v>89</v>
      </c>
      <c r="AR701" t="s">
        <v>89</v>
      </c>
      <c r="AS701" t="s">
        <v>89</v>
      </c>
      <c r="AT701" t="s">
        <v>89</v>
      </c>
      <c r="AU701" t="s">
        <v>89</v>
      </c>
      <c r="AV701" t="s">
        <v>89</v>
      </c>
      <c r="AW701" t="s">
        <v>89</v>
      </c>
      <c r="AX701" t="s">
        <v>89</v>
      </c>
      <c r="AY701" t="s">
        <v>89</v>
      </c>
      <c r="AZ701" t="s">
        <v>89</v>
      </c>
      <c r="BA701" t="s">
        <v>89</v>
      </c>
      <c r="BB701" t="s">
        <v>89</v>
      </c>
      <c r="BC701" t="s">
        <v>89</v>
      </c>
      <c r="BD701" t="s">
        <v>89</v>
      </c>
      <c r="BE701" t="s">
        <v>89</v>
      </c>
    </row>
    <row r="702" spans="1:57" x14ac:dyDescent="0.35">
      <c r="A702" t="s">
        <v>1707</v>
      </c>
      <c r="B702" t="s">
        <v>81</v>
      </c>
      <c r="C702" t="s">
        <v>918</v>
      </c>
      <c r="D702" t="s">
        <v>83</v>
      </c>
      <c r="E702" s="2" t="str">
        <f>HYPERLINK("capsilon://?command=openfolder&amp;siteaddress=envoy.emaiq-na2.net&amp;folderid=FX7360CD40-78EF-C8FD-629D-AA4CB50B3B6B","FX2202636")</f>
        <v>FX2202636</v>
      </c>
      <c r="F702" t="s">
        <v>19</v>
      </c>
      <c r="G702" t="s">
        <v>19</v>
      </c>
      <c r="H702" t="s">
        <v>84</v>
      </c>
      <c r="I702" t="s">
        <v>1708</v>
      </c>
      <c r="J702">
        <v>221</v>
      </c>
      <c r="K702" t="s">
        <v>86</v>
      </c>
      <c r="L702" t="s">
        <v>87</v>
      </c>
      <c r="M702" t="s">
        <v>88</v>
      </c>
      <c r="N702">
        <v>1</v>
      </c>
      <c r="O702" s="1">
        <v>44656.679965277777</v>
      </c>
      <c r="P702" s="1">
        <v>44656.747314814813</v>
      </c>
      <c r="Q702">
        <v>5478</v>
      </c>
      <c r="R702">
        <v>341</v>
      </c>
      <c r="S702" t="b">
        <v>0</v>
      </c>
      <c r="T702" t="s">
        <v>89</v>
      </c>
      <c r="U702" t="b">
        <v>0</v>
      </c>
      <c r="V702" t="s">
        <v>460</v>
      </c>
      <c r="W702" s="1">
        <v>44656.747314814813</v>
      </c>
      <c r="X702">
        <v>156</v>
      </c>
      <c r="Y702">
        <v>37</v>
      </c>
      <c r="Z702">
        <v>0</v>
      </c>
      <c r="AA702">
        <v>37</v>
      </c>
      <c r="AB702">
        <v>0</v>
      </c>
      <c r="AC702">
        <v>0</v>
      </c>
      <c r="AD702">
        <v>184</v>
      </c>
      <c r="AE702">
        <v>164</v>
      </c>
      <c r="AF702">
        <v>0</v>
      </c>
      <c r="AG702">
        <v>4</v>
      </c>
      <c r="AH702" t="s">
        <v>89</v>
      </c>
      <c r="AI702" t="s">
        <v>89</v>
      </c>
      <c r="AJ702" t="s">
        <v>89</v>
      </c>
      <c r="AK702" t="s">
        <v>89</v>
      </c>
      <c r="AL702" t="s">
        <v>89</v>
      </c>
      <c r="AM702" t="s">
        <v>89</v>
      </c>
      <c r="AN702" t="s">
        <v>89</v>
      </c>
      <c r="AO702" t="s">
        <v>89</v>
      </c>
      <c r="AP702" t="s">
        <v>89</v>
      </c>
      <c r="AQ702" t="s">
        <v>89</v>
      </c>
      <c r="AR702" t="s">
        <v>89</v>
      </c>
      <c r="AS702" t="s">
        <v>89</v>
      </c>
      <c r="AT702" t="s">
        <v>89</v>
      </c>
      <c r="AU702" t="s">
        <v>89</v>
      </c>
      <c r="AV702" t="s">
        <v>89</v>
      </c>
      <c r="AW702" t="s">
        <v>89</v>
      </c>
      <c r="AX702" t="s">
        <v>89</v>
      </c>
      <c r="AY702" t="s">
        <v>89</v>
      </c>
      <c r="AZ702" t="s">
        <v>89</v>
      </c>
      <c r="BA702" t="s">
        <v>89</v>
      </c>
      <c r="BB702" t="s">
        <v>89</v>
      </c>
      <c r="BC702" t="s">
        <v>89</v>
      </c>
      <c r="BD702" t="s">
        <v>89</v>
      </c>
      <c r="BE702" t="s">
        <v>89</v>
      </c>
    </row>
    <row r="703" spans="1:57" x14ac:dyDescent="0.35">
      <c r="A703" t="s">
        <v>1709</v>
      </c>
      <c r="B703" t="s">
        <v>81</v>
      </c>
      <c r="C703" t="s">
        <v>1705</v>
      </c>
      <c r="D703" t="s">
        <v>83</v>
      </c>
      <c r="E703" s="2" t="str">
        <f>HYPERLINK("capsilon://?command=openfolder&amp;siteaddress=envoy.emaiq-na2.net&amp;folderid=FX7D1C8AAE-151A-7ECE-72E7-B8911F7DC653","FX2203447")</f>
        <v>FX2203447</v>
      </c>
      <c r="F703" t="s">
        <v>19</v>
      </c>
      <c r="G703" t="s">
        <v>19</v>
      </c>
      <c r="H703" t="s">
        <v>84</v>
      </c>
      <c r="I703" t="s">
        <v>1706</v>
      </c>
      <c r="J703">
        <v>38</v>
      </c>
      <c r="K703" t="s">
        <v>86</v>
      </c>
      <c r="L703" t="s">
        <v>87</v>
      </c>
      <c r="M703" t="s">
        <v>88</v>
      </c>
      <c r="N703">
        <v>2</v>
      </c>
      <c r="O703" s="1">
        <v>44656.685428240744</v>
      </c>
      <c r="P703" s="1">
        <v>44656.770266203705</v>
      </c>
      <c r="Q703">
        <v>6822</v>
      </c>
      <c r="R703">
        <v>508</v>
      </c>
      <c r="S703" t="b">
        <v>0</v>
      </c>
      <c r="T703" t="s">
        <v>89</v>
      </c>
      <c r="U703" t="b">
        <v>1</v>
      </c>
      <c r="V703" t="s">
        <v>460</v>
      </c>
      <c r="W703" s="1">
        <v>44656.691608796296</v>
      </c>
      <c r="X703">
        <v>411</v>
      </c>
      <c r="Y703">
        <v>37</v>
      </c>
      <c r="Z703">
        <v>0</v>
      </c>
      <c r="AA703">
        <v>37</v>
      </c>
      <c r="AB703">
        <v>0</v>
      </c>
      <c r="AC703">
        <v>28</v>
      </c>
      <c r="AD703">
        <v>1</v>
      </c>
      <c r="AE703">
        <v>0</v>
      </c>
      <c r="AF703">
        <v>0</v>
      </c>
      <c r="AG703">
        <v>0</v>
      </c>
      <c r="AH703" t="s">
        <v>101</v>
      </c>
      <c r="AI703" s="1">
        <v>44656.770266203705</v>
      </c>
      <c r="AJ703">
        <v>97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1</v>
      </c>
      <c r="AQ703">
        <v>0</v>
      </c>
      <c r="AR703">
        <v>0</v>
      </c>
      <c r="AS703">
        <v>0</v>
      </c>
      <c r="AT703" t="s">
        <v>89</v>
      </c>
      <c r="AU703" t="s">
        <v>89</v>
      </c>
      <c r="AV703" t="s">
        <v>89</v>
      </c>
      <c r="AW703" t="s">
        <v>89</v>
      </c>
      <c r="AX703" t="s">
        <v>89</v>
      </c>
      <c r="AY703" t="s">
        <v>89</v>
      </c>
      <c r="AZ703" t="s">
        <v>89</v>
      </c>
      <c r="BA703" t="s">
        <v>89</v>
      </c>
      <c r="BB703" t="s">
        <v>89</v>
      </c>
      <c r="BC703" t="s">
        <v>89</v>
      </c>
      <c r="BD703" t="s">
        <v>89</v>
      </c>
      <c r="BE703" t="s">
        <v>89</v>
      </c>
    </row>
    <row r="704" spans="1:57" x14ac:dyDescent="0.35">
      <c r="A704" t="s">
        <v>1710</v>
      </c>
      <c r="B704" t="s">
        <v>81</v>
      </c>
      <c r="C704" t="s">
        <v>1141</v>
      </c>
      <c r="D704" t="s">
        <v>83</v>
      </c>
      <c r="E704" s="2" t="str">
        <f>HYPERLINK("capsilon://?command=openfolder&amp;siteaddress=envoy.emaiq-na2.net&amp;folderid=FXBA95027A-60B4-E2E0-54A7-6492037CCFED","FX2203878")</f>
        <v>FX2203878</v>
      </c>
      <c r="F704" t="s">
        <v>19</v>
      </c>
      <c r="G704" t="s">
        <v>19</v>
      </c>
      <c r="H704" t="s">
        <v>84</v>
      </c>
      <c r="I704" t="s">
        <v>1142</v>
      </c>
      <c r="J704">
        <v>562</v>
      </c>
      <c r="K704" t="s">
        <v>86</v>
      </c>
      <c r="L704" t="s">
        <v>87</v>
      </c>
      <c r="M704" t="s">
        <v>88</v>
      </c>
      <c r="N704">
        <v>2</v>
      </c>
      <c r="O704" s="1">
        <v>44652.389641203707</v>
      </c>
      <c r="P704" s="1">
        <v>44652.471284722225</v>
      </c>
      <c r="Q704">
        <v>858</v>
      </c>
      <c r="R704">
        <v>6196</v>
      </c>
      <c r="S704" t="b">
        <v>0</v>
      </c>
      <c r="T704" t="s">
        <v>89</v>
      </c>
      <c r="U704" t="b">
        <v>1</v>
      </c>
      <c r="V704" t="s">
        <v>105</v>
      </c>
      <c r="W704" s="1">
        <v>44652.442060185182</v>
      </c>
      <c r="X704">
        <v>4304</v>
      </c>
      <c r="Y704">
        <v>396</v>
      </c>
      <c r="Z704">
        <v>0</v>
      </c>
      <c r="AA704">
        <v>396</v>
      </c>
      <c r="AB704">
        <v>129</v>
      </c>
      <c r="AC704">
        <v>273</v>
      </c>
      <c r="AD704">
        <v>166</v>
      </c>
      <c r="AE704">
        <v>0</v>
      </c>
      <c r="AF704">
        <v>0</v>
      </c>
      <c r="AG704">
        <v>0</v>
      </c>
      <c r="AH704" t="s">
        <v>138</v>
      </c>
      <c r="AI704" s="1">
        <v>44652.471284722225</v>
      </c>
      <c r="AJ704">
        <v>1892</v>
      </c>
      <c r="AK704">
        <v>5</v>
      </c>
      <c r="AL704">
        <v>0</v>
      </c>
      <c r="AM704">
        <v>5</v>
      </c>
      <c r="AN704">
        <v>129</v>
      </c>
      <c r="AO704">
        <v>4</v>
      </c>
      <c r="AP704">
        <v>161</v>
      </c>
      <c r="AQ704">
        <v>0</v>
      </c>
      <c r="AR704">
        <v>0</v>
      </c>
      <c r="AS704">
        <v>0</v>
      </c>
      <c r="AT704" t="s">
        <v>89</v>
      </c>
      <c r="AU704" t="s">
        <v>89</v>
      </c>
      <c r="AV704" t="s">
        <v>89</v>
      </c>
      <c r="AW704" t="s">
        <v>89</v>
      </c>
      <c r="AX704" t="s">
        <v>89</v>
      </c>
      <c r="AY704" t="s">
        <v>89</v>
      </c>
      <c r="AZ704" t="s">
        <v>89</v>
      </c>
      <c r="BA704" t="s">
        <v>89</v>
      </c>
      <c r="BB704" t="s">
        <v>89</v>
      </c>
      <c r="BC704" t="s">
        <v>89</v>
      </c>
      <c r="BD704" t="s">
        <v>89</v>
      </c>
      <c r="BE704" t="s">
        <v>89</v>
      </c>
    </row>
    <row r="705" spans="1:57" x14ac:dyDescent="0.35">
      <c r="A705" t="s">
        <v>1711</v>
      </c>
      <c r="B705" t="s">
        <v>81</v>
      </c>
      <c r="C705" t="s">
        <v>750</v>
      </c>
      <c r="D705" t="s">
        <v>83</v>
      </c>
      <c r="E705" s="2" t="str">
        <f>HYPERLINK("capsilon://?command=openfolder&amp;siteaddress=envoy.emaiq-na2.net&amp;folderid=FX6272C184-9F88-AE18-E94D-133C90FB6C2A","FX22031389")</f>
        <v>FX22031389</v>
      </c>
      <c r="F705" t="s">
        <v>19</v>
      </c>
      <c r="G705" t="s">
        <v>19</v>
      </c>
      <c r="H705" t="s">
        <v>84</v>
      </c>
      <c r="I705" t="s">
        <v>1712</v>
      </c>
      <c r="J705">
        <v>252</v>
      </c>
      <c r="K705" t="s">
        <v>86</v>
      </c>
      <c r="L705" t="s">
        <v>87</v>
      </c>
      <c r="M705" t="s">
        <v>88</v>
      </c>
      <c r="N705">
        <v>1</v>
      </c>
      <c r="O705" s="1">
        <v>44656.699328703704</v>
      </c>
      <c r="P705" s="1">
        <v>44656.754305555558</v>
      </c>
      <c r="Q705">
        <v>4164</v>
      </c>
      <c r="R705">
        <v>586</v>
      </c>
      <c r="S705" t="b">
        <v>0</v>
      </c>
      <c r="T705" t="s">
        <v>89</v>
      </c>
      <c r="U705" t="b">
        <v>0</v>
      </c>
      <c r="V705" t="s">
        <v>134</v>
      </c>
      <c r="W705" s="1">
        <v>44656.754305555558</v>
      </c>
      <c r="X705">
        <v>493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252</v>
      </c>
      <c r="AE705">
        <v>207</v>
      </c>
      <c r="AF705">
        <v>0</v>
      </c>
      <c r="AG705">
        <v>8</v>
      </c>
      <c r="AH705" t="s">
        <v>89</v>
      </c>
      <c r="AI705" t="s">
        <v>89</v>
      </c>
      <c r="AJ705" t="s">
        <v>89</v>
      </c>
      <c r="AK705" t="s">
        <v>89</v>
      </c>
      <c r="AL705" t="s">
        <v>89</v>
      </c>
      <c r="AM705" t="s">
        <v>89</v>
      </c>
      <c r="AN705" t="s">
        <v>89</v>
      </c>
      <c r="AO705" t="s">
        <v>89</v>
      </c>
      <c r="AP705" t="s">
        <v>89</v>
      </c>
      <c r="AQ705" t="s">
        <v>89</v>
      </c>
      <c r="AR705" t="s">
        <v>89</v>
      </c>
      <c r="AS705" t="s">
        <v>89</v>
      </c>
      <c r="AT705" t="s">
        <v>89</v>
      </c>
      <c r="AU705" t="s">
        <v>89</v>
      </c>
      <c r="AV705" t="s">
        <v>89</v>
      </c>
      <c r="AW705" t="s">
        <v>89</v>
      </c>
      <c r="AX705" t="s">
        <v>89</v>
      </c>
      <c r="AY705" t="s">
        <v>89</v>
      </c>
      <c r="AZ705" t="s">
        <v>89</v>
      </c>
      <c r="BA705" t="s">
        <v>89</v>
      </c>
      <c r="BB705" t="s">
        <v>89</v>
      </c>
      <c r="BC705" t="s">
        <v>89</v>
      </c>
      <c r="BD705" t="s">
        <v>89</v>
      </c>
      <c r="BE705" t="s">
        <v>89</v>
      </c>
    </row>
    <row r="706" spans="1:57" x14ac:dyDescent="0.35">
      <c r="A706" t="s">
        <v>1713</v>
      </c>
      <c r="B706" t="s">
        <v>81</v>
      </c>
      <c r="C706" t="s">
        <v>108</v>
      </c>
      <c r="D706" t="s">
        <v>83</v>
      </c>
      <c r="E706" s="2" t="str">
        <f>HYPERLINK("capsilon://?command=openfolder&amp;siteaddress=envoy.emaiq-na2.net&amp;folderid=FX246AF68E-BBAF-DB97-3560-88DECDA04F06","FX2203598")</f>
        <v>FX2203598</v>
      </c>
      <c r="F706" t="s">
        <v>19</v>
      </c>
      <c r="G706" t="s">
        <v>19</v>
      </c>
      <c r="H706" t="s">
        <v>84</v>
      </c>
      <c r="I706" t="s">
        <v>1714</v>
      </c>
      <c r="J706">
        <v>668</v>
      </c>
      <c r="K706" t="s">
        <v>86</v>
      </c>
      <c r="L706" t="s">
        <v>87</v>
      </c>
      <c r="M706" t="s">
        <v>88</v>
      </c>
      <c r="N706">
        <v>1</v>
      </c>
      <c r="O706" s="1">
        <v>44656.721053240741</v>
      </c>
      <c r="P706" s="1">
        <v>44657.002245370371</v>
      </c>
      <c r="Q706">
        <v>22973</v>
      </c>
      <c r="R706">
        <v>1322</v>
      </c>
      <c r="S706" t="b">
        <v>0</v>
      </c>
      <c r="T706" t="s">
        <v>89</v>
      </c>
      <c r="U706" t="b">
        <v>0</v>
      </c>
      <c r="V706" t="s">
        <v>110</v>
      </c>
      <c r="W706" s="1">
        <v>44657.002245370371</v>
      </c>
      <c r="X706">
        <v>1205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668</v>
      </c>
      <c r="AE706">
        <v>593</v>
      </c>
      <c r="AF706">
        <v>0</v>
      </c>
      <c r="AG706">
        <v>14</v>
      </c>
      <c r="AH706" t="s">
        <v>89</v>
      </c>
      <c r="AI706" t="s">
        <v>89</v>
      </c>
      <c r="AJ706" t="s">
        <v>89</v>
      </c>
      <c r="AK706" t="s">
        <v>89</v>
      </c>
      <c r="AL706" t="s">
        <v>89</v>
      </c>
      <c r="AM706" t="s">
        <v>89</v>
      </c>
      <c r="AN706" t="s">
        <v>89</v>
      </c>
      <c r="AO706" t="s">
        <v>89</v>
      </c>
      <c r="AP706" t="s">
        <v>89</v>
      </c>
      <c r="AQ706" t="s">
        <v>89</v>
      </c>
      <c r="AR706" t="s">
        <v>89</v>
      </c>
      <c r="AS706" t="s">
        <v>89</v>
      </c>
      <c r="AT706" t="s">
        <v>89</v>
      </c>
      <c r="AU706" t="s">
        <v>89</v>
      </c>
      <c r="AV706" t="s">
        <v>89</v>
      </c>
      <c r="AW706" t="s">
        <v>89</v>
      </c>
      <c r="AX706" t="s">
        <v>89</v>
      </c>
      <c r="AY706" t="s">
        <v>89</v>
      </c>
      <c r="AZ706" t="s">
        <v>89</v>
      </c>
      <c r="BA706" t="s">
        <v>89</v>
      </c>
      <c r="BB706" t="s">
        <v>89</v>
      </c>
      <c r="BC706" t="s">
        <v>89</v>
      </c>
      <c r="BD706" t="s">
        <v>89</v>
      </c>
      <c r="BE706" t="s">
        <v>89</v>
      </c>
    </row>
    <row r="707" spans="1:57" x14ac:dyDescent="0.35">
      <c r="A707" t="s">
        <v>1715</v>
      </c>
      <c r="B707" t="s">
        <v>81</v>
      </c>
      <c r="C707" t="s">
        <v>918</v>
      </c>
      <c r="D707" t="s">
        <v>83</v>
      </c>
      <c r="E707" s="2" t="str">
        <f>HYPERLINK("capsilon://?command=openfolder&amp;siteaddress=envoy.emaiq-na2.net&amp;folderid=FX7360CD40-78EF-C8FD-629D-AA4CB50B3B6B","FX2202636")</f>
        <v>FX2202636</v>
      </c>
      <c r="F707" t="s">
        <v>19</v>
      </c>
      <c r="G707" t="s">
        <v>19</v>
      </c>
      <c r="H707" t="s">
        <v>84</v>
      </c>
      <c r="I707" t="s">
        <v>1708</v>
      </c>
      <c r="J707">
        <v>310</v>
      </c>
      <c r="K707" t="s">
        <v>86</v>
      </c>
      <c r="L707" t="s">
        <v>87</v>
      </c>
      <c r="M707" t="s">
        <v>88</v>
      </c>
      <c r="N707">
        <v>2</v>
      </c>
      <c r="O707" s="1">
        <v>44656.748425925929</v>
      </c>
      <c r="P707" s="1">
        <v>44656.782824074071</v>
      </c>
      <c r="Q707">
        <v>155</v>
      </c>
      <c r="R707">
        <v>2817</v>
      </c>
      <c r="S707" t="b">
        <v>0</v>
      </c>
      <c r="T707" t="s">
        <v>89</v>
      </c>
      <c r="U707" t="b">
        <v>1</v>
      </c>
      <c r="V707" t="s">
        <v>460</v>
      </c>
      <c r="W707" s="1">
        <v>44656.772407407407</v>
      </c>
      <c r="X707">
        <v>2068</v>
      </c>
      <c r="Y707">
        <v>153</v>
      </c>
      <c r="Z707">
        <v>0</v>
      </c>
      <c r="AA707">
        <v>153</v>
      </c>
      <c r="AB707">
        <v>0</v>
      </c>
      <c r="AC707">
        <v>100</v>
      </c>
      <c r="AD707">
        <v>157</v>
      </c>
      <c r="AE707">
        <v>0</v>
      </c>
      <c r="AF707">
        <v>0</v>
      </c>
      <c r="AG707">
        <v>0</v>
      </c>
      <c r="AH707" t="s">
        <v>101</v>
      </c>
      <c r="AI707" s="1">
        <v>44656.782824074071</v>
      </c>
      <c r="AJ707">
        <v>749</v>
      </c>
      <c r="AK707">
        <v>6</v>
      </c>
      <c r="AL707">
        <v>0</v>
      </c>
      <c r="AM707">
        <v>6</v>
      </c>
      <c r="AN707">
        <v>0</v>
      </c>
      <c r="AO707">
        <v>6</v>
      </c>
      <c r="AP707">
        <v>151</v>
      </c>
      <c r="AQ707">
        <v>0</v>
      </c>
      <c r="AR707">
        <v>0</v>
      </c>
      <c r="AS707">
        <v>0</v>
      </c>
      <c r="AT707" t="s">
        <v>89</v>
      </c>
      <c r="AU707" t="s">
        <v>89</v>
      </c>
      <c r="AV707" t="s">
        <v>89</v>
      </c>
      <c r="AW707" t="s">
        <v>89</v>
      </c>
      <c r="AX707" t="s">
        <v>89</v>
      </c>
      <c r="AY707" t="s">
        <v>89</v>
      </c>
      <c r="AZ707" t="s">
        <v>89</v>
      </c>
      <c r="BA707" t="s">
        <v>89</v>
      </c>
      <c r="BB707" t="s">
        <v>89</v>
      </c>
      <c r="BC707" t="s">
        <v>89</v>
      </c>
      <c r="BD707" t="s">
        <v>89</v>
      </c>
      <c r="BE707" t="s">
        <v>89</v>
      </c>
    </row>
    <row r="708" spans="1:57" x14ac:dyDescent="0.35">
      <c r="A708" t="s">
        <v>1716</v>
      </c>
      <c r="B708" t="s">
        <v>81</v>
      </c>
      <c r="C708" t="s">
        <v>750</v>
      </c>
      <c r="D708" t="s">
        <v>83</v>
      </c>
      <c r="E708" s="2" t="str">
        <f>HYPERLINK("capsilon://?command=openfolder&amp;siteaddress=envoy.emaiq-na2.net&amp;folderid=FX6272C184-9F88-AE18-E94D-133C90FB6C2A","FX22031389")</f>
        <v>FX22031389</v>
      </c>
      <c r="F708" t="s">
        <v>19</v>
      </c>
      <c r="G708" t="s">
        <v>19</v>
      </c>
      <c r="H708" t="s">
        <v>84</v>
      </c>
      <c r="I708" t="s">
        <v>1712</v>
      </c>
      <c r="J708">
        <v>297</v>
      </c>
      <c r="K708" t="s">
        <v>86</v>
      </c>
      <c r="L708" t="s">
        <v>87</v>
      </c>
      <c r="M708" t="s">
        <v>88</v>
      </c>
      <c r="N708">
        <v>2</v>
      </c>
      <c r="O708" s="1">
        <v>44656.756076388891</v>
      </c>
      <c r="P708" s="1">
        <v>44657.104444444441</v>
      </c>
      <c r="Q708">
        <v>23152</v>
      </c>
      <c r="R708">
        <v>6947</v>
      </c>
      <c r="S708" t="b">
        <v>0</v>
      </c>
      <c r="T708" t="s">
        <v>89</v>
      </c>
      <c r="U708" t="b">
        <v>1</v>
      </c>
      <c r="V708" t="s">
        <v>134</v>
      </c>
      <c r="W708" s="1">
        <v>44656.797685185185</v>
      </c>
      <c r="X708">
        <v>3584</v>
      </c>
      <c r="Y708">
        <v>464</v>
      </c>
      <c r="Z708">
        <v>0</v>
      </c>
      <c r="AA708">
        <v>464</v>
      </c>
      <c r="AB708">
        <v>0</v>
      </c>
      <c r="AC708">
        <v>345</v>
      </c>
      <c r="AD708">
        <v>-167</v>
      </c>
      <c r="AE708">
        <v>0</v>
      </c>
      <c r="AF708">
        <v>0</v>
      </c>
      <c r="AG708">
        <v>0</v>
      </c>
      <c r="AH708" t="s">
        <v>106</v>
      </c>
      <c r="AI708" s="1">
        <v>44657.104444444441</v>
      </c>
      <c r="AJ708">
        <v>3347</v>
      </c>
      <c r="AK708">
        <v>5</v>
      </c>
      <c r="AL708">
        <v>0</v>
      </c>
      <c r="AM708">
        <v>5</v>
      </c>
      <c r="AN708">
        <v>0</v>
      </c>
      <c r="AO708">
        <v>4</v>
      </c>
      <c r="AP708">
        <v>-172</v>
      </c>
      <c r="AQ708">
        <v>0</v>
      </c>
      <c r="AR708">
        <v>0</v>
      </c>
      <c r="AS708">
        <v>0</v>
      </c>
      <c r="AT708" t="s">
        <v>89</v>
      </c>
      <c r="AU708" t="s">
        <v>89</v>
      </c>
      <c r="AV708" t="s">
        <v>89</v>
      </c>
      <c r="AW708" t="s">
        <v>89</v>
      </c>
      <c r="AX708" t="s">
        <v>89</v>
      </c>
      <c r="AY708" t="s">
        <v>89</v>
      </c>
      <c r="AZ708" t="s">
        <v>89</v>
      </c>
      <c r="BA708" t="s">
        <v>89</v>
      </c>
      <c r="BB708" t="s">
        <v>89</v>
      </c>
      <c r="BC708" t="s">
        <v>89</v>
      </c>
      <c r="BD708" t="s">
        <v>89</v>
      </c>
      <c r="BE708" t="s">
        <v>89</v>
      </c>
    </row>
    <row r="709" spans="1:57" x14ac:dyDescent="0.35">
      <c r="A709" t="s">
        <v>1717</v>
      </c>
      <c r="B709" t="s">
        <v>81</v>
      </c>
      <c r="C709" t="s">
        <v>719</v>
      </c>
      <c r="D709" t="s">
        <v>83</v>
      </c>
      <c r="E709" s="2" t="str">
        <f>HYPERLINK("capsilon://?command=openfolder&amp;siteaddress=envoy.emaiq-na2.net&amp;folderid=FX08F8137D-024E-D693-119E-8FEF630D63C8","FX22031131")</f>
        <v>FX22031131</v>
      </c>
      <c r="F709" t="s">
        <v>19</v>
      </c>
      <c r="G709" t="s">
        <v>19</v>
      </c>
      <c r="H709" t="s">
        <v>84</v>
      </c>
      <c r="I709" t="s">
        <v>1718</v>
      </c>
      <c r="J709">
        <v>186</v>
      </c>
      <c r="K709" t="s">
        <v>86</v>
      </c>
      <c r="L709" t="s">
        <v>87</v>
      </c>
      <c r="M709" t="s">
        <v>88</v>
      </c>
      <c r="N709">
        <v>2</v>
      </c>
      <c r="O709" s="1">
        <v>44656.78707175926</v>
      </c>
      <c r="P709" s="1">
        <v>44657.164143518516</v>
      </c>
      <c r="Q709">
        <v>30007</v>
      </c>
      <c r="R709">
        <v>2572</v>
      </c>
      <c r="S709" t="b">
        <v>0</v>
      </c>
      <c r="T709" t="s">
        <v>89</v>
      </c>
      <c r="U709" t="b">
        <v>0</v>
      </c>
      <c r="V709" t="s">
        <v>117</v>
      </c>
      <c r="W709" s="1">
        <v>44657.00377314815</v>
      </c>
      <c r="X709">
        <v>1191</v>
      </c>
      <c r="Y709">
        <v>182</v>
      </c>
      <c r="Z709">
        <v>0</v>
      </c>
      <c r="AA709">
        <v>182</v>
      </c>
      <c r="AB709">
        <v>0</v>
      </c>
      <c r="AC709">
        <v>97</v>
      </c>
      <c r="AD709">
        <v>4</v>
      </c>
      <c r="AE709">
        <v>0</v>
      </c>
      <c r="AF709">
        <v>0</v>
      </c>
      <c r="AG709">
        <v>0</v>
      </c>
      <c r="AH709" t="s">
        <v>91</v>
      </c>
      <c r="AI709" s="1">
        <v>44657.164143518516</v>
      </c>
      <c r="AJ709">
        <v>1205</v>
      </c>
      <c r="AK709">
        <v>5</v>
      </c>
      <c r="AL709">
        <v>0</v>
      </c>
      <c r="AM709">
        <v>5</v>
      </c>
      <c r="AN709">
        <v>0</v>
      </c>
      <c r="AO709">
        <v>5</v>
      </c>
      <c r="AP709">
        <v>-1</v>
      </c>
      <c r="AQ709">
        <v>0</v>
      </c>
      <c r="AR709">
        <v>0</v>
      </c>
      <c r="AS709">
        <v>0</v>
      </c>
      <c r="AT709" t="s">
        <v>89</v>
      </c>
      <c r="AU709" t="s">
        <v>89</v>
      </c>
      <c r="AV709" t="s">
        <v>89</v>
      </c>
      <c r="AW709" t="s">
        <v>89</v>
      </c>
      <c r="AX709" t="s">
        <v>89</v>
      </c>
      <c r="AY709" t="s">
        <v>89</v>
      </c>
      <c r="AZ709" t="s">
        <v>89</v>
      </c>
      <c r="BA709" t="s">
        <v>89</v>
      </c>
      <c r="BB709" t="s">
        <v>89</v>
      </c>
      <c r="BC709" t="s">
        <v>89</v>
      </c>
      <c r="BD709" t="s">
        <v>89</v>
      </c>
      <c r="BE709" t="s">
        <v>89</v>
      </c>
    </row>
    <row r="710" spans="1:57" x14ac:dyDescent="0.35">
      <c r="A710" t="s">
        <v>1719</v>
      </c>
      <c r="B710" t="s">
        <v>81</v>
      </c>
      <c r="C710" t="s">
        <v>164</v>
      </c>
      <c r="D710" t="s">
        <v>83</v>
      </c>
      <c r="E710" s="2" t="str">
        <f>HYPERLINK("capsilon://?command=openfolder&amp;siteaddress=envoy.emaiq-na2.net&amp;folderid=FX1795D41F-562E-DB56-A513-73AAC9E1F392","FX22031237")</f>
        <v>FX22031237</v>
      </c>
      <c r="F710" t="s">
        <v>19</v>
      </c>
      <c r="G710" t="s">
        <v>19</v>
      </c>
      <c r="H710" t="s">
        <v>84</v>
      </c>
      <c r="I710" t="s">
        <v>1720</v>
      </c>
      <c r="J710">
        <v>260</v>
      </c>
      <c r="K710" t="s">
        <v>86</v>
      </c>
      <c r="L710" t="s">
        <v>87</v>
      </c>
      <c r="M710" t="s">
        <v>88</v>
      </c>
      <c r="N710">
        <v>1</v>
      </c>
      <c r="O710" s="1">
        <v>44656.817326388889</v>
      </c>
      <c r="P710" s="1">
        <v>44657.020486111112</v>
      </c>
      <c r="Q710">
        <v>15771</v>
      </c>
      <c r="R710">
        <v>1782</v>
      </c>
      <c r="S710" t="b">
        <v>0</v>
      </c>
      <c r="T710" t="s">
        <v>89</v>
      </c>
      <c r="U710" t="b">
        <v>0</v>
      </c>
      <c r="V710" t="s">
        <v>110</v>
      </c>
      <c r="W710" s="1">
        <v>44657.020486111112</v>
      </c>
      <c r="X710">
        <v>1211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260</v>
      </c>
      <c r="AE710">
        <v>198</v>
      </c>
      <c r="AF710">
        <v>0</v>
      </c>
      <c r="AG710">
        <v>11</v>
      </c>
      <c r="AH710" t="s">
        <v>89</v>
      </c>
      <c r="AI710" t="s">
        <v>89</v>
      </c>
      <c r="AJ710" t="s">
        <v>89</v>
      </c>
      <c r="AK710" t="s">
        <v>89</v>
      </c>
      <c r="AL710" t="s">
        <v>89</v>
      </c>
      <c r="AM710" t="s">
        <v>89</v>
      </c>
      <c r="AN710" t="s">
        <v>89</v>
      </c>
      <c r="AO710" t="s">
        <v>89</v>
      </c>
      <c r="AP710" t="s">
        <v>89</v>
      </c>
      <c r="AQ710" t="s">
        <v>89</v>
      </c>
      <c r="AR710" t="s">
        <v>89</v>
      </c>
      <c r="AS710" t="s">
        <v>89</v>
      </c>
      <c r="AT710" t="s">
        <v>89</v>
      </c>
      <c r="AU710" t="s">
        <v>89</v>
      </c>
      <c r="AV710" t="s">
        <v>89</v>
      </c>
      <c r="AW710" t="s">
        <v>89</v>
      </c>
      <c r="AX710" t="s">
        <v>89</v>
      </c>
      <c r="AY710" t="s">
        <v>89</v>
      </c>
      <c r="AZ710" t="s">
        <v>89</v>
      </c>
      <c r="BA710" t="s">
        <v>89</v>
      </c>
      <c r="BB710" t="s">
        <v>89</v>
      </c>
      <c r="BC710" t="s">
        <v>89</v>
      </c>
      <c r="BD710" t="s">
        <v>89</v>
      </c>
      <c r="BE710" t="s">
        <v>89</v>
      </c>
    </row>
    <row r="711" spans="1:57" x14ac:dyDescent="0.35">
      <c r="A711" t="s">
        <v>1721</v>
      </c>
      <c r="B711" t="s">
        <v>81</v>
      </c>
      <c r="C711" t="s">
        <v>108</v>
      </c>
      <c r="D711" t="s">
        <v>83</v>
      </c>
      <c r="E711" s="2" t="str">
        <f>HYPERLINK("capsilon://?command=openfolder&amp;siteaddress=envoy.emaiq-na2.net&amp;folderid=FX246AF68E-BBAF-DB97-3560-88DECDA04F06","FX2203598")</f>
        <v>FX2203598</v>
      </c>
      <c r="F711" t="s">
        <v>19</v>
      </c>
      <c r="G711" t="s">
        <v>19</v>
      </c>
      <c r="H711" t="s">
        <v>84</v>
      </c>
      <c r="I711" t="s">
        <v>1714</v>
      </c>
      <c r="J711">
        <v>781</v>
      </c>
      <c r="K711" t="s">
        <v>86</v>
      </c>
      <c r="L711" t="s">
        <v>87</v>
      </c>
      <c r="M711" t="s">
        <v>88</v>
      </c>
      <c r="N711">
        <v>2</v>
      </c>
      <c r="O711" s="1">
        <v>44657.003576388888</v>
      </c>
      <c r="P711" s="1">
        <v>44657.134340277778</v>
      </c>
      <c r="Q711">
        <v>2207</v>
      </c>
      <c r="R711">
        <v>9091</v>
      </c>
      <c r="S711" t="b">
        <v>0</v>
      </c>
      <c r="T711" t="s">
        <v>89</v>
      </c>
      <c r="U711" t="b">
        <v>1</v>
      </c>
      <c r="V711" t="s">
        <v>100</v>
      </c>
      <c r="W711" s="1">
        <v>44657.071851851855</v>
      </c>
      <c r="X711">
        <v>5745</v>
      </c>
      <c r="Y711">
        <v>536</v>
      </c>
      <c r="Z711">
        <v>0</v>
      </c>
      <c r="AA711">
        <v>536</v>
      </c>
      <c r="AB711">
        <v>568</v>
      </c>
      <c r="AC711">
        <v>337</v>
      </c>
      <c r="AD711">
        <v>245</v>
      </c>
      <c r="AE711">
        <v>0</v>
      </c>
      <c r="AF711">
        <v>0</v>
      </c>
      <c r="AG711">
        <v>0</v>
      </c>
      <c r="AH711" t="s">
        <v>118</v>
      </c>
      <c r="AI711" s="1">
        <v>44657.134340277778</v>
      </c>
      <c r="AJ711">
        <v>900</v>
      </c>
      <c r="AK711">
        <v>9</v>
      </c>
      <c r="AL711">
        <v>0</v>
      </c>
      <c r="AM711">
        <v>9</v>
      </c>
      <c r="AN711">
        <v>278</v>
      </c>
      <c r="AO711">
        <v>9</v>
      </c>
      <c r="AP711">
        <v>236</v>
      </c>
      <c r="AQ711">
        <v>0</v>
      </c>
      <c r="AR711">
        <v>0</v>
      </c>
      <c r="AS711">
        <v>0</v>
      </c>
      <c r="AT711" t="s">
        <v>89</v>
      </c>
      <c r="AU711" t="s">
        <v>89</v>
      </c>
      <c r="AV711" t="s">
        <v>89</v>
      </c>
      <c r="AW711" t="s">
        <v>89</v>
      </c>
      <c r="AX711" t="s">
        <v>89</v>
      </c>
      <c r="AY711" t="s">
        <v>89</v>
      </c>
      <c r="AZ711" t="s">
        <v>89</v>
      </c>
      <c r="BA711" t="s">
        <v>89</v>
      </c>
      <c r="BB711" t="s">
        <v>89</v>
      </c>
      <c r="BC711" t="s">
        <v>89</v>
      </c>
      <c r="BD711" t="s">
        <v>89</v>
      </c>
      <c r="BE711" t="s">
        <v>89</v>
      </c>
    </row>
    <row r="712" spans="1:57" x14ac:dyDescent="0.35">
      <c r="A712" t="s">
        <v>1722</v>
      </c>
      <c r="B712" t="s">
        <v>81</v>
      </c>
      <c r="C712" t="s">
        <v>164</v>
      </c>
      <c r="D712" t="s">
        <v>83</v>
      </c>
      <c r="E712" s="2" t="str">
        <f>HYPERLINK("capsilon://?command=openfolder&amp;siteaddress=envoy.emaiq-na2.net&amp;folderid=FX1795D41F-562E-DB56-A513-73AAC9E1F392","FX22031237")</f>
        <v>FX22031237</v>
      </c>
      <c r="F712" t="s">
        <v>19</v>
      </c>
      <c r="G712" t="s">
        <v>19</v>
      </c>
      <c r="H712" t="s">
        <v>84</v>
      </c>
      <c r="I712" t="s">
        <v>1720</v>
      </c>
      <c r="J712">
        <v>396</v>
      </c>
      <c r="K712" t="s">
        <v>86</v>
      </c>
      <c r="L712" t="s">
        <v>87</v>
      </c>
      <c r="M712" t="s">
        <v>88</v>
      </c>
      <c r="N712">
        <v>2</v>
      </c>
      <c r="O712" s="1">
        <v>44657.021585648145</v>
      </c>
      <c r="P712" s="1">
        <v>44657.123842592591</v>
      </c>
      <c r="Q712">
        <v>3963</v>
      </c>
      <c r="R712">
        <v>4872</v>
      </c>
      <c r="S712" t="b">
        <v>0</v>
      </c>
      <c r="T712" t="s">
        <v>89</v>
      </c>
      <c r="U712" t="b">
        <v>1</v>
      </c>
      <c r="V712" t="s">
        <v>110</v>
      </c>
      <c r="W712" s="1">
        <v>44657.058935185189</v>
      </c>
      <c r="X712">
        <v>3197</v>
      </c>
      <c r="Y712">
        <v>239</v>
      </c>
      <c r="Z712">
        <v>0</v>
      </c>
      <c r="AA712">
        <v>239</v>
      </c>
      <c r="AB712">
        <v>84</v>
      </c>
      <c r="AC712">
        <v>99</v>
      </c>
      <c r="AD712">
        <v>157</v>
      </c>
      <c r="AE712">
        <v>0</v>
      </c>
      <c r="AF712">
        <v>0</v>
      </c>
      <c r="AG712">
        <v>0</v>
      </c>
      <c r="AH712" t="s">
        <v>106</v>
      </c>
      <c r="AI712" s="1">
        <v>44657.123842592591</v>
      </c>
      <c r="AJ712">
        <v>1675</v>
      </c>
      <c r="AK712">
        <v>0</v>
      </c>
      <c r="AL712">
        <v>0</v>
      </c>
      <c r="AM712">
        <v>0</v>
      </c>
      <c r="AN712">
        <v>84</v>
      </c>
      <c r="AO712">
        <v>0</v>
      </c>
      <c r="AP712">
        <v>157</v>
      </c>
      <c r="AQ712">
        <v>0</v>
      </c>
      <c r="AR712">
        <v>0</v>
      </c>
      <c r="AS712">
        <v>0</v>
      </c>
      <c r="AT712" t="s">
        <v>89</v>
      </c>
      <c r="AU712" t="s">
        <v>89</v>
      </c>
      <c r="AV712" t="s">
        <v>89</v>
      </c>
      <c r="AW712" t="s">
        <v>89</v>
      </c>
      <c r="AX712" t="s">
        <v>89</v>
      </c>
      <c r="AY712" t="s">
        <v>89</v>
      </c>
      <c r="AZ712" t="s">
        <v>89</v>
      </c>
      <c r="BA712" t="s">
        <v>89</v>
      </c>
      <c r="BB712" t="s">
        <v>89</v>
      </c>
      <c r="BC712" t="s">
        <v>89</v>
      </c>
      <c r="BD712" t="s">
        <v>89</v>
      </c>
      <c r="BE712" t="s">
        <v>89</v>
      </c>
    </row>
    <row r="713" spans="1:57" x14ac:dyDescent="0.35">
      <c r="A713" t="s">
        <v>1723</v>
      </c>
      <c r="B713" t="s">
        <v>81</v>
      </c>
      <c r="C713" t="s">
        <v>1636</v>
      </c>
      <c r="D713" t="s">
        <v>83</v>
      </c>
      <c r="E713" s="2" t="str">
        <f>HYPERLINK("capsilon://?command=openfolder&amp;siteaddress=envoy.emaiq-na2.net&amp;folderid=FX268D7B01-8F80-7C97-E842-8F9CF344279F","FX2203816")</f>
        <v>FX2203816</v>
      </c>
      <c r="F713" t="s">
        <v>19</v>
      </c>
      <c r="G713" t="s">
        <v>19</v>
      </c>
      <c r="H713" t="s">
        <v>84</v>
      </c>
      <c r="I713" t="s">
        <v>1724</v>
      </c>
      <c r="J713">
        <v>66</v>
      </c>
      <c r="K713" t="s">
        <v>86</v>
      </c>
      <c r="L713" t="s">
        <v>87</v>
      </c>
      <c r="M713" t="s">
        <v>88</v>
      </c>
      <c r="N713">
        <v>2</v>
      </c>
      <c r="O713" s="1">
        <v>44657.294108796297</v>
      </c>
      <c r="P713" s="1">
        <v>44657.306087962963</v>
      </c>
      <c r="Q713">
        <v>307</v>
      </c>
      <c r="R713">
        <v>728</v>
      </c>
      <c r="S713" t="b">
        <v>0</v>
      </c>
      <c r="T713" t="s">
        <v>89</v>
      </c>
      <c r="U713" t="b">
        <v>0</v>
      </c>
      <c r="V713" t="s">
        <v>124</v>
      </c>
      <c r="W713" s="1">
        <v>44657.304143518515</v>
      </c>
      <c r="X713">
        <v>519</v>
      </c>
      <c r="Y713">
        <v>52</v>
      </c>
      <c r="Z713">
        <v>0</v>
      </c>
      <c r="AA713">
        <v>52</v>
      </c>
      <c r="AB713">
        <v>0</v>
      </c>
      <c r="AC713">
        <v>40</v>
      </c>
      <c r="AD713">
        <v>14</v>
      </c>
      <c r="AE713">
        <v>0</v>
      </c>
      <c r="AF713">
        <v>0</v>
      </c>
      <c r="AG713">
        <v>0</v>
      </c>
      <c r="AH713" t="s">
        <v>91</v>
      </c>
      <c r="AI713" s="1">
        <v>44657.306087962963</v>
      </c>
      <c r="AJ713">
        <v>157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14</v>
      </c>
      <c r="AQ713">
        <v>0</v>
      </c>
      <c r="AR713">
        <v>0</v>
      </c>
      <c r="AS713">
        <v>0</v>
      </c>
      <c r="AT713" t="s">
        <v>89</v>
      </c>
      <c r="AU713" t="s">
        <v>89</v>
      </c>
      <c r="AV713" t="s">
        <v>89</v>
      </c>
      <c r="AW713" t="s">
        <v>89</v>
      </c>
      <c r="AX713" t="s">
        <v>89</v>
      </c>
      <c r="AY713" t="s">
        <v>89</v>
      </c>
      <c r="AZ713" t="s">
        <v>89</v>
      </c>
      <c r="BA713" t="s">
        <v>89</v>
      </c>
      <c r="BB713" t="s">
        <v>89</v>
      </c>
      <c r="BC713" t="s">
        <v>89</v>
      </c>
      <c r="BD713" t="s">
        <v>89</v>
      </c>
      <c r="BE713" t="s">
        <v>89</v>
      </c>
    </row>
    <row r="714" spans="1:57" x14ac:dyDescent="0.35">
      <c r="A714" t="s">
        <v>1725</v>
      </c>
      <c r="B714" t="s">
        <v>81</v>
      </c>
      <c r="C714" t="s">
        <v>868</v>
      </c>
      <c r="D714" t="s">
        <v>83</v>
      </c>
      <c r="E714" s="2" t="str">
        <f>HYPERLINK("capsilon://?command=openfolder&amp;siteaddress=envoy.emaiq-na2.net&amp;folderid=FXB7788728-0745-FF5B-DD38-22CC050639EB","FX22027")</f>
        <v>FX22027</v>
      </c>
      <c r="F714" t="s">
        <v>19</v>
      </c>
      <c r="G714" t="s">
        <v>19</v>
      </c>
      <c r="H714" t="s">
        <v>84</v>
      </c>
      <c r="I714" t="s">
        <v>1726</v>
      </c>
      <c r="J714">
        <v>66</v>
      </c>
      <c r="K714" t="s">
        <v>86</v>
      </c>
      <c r="L714" t="s">
        <v>87</v>
      </c>
      <c r="M714" t="s">
        <v>88</v>
      </c>
      <c r="N714">
        <v>2</v>
      </c>
      <c r="O714" s="1">
        <v>44657.33021990741</v>
      </c>
      <c r="P714" s="1">
        <v>44657.34107638889</v>
      </c>
      <c r="Q714">
        <v>338</v>
      </c>
      <c r="R714">
        <v>600</v>
      </c>
      <c r="S714" t="b">
        <v>0</v>
      </c>
      <c r="T714" t="s">
        <v>89</v>
      </c>
      <c r="U714" t="b">
        <v>0</v>
      </c>
      <c r="V714" t="s">
        <v>124</v>
      </c>
      <c r="W714" s="1">
        <v>44657.337638888886</v>
      </c>
      <c r="X714">
        <v>362</v>
      </c>
      <c r="Y714">
        <v>52</v>
      </c>
      <c r="Z714">
        <v>0</v>
      </c>
      <c r="AA714">
        <v>52</v>
      </c>
      <c r="AB714">
        <v>0</v>
      </c>
      <c r="AC714">
        <v>33</v>
      </c>
      <c r="AD714">
        <v>14</v>
      </c>
      <c r="AE714">
        <v>0</v>
      </c>
      <c r="AF714">
        <v>0</v>
      </c>
      <c r="AG714">
        <v>0</v>
      </c>
      <c r="AH714" t="s">
        <v>138</v>
      </c>
      <c r="AI714" s="1">
        <v>44657.34107638889</v>
      </c>
      <c r="AJ714">
        <v>226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14</v>
      </c>
      <c r="AQ714">
        <v>0</v>
      </c>
      <c r="AR714">
        <v>0</v>
      </c>
      <c r="AS714">
        <v>0</v>
      </c>
      <c r="AT714" t="s">
        <v>89</v>
      </c>
      <c r="AU714" t="s">
        <v>89</v>
      </c>
      <c r="AV714" t="s">
        <v>89</v>
      </c>
      <c r="AW714" t="s">
        <v>89</v>
      </c>
      <c r="AX714" t="s">
        <v>89</v>
      </c>
      <c r="AY714" t="s">
        <v>89</v>
      </c>
      <c r="AZ714" t="s">
        <v>89</v>
      </c>
      <c r="BA714" t="s">
        <v>89</v>
      </c>
      <c r="BB714" t="s">
        <v>89</v>
      </c>
      <c r="BC714" t="s">
        <v>89</v>
      </c>
      <c r="BD714" t="s">
        <v>89</v>
      </c>
      <c r="BE714" t="s">
        <v>89</v>
      </c>
    </row>
    <row r="715" spans="1:57" x14ac:dyDescent="0.35">
      <c r="A715" t="s">
        <v>1727</v>
      </c>
      <c r="B715" t="s">
        <v>81</v>
      </c>
      <c r="C715" t="s">
        <v>1728</v>
      </c>
      <c r="D715" t="s">
        <v>83</v>
      </c>
      <c r="E715" s="2" t="str">
        <f>HYPERLINK("capsilon://?command=openfolder&amp;siteaddress=envoy.emaiq-na2.net&amp;folderid=FXF6174CBC-6DF3-E7E3-47B7-7BFF74181447","FX2203792")</f>
        <v>FX2203792</v>
      </c>
      <c r="F715" t="s">
        <v>19</v>
      </c>
      <c r="G715" t="s">
        <v>19</v>
      </c>
      <c r="H715" t="s">
        <v>84</v>
      </c>
      <c r="I715" t="s">
        <v>1729</v>
      </c>
      <c r="J715">
        <v>66</v>
      </c>
      <c r="K715" t="s">
        <v>86</v>
      </c>
      <c r="L715" t="s">
        <v>87</v>
      </c>
      <c r="M715" t="s">
        <v>88</v>
      </c>
      <c r="N715">
        <v>2</v>
      </c>
      <c r="O715" s="1">
        <v>44657.333402777775</v>
      </c>
      <c r="P715" s="1">
        <v>44657.350740740738</v>
      </c>
      <c r="Q715">
        <v>335</v>
      </c>
      <c r="R715">
        <v>1163</v>
      </c>
      <c r="S715" t="b">
        <v>0</v>
      </c>
      <c r="T715" t="s">
        <v>89</v>
      </c>
      <c r="U715" t="b">
        <v>0</v>
      </c>
      <c r="V715" t="s">
        <v>105</v>
      </c>
      <c r="W715" s="1">
        <v>44657.347824074073</v>
      </c>
      <c r="X715">
        <v>902</v>
      </c>
      <c r="Y715">
        <v>52</v>
      </c>
      <c r="Z715">
        <v>0</v>
      </c>
      <c r="AA715">
        <v>52</v>
      </c>
      <c r="AB715">
        <v>0</v>
      </c>
      <c r="AC715">
        <v>41</v>
      </c>
      <c r="AD715">
        <v>14</v>
      </c>
      <c r="AE715">
        <v>0</v>
      </c>
      <c r="AF715">
        <v>0</v>
      </c>
      <c r="AG715">
        <v>0</v>
      </c>
      <c r="AH715" t="s">
        <v>138</v>
      </c>
      <c r="AI715" s="1">
        <v>44657.350740740738</v>
      </c>
      <c r="AJ715">
        <v>249</v>
      </c>
      <c r="AK715">
        <v>2</v>
      </c>
      <c r="AL715">
        <v>0</v>
      </c>
      <c r="AM715">
        <v>2</v>
      </c>
      <c r="AN715">
        <v>0</v>
      </c>
      <c r="AO715">
        <v>2</v>
      </c>
      <c r="AP715">
        <v>12</v>
      </c>
      <c r="AQ715">
        <v>0</v>
      </c>
      <c r="AR715">
        <v>0</v>
      </c>
      <c r="AS715">
        <v>0</v>
      </c>
      <c r="AT715" t="s">
        <v>89</v>
      </c>
      <c r="AU715" t="s">
        <v>89</v>
      </c>
      <c r="AV715" t="s">
        <v>89</v>
      </c>
      <c r="AW715" t="s">
        <v>89</v>
      </c>
      <c r="AX715" t="s">
        <v>89</v>
      </c>
      <c r="AY715" t="s">
        <v>89</v>
      </c>
      <c r="AZ715" t="s">
        <v>89</v>
      </c>
      <c r="BA715" t="s">
        <v>89</v>
      </c>
      <c r="BB715" t="s">
        <v>89</v>
      </c>
      <c r="BC715" t="s">
        <v>89</v>
      </c>
      <c r="BD715" t="s">
        <v>89</v>
      </c>
      <c r="BE715" t="s">
        <v>89</v>
      </c>
    </row>
    <row r="716" spans="1:57" x14ac:dyDescent="0.35">
      <c r="A716" t="s">
        <v>1730</v>
      </c>
      <c r="B716" t="s">
        <v>81</v>
      </c>
      <c r="C716" t="s">
        <v>1731</v>
      </c>
      <c r="D716" t="s">
        <v>83</v>
      </c>
      <c r="E716" s="2" t="str">
        <f>HYPERLINK("capsilon://?command=openfolder&amp;siteaddress=envoy.emaiq-na2.net&amp;folderid=FXBD297EB1-A83F-7B28-1F0B-68418EA4F4D8","FX2203713")</f>
        <v>FX2203713</v>
      </c>
      <c r="F716" t="s">
        <v>19</v>
      </c>
      <c r="G716" t="s">
        <v>19</v>
      </c>
      <c r="H716" t="s">
        <v>84</v>
      </c>
      <c r="I716" t="s">
        <v>1732</v>
      </c>
      <c r="J716">
        <v>66</v>
      </c>
      <c r="K716" t="s">
        <v>86</v>
      </c>
      <c r="L716" t="s">
        <v>87</v>
      </c>
      <c r="M716" t="s">
        <v>88</v>
      </c>
      <c r="N716">
        <v>2</v>
      </c>
      <c r="O716" s="1">
        <v>44657.335520833331</v>
      </c>
      <c r="P716" s="1">
        <v>44657.348703703705</v>
      </c>
      <c r="Q716">
        <v>192</v>
      </c>
      <c r="R716">
        <v>947</v>
      </c>
      <c r="S716" t="b">
        <v>0</v>
      </c>
      <c r="T716" t="s">
        <v>89</v>
      </c>
      <c r="U716" t="b">
        <v>0</v>
      </c>
      <c r="V716" t="s">
        <v>124</v>
      </c>
      <c r="W716" s="1">
        <v>44657.343194444446</v>
      </c>
      <c r="X716">
        <v>479</v>
      </c>
      <c r="Y716">
        <v>52</v>
      </c>
      <c r="Z716">
        <v>0</v>
      </c>
      <c r="AA716">
        <v>52</v>
      </c>
      <c r="AB716">
        <v>0</v>
      </c>
      <c r="AC716">
        <v>25</v>
      </c>
      <c r="AD716">
        <v>14</v>
      </c>
      <c r="AE716">
        <v>0</v>
      </c>
      <c r="AF716">
        <v>0</v>
      </c>
      <c r="AG716">
        <v>0</v>
      </c>
      <c r="AH716" t="s">
        <v>158</v>
      </c>
      <c r="AI716" s="1">
        <v>44657.348703703705</v>
      </c>
      <c r="AJ716">
        <v>468</v>
      </c>
      <c r="AK716">
        <v>0</v>
      </c>
      <c r="AL716">
        <v>0</v>
      </c>
      <c r="AM716">
        <v>0</v>
      </c>
      <c r="AN716">
        <v>0</v>
      </c>
      <c r="AO716">
        <v>6</v>
      </c>
      <c r="AP716">
        <v>14</v>
      </c>
      <c r="AQ716">
        <v>0</v>
      </c>
      <c r="AR716">
        <v>0</v>
      </c>
      <c r="AS716">
        <v>0</v>
      </c>
      <c r="AT716" t="s">
        <v>89</v>
      </c>
      <c r="AU716" t="s">
        <v>89</v>
      </c>
      <c r="AV716" t="s">
        <v>89</v>
      </c>
      <c r="AW716" t="s">
        <v>89</v>
      </c>
      <c r="AX716" t="s">
        <v>89</v>
      </c>
      <c r="AY716" t="s">
        <v>89</v>
      </c>
      <c r="AZ716" t="s">
        <v>89</v>
      </c>
      <c r="BA716" t="s">
        <v>89</v>
      </c>
      <c r="BB716" t="s">
        <v>89</v>
      </c>
      <c r="BC716" t="s">
        <v>89</v>
      </c>
      <c r="BD716" t="s">
        <v>89</v>
      </c>
      <c r="BE716" t="s">
        <v>89</v>
      </c>
    </row>
    <row r="717" spans="1:57" x14ac:dyDescent="0.35">
      <c r="A717" t="s">
        <v>1733</v>
      </c>
      <c r="B717" t="s">
        <v>81</v>
      </c>
      <c r="C717" t="s">
        <v>122</v>
      </c>
      <c r="D717" t="s">
        <v>83</v>
      </c>
      <c r="E717" s="2" t="str">
        <f>HYPERLINK("capsilon://?command=openfolder&amp;siteaddress=envoy.emaiq-na2.net&amp;folderid=FX52E91147-6940-4F21-E3B8-4FFA82757A39","FX2203322")</f>
        <v>FX2203322</v>
      </c>
      <c r="F717" t="s">
        <v>19</v>
      </c>
      <c r="G717" t="s">
        <v>19</v>
      </c>
      <c r="H717" t="s">
        <v>84</v>
      </c>
      <c r="I717" t="s">
        <v>1734</v>
      </c>
      <c r="J717">
        <v>38</v>
      </c>
      <c r="K717" t="s">
        <v>86</v>
      </c>
      <c r="L717" t="s">
        <v>87</v>
      </c>
      <c r="M717" t="s">
        <v>88</v>
      </c>
      <c r="N717">
        <v>2</v>
      </c>
      <c r="O717" s="1">
        <v>44657.341516203705</v>
      </c>
      <c r="P717" s="1">
        <v>44657.358865740738</v>
      </c>
      <c r="Q717">
        <v>554</v>
      </c>
      <c r="R717">
        <v>945</v>
      </c>
      <c r="S717" t="b">
        <v>0</v>
      </c>
      <c r="T717" t="s">
        <v>89</v>
      </c>
      <c r="U717" t="b">
        <v>0</v>
      </c>
      <c r="V717" t="s">
        <v>124</v>
      </c>
      <c r="W717" s="1">
        <v>44657.351759259262</v>
      </c>
      <c r="X717">
        <v>739</v>
      </c>
      <c r="Y717">
        <v>37</v>
      </c>
      <c r="Z717">
        <v>0</v>
      </c>
      <c r="AA717">
        <v>37</v>
      </c>
      <c r="AB717">
        <v>0</v>
      </c>
      <c r="AC717">
        <v>24</v>
      </c>
      <c r="AD717">
        <v>1</v>
      </c>
      <c r="AE717">
        <v>0</v>
      </c>
      <c r="AF717">
        <v>0</v>
      </c>
      <c r="AG717">
        <v>0</v>
      </c>
      <c r="AH717" t="s">
        <v>138</v>
      </c>
      <c r="AI717" s="1">
        <v>44657.358865740738</v>
      </c>
      <c r="AJ717">
        <v>191</v>
      </c>
      <c r="AK717">
        <v>1</v>
      </c>
      <c r="AL717">
        <v>0</v>
      </c>
      <c r="AM717">
        <v>1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 t="s">
        <v>89</v>
      </c>
      <c r="AU717" t="s">
        <v>89</v>
      </c>
      <c r="AV717" t="s">
        <v>89</v>
      </c>
      <c r="AW717" t="s">
        <v>89</v>
      </c>
      <c r="AX717" t="s">
        <v>89</v>
      </c>
      <c r="AY717" t="s">
        <v>89</v>
      </c>
      <c r="AZ717" t="s">
        <v>89</v>
      </c>
      <c r="BA717" t="s">
        <v>89</v>
      </c>
      <c r="BB717" t="s">
        <v>89</v>
      </c>
      <c r="BC717" t="s">
        <v>89</v>
      </c>
      <c r="BD717" t="s">
        <v>89</v>
      </c>
      <c r="BE717" t="s">
        <v>89</v>
      </c>
    </row>
    <row r="718" spans="1:57" x14ac:dyDescent="0.35">
      <c r="A718" t="s">
        <v>1735</v>
      </c>
      <c r="B718" t="s">
        <v>81</v>
      </c>
      <c r="C718" t="s">
        <v>122</v>
      </c>
      <c r="D718" t="s">
        <v>83</v>
      </c>
      <c r="E718" s="2" t="str">
        <f>HYPERLINK("capsilon://?command=openfolder&amp;siteaddress=envoy.emaiq-na2.net&amp;folderid=FX52E91147-6940-4F21-E3B8-4FFA82757A39","FX2203322")</f>
        <v>FX2203322</v>
      </c>
      <c r="F718" t="s">
        <v>19</v>
      </c>
      <c r="G718" t="s">
        <v>19</v>
      </c>
      <c r="H718" t="s">
        <v>84</v>
      </c>
      <c r="I718" t="s">
        <v>1736</v>
      </c>
      <c r="J718">
        <v>66</v>
      </c>
      <c r="K718" t="s">
        <v>86</v>
      </c>
      <c r="L718" t="s">
        <v>87</v>
      </c>
      <c r="M718" t="s">
        <v>88</v>
      </c>
      <c r="N718">
        <v>2</v>
      </c>
      <c r="O718" s="1">
        <v>44657.35056712963</v>
      </c>
      <c r="P718" s="1">
        <v>44657.359027777777</v>
      </c>
      <c r="Q718">
        <v>540</v>
      </c>
      <c r="R718">
        <v>191</v>
      </c>
      <c r="S718" t="b">
        <v>0</v>
      </c>
      <c r="T718" t="s">
        <v>89</v>
      </c>
      <c r="U718" t="b">
        <v>0</v>
      </c>
      <c r="V718" t="s">
        <v>124</v>
      </c>
      <c r="W718" s="1">
        <v>44657.353263888886</v>
      </c>
      <c r="X718">
        <v>129</v>
      </c>
      <c r="Y718">
        <v>0</v>
      </c>
      <c r="Z718">
        <v>0</v>
      </c>
      <c r="AA718">
        <v>0</v>
      </c>
      <c r="AB718">
        <v>52</v>
      </c>
      <c r="AC718">
        <v>0</v>
      </c>
      <c r="AD718">
        <v>66</v>
      </c>
      <c r="AE718">
        <v>0</v>
      </c>
      <c r="AF718">
        <v>0</v>
      </c>
      <c r="AG718">
        <v>0</v>
      </c>
      <c r="AH718" t="s">
        <v>138</v>
      </c>
      <c r="AI718" s="1">
        <v>44657.359027777777</v>
      </c>
      <c r="AJ718">
        <v>13</v>
      </c>
      <c r="AK718">
        <v>0</v>
      </c>
      <c r="AL718">
        <v>0</v>
      </c>
      <c r="AM718">
        <v>0</v>
      </c>
      <c r="AN718">
        <v>52</v>
      </c>
      <c r="AO718">
        <v>0</v>
      </c>
      <c r="AP718">
        <v>66</v>
      </c>
      <c r="AQ718">
        <v>0</v>
      </c>
      <c r="AR718">
        <v>0</v>
      </c>
      <c r="AS718">
        <v>0</v>
      </c>
      <c r="AT718" t="s">
        <v>89</v>
      </c>
      <c r="AU718" t="s">
        <v>89</v>
      </c>
      <c r="AV718" t="s">
        <v>89</v>
      </c>
      <c r="AW718" t="s">
        <v>89</v>
      </c>
      <c r="AX718" t="s">
        <v>89</v>
      </c>
      <c r="AY718" t="s">
        <v>89</v>
      </c>
      <c r="AZ718" t="s">
        <v>89</v>
      </c>
      <c r="BA718" t="s">
        <v>89</v>
      </c>
      <c r="BB718" t="s">
        <v>89</v>
      </c>
      <c r="BC718" t="s">
        <v>89</v>
      </c>
      <c r="BD718" t="s">
        <v>89</v>
      </c>
      <c r="BE718" t="s">
        <v>89</v>
      </c>
    </row>
    <row r="719" spans="1:57" x14ac:dyDescent="0.35">
      <c r="A719" t="s">
        <v>1737</v>
      </c>
      <c r="B719" t="s">
        <v>81</v>
      </c>
      <c r="C719" t="s">
        <v>122</v>
      </c>
      <c r="D719" t="s">
        <v>83</v>
      </c>
      <c r="E719" s="2" t="str">
        <f>HYPERLINK("capsilon://?command=openfolder&amp;siteaddress=envoy.emaiq-na2.net&amp;folderid=FX52E91147-6940-4F21-E3B8-4FFA82757A39","FX2203322")</f>
        <v>FX2203322</v>
      </c>
      <c r="F719" t="s">
        <v>19</v>
      </c>
      <c r="G719" t="s">
        <v>19</v>
      </c>
      <c r="H719" t="s">
        <v>84</v>
      </c>
      <c r="I719" t="s">
        <v>1738</v>
      </c>
      <c r="J719">
        <v>38</v>
      </c>
      <c r="K719" t="s">
        <v>86</v>
      </c>
      <c r="L719" t="s">
        <v>87</v>
      </c>
      <c r="M719" t="s">
        <v>88</v>
      </c>
      <c r="N719">
        <v>2</v>
      </c>
      <c r="O719" s="1">
        <v>44657.356273148151</v>
      </c>
      <c r="P719" s="1">
        <v>44657.365370370368</v>
      </c>
      <c r="Q719">
        <v>157</v>
      </c>
      <c r="R719">
        <v>629</v>
      </c>
      <c r="S719" t="b">
        <v>0</v>
      </c>
      <c r="T719" t="s">
        <v>89</v>
      </c>
      <c r="U719" t="b">
        <v>0</v>
      </c>
      <c r="V719" t="s">
        <v>105</v>
      </c>
      <c r="W719" s="1">
        <v>44657.363506944443</v>
      </c>
      <c r="X719">
        <v>519</v>
      </c>
      <c r="Y719">
        <v>37</v>
      </c>
      <c r="Z719">
        <v>0</v>
      </c>
      <c r="AA719">
        <v>37</v>
      </c>
      <c r="AB719">
        <v>0</v>
      </c>
      <c r="AC719">
        <v>16</v>
      </c>
      <c r="AD719">
        <v>1</v>
      </c>
      <c r="AE719">
        <v>0</v>
      </c>
      <c r="AF719">
        <v>0</v>
      </c>
      <c r="AG719">
        <v>0</v>
      </c>
      <c r="AH719" t="s">
        <v>138</v>
      </c>
      <c r="AI719" s="1">
        <v>44657.365370370368</v>
      </c>
      <c r="AJ719">
        <v>110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1</v>
      </c>
      <c r="AQ719">
        <v>0</v>
      </c>
      <c r="AR719">
        <v>0</v>
      </c>
      <c r="AS719">
        <v>0</v>
      </c>
      <c r="AT719" t="s">
        <v>89</v>
      </c>
      <c r="AU719" t="s">
        <v>89</v>
      </c>
      <c r="AV719" t="s">
        <v>89</v>
      </c>
      <c r="AW719" t="s">
        <v>89</v>
      </c>
      <c r="AX719" t="s">
        <v>89</v>
      </c>
      <c r="AY719" t="s">
        <v>89</v>
      </c>
      <c r="AZ719" t="s">
        <v>89</v>
      </c>
      <c r="BA719" t="s">
        <v>89</v>
      </c>
      <c r="BB719" t="s">
        <v>89</v>
      </c>
      <c r="BC719" t="s">
        <v>89</v>
      </c>
      <c r="BD719" t="s">
        <v>89</v>
      </c>
      <c r="BE719" t="s">
        <v>89</v>
      </c>
    </row>
    <row r="720" spans="1:57" x14ac:dyDescent="0.35">
      <c r="A720" t="s">
        <v>1739</v>
      </c>
      <c r="B720" t="s">
        <v>81</v>
      </c>
      <c r="C720" t="s">
        <v>1551</v>
      </c>
      <c r="D720" t="s">
        <v>83</v>
      </c>
      <c r="E720" s="2" t="str">
        <f>HYPERLINK("capsilon://?command=openfolder&amp;siteaddress=envoy.emaiq-na2.net&amp;folderid=FX90B4D961-0F87-3578-081C-C83066E8AEC2","FX22031108")</f>
        <v>FX22031108</v>
      </c>
      <c r="F720" t="s">
        <v>19</v>
      </c>
      <c r="G720" t="s">
        <v>19</v>
      </c>
      <c r="H720" t="s">
        <v>84</v>
      </c>
      <c r="I720" t="s">
        <v>1740</v>
      </c>
      <c r="J720">
        <v>28</v>
      </c>
      <c r="K720" t="s">
        <v>86</v>
      </c>
      <c r="L720" t="s">
        <v>87</v>
      </c>
      <c r="M720" t="s">
        <v>88</v>
      </c>
      <c r="N720">
        <v>2</v>
      </c>
      <c r="O720" s="1">
        <v>44657.365231481483</v>
      </c>
      <c r="P720" s="1">
        <v>44657.373726851853</v>
      </c>
      <c r="Q720">
        <v>68</v>
      </c>
      <c r="R720">
        <v>666</v>
      </c>
      <c r="S720" t="b">
        <v>0</v>
      </c>
      <c r="T720" t="s">
        <v>89</v>
      </c>
      <c r="U720" t="b">
        <v>0</v>
      </c>
      <c r="V720" t="s">
        <v>105</v>
      </c>
      <c r="W720" s="1">
        <v>44657.371168981481</v>
      </c>
      <c r="X720">
        <v>506</v>
      </c>
      <c r="Y720">
        <v>21</v>
      </c>
      <c r="Z720">
        <v>0</v>
      </c>
      <c r="AA720">
        <v>21</v>
      </c>
      <c r="AB720">
        <v>0</v>
      </c>
      <c r="AC720">
        <v>16</v>
      </c>
      <c r="AD720">
        <v>7</v>
      </c>
      <c r="AE720">
        <v>0</v>
      </c>
      <c r="AF720">
        <v>0</v>
      </c>
      <c r="AG720">
        <v>0</v>
      </c>
      <c r="AH720" t="s">
        <v>138</v>
      </c>
      <c r="AI720" s="1">
        <v>44657.373726851853</v>
      </c>
      <c r="AJ720">
        <v>160</v>
      </c>
      <c r="AK720">
        <v>0</v>
      </c>
      <c r="AL720">
        <v>0</v>
      </c>
      <c r="AM720">
        <v>0</v>
      </c>
      <c r="AN720">
        <v>0</v>
      </c>
      <c r="AO720">
        <v>1</v>
      </c>
      <c r="AP720">
        <v>7</v>
      </c>
      <c r="AQ720">
        <v>0</v>
      </c>
      <c r="AR720">
        <v>0</v>
      </c>
      <c r="AS720">
        <v>0</v>
      </c>
      <c r="AT720" t="s">
        <v>89</v>
      </c>
      <c r="AU720" t="s">
        <v>89</v>
      </c>
      <c r="AV720" t="s">
        <v>89</v>
      </c>
      <c r="AW720" t="s">
        <v>89</v>
      </c>
      <c r="AX720" t="s">
        <v>89</v>
      </c>
      <c r="AY720" t="s">
        <v>89</v>
      </c>
      <c r="AZ720" t="s">
        <v>89</v>
      </c>
      <c r="BA720" t="s">
        <v>89</v>
      </c>
      <c r="BB720" t="s">
        <v>89</v>
      </c>
      <c r="BC720" t="s">
        <v>89</v>
      </c>
      <c r="BD720" t="s">
        <v>89</v>
      </c>
      <c r="BE720" t="s">
        <v>89</v>
      </c>
    </row>
    <row r="721" spans="1:57" x14ac:dyDescent="0.35">
      <c r="A721" t="s">
        <v>1741</v>
      </c>
      <c r="B721" t="s">
        <v>81</v>
      </c>
      <c r="C721" t="s">
        <v>1551</v>
      </c>
      <c r="D721" t="s">
        <v>83</v>
      </c>
      <c r="E721" s="2" t="str">
        <f>HYPERLINK("capsilon://?command=openfolder&amp;siteaddress=envoy.emaiq-na2.net&amp;folderid=FX90B4D961-0F87-3578-081C-C83066E8AEC2","FX22031108")</f>
        <v>FX22031108</v>
      </c>
      <c r="F721" t="s">
        <v>19</v>
      </c>
      <c r="G721" t="s">
        <v>19</v>
      </c>
      <c r="H721" t="s">
        <v>84</v>
      </c>
      <c r="I721" t="s">
        <v>1742</v>
      </c>
      <c r="J721">
        <v>28</v>
      </c>
      <c r="K721" t="s">
        <v>86</v>
      </c>
      <c r="L721" t="s">
        <v>87</v>
      </c>
      <c r="M721" t="s">
        <v>88</v>
      </c>
      <c r="N721">
        <v>2</v>
      </c>
      <c r="O721" s="1">
        <v>44657.366041666668</v>
      </c>
      <c r="P721" s="1">
        <v>44657.375324074077</v>
      </c>
      <c r="Q721">
        <v>230</v>
      </c>
      <c r="R721">
        <v>572</v>
      </c>
      <c r="S721" t="b">
        <v>0</v>
      </c>
      <c r="T721" t="s">
        <v>89</v>
      </c>
      <c r="U721" t="b">
        <v>0</v>
      </c>
      <c r="V721" t="s">
        <v>124</v>
      </c>
      <c r="W721" s="1">
        <v>44657.370856481481</v>
      </c>
      <c r="X721">
        <v>412</v>
      </c>
      <c r="Y721">
        <v>21</v>
      </c>
      <c r="Z721">
        <v>0</v>
      </c>
      <c r="AA721">
        <v>21</v>
      </c>
      <c r="AB721">
        <v>0</v>
      </c>
      <c r="AC721">
        <v>19</v>
      </c>
      <c r="AD721">
        <v>7</v>
      </c>
      <c r="AE721">
        <v>0</v>
      </c>
      <c r="AF721">
        <v>0</v>
      </c>
      <c r="AG721">
        <v>0</v>
      </c>
      <c r="AH721" t="s">
        <v>273</v>
      </c>
      <c r="AI721" s="1">
        <v>44657.375324074077</v>
      </c>
      <c r="AJ721">
        <v>160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7</v>
      </c>
      <c r="AQ721">
        <v>0</v>
      </c>
      <c r="AR721">
        <v>0</v>
      </c>
      <c r="AS721">
        <v>0</v>
      </c>
      <c r="AT721" t="s">
        <v>89</v>
      </c>
      <c r="AU721" t="s">
        <v>89</v>
      </c>
      <c r="AV721" t="s">
        <v>89</v>
      </c>
      <c r="AW721" t="s">
        <v>89</v>
      </c>
      <c r="AX721" t="s">
        <v>89</v>
      </c>
      <c r="AY721" t="s">
        <v>89</v>
      </c>
      <c r="AZ721" t="s">
        <v>89</v>
      </c>
      <c r="BA721" t="s">
        <v>89</v>
      </c>
      <c r="BB721" t="s">
        <v>89</v>
      </c>
      <c r="BC721" t="s">
        <v>89</v>
      </c>
      <c r="BD721" t="s">
        <v>89</v>
      </c>
      <c r="BE721" t="s">
        <v>89</v>
      </c>
    </row>
    <row r="722" spans="1:57" x14ac:dyDescent="0.35">
      <c r="A722" t="s">
        <v>1743</v>
      </c>
      <c r="B722" t="s">
        <v>81</v>
      </c>
      <c r="C722" t="s">
        <v>1744</v>
      </c>
      <c r="D722" t="s">
        <v>83</v>
      </c>
      <c r="E722" s="2" t="str">
        <f>HYPERLINK("capsilon://?command=openfolder&amp;siteaddress=envoy.emaiq-na2.net&amp;folderid=FX1509A2AD-C8B9-9A6B-1430-AD483F109B3B","FX22031377")</f>
        <v>FX22031377</v>
      </c>
      <c r="F722" t="s">
        <v>19</v>
      </c>
      <c r="G722" t="s">
        <v>19</v>
      </c>
      <c r="H722" t="s">
        <v>84</v>
      </c>
      <c r="I722" t="s">
        <v>1745</v>
      </c>
      <c r="J722">
        <v>264</v>
      </c>
      <c r="K722" t="s">
        <v>86</v>
      </c>
      <c r="L722" t="s">
        <v>87</v>
      </c>
      <c r="M722" t="s">
        <v>88</v>
      </c>
      <c r="N722">
        <v>1</v>
      </c>
      <c r="O722" s="1">
        <v>44657.386435185188</v>
      </c>
      <c r="P722" s="1">
        <v>44657.391458333332</v>
      </c>
      <c r="Q722">
        <v>33</v>
      </c>
      <c r="R722">
        <v>401</v>
      </c>
      <c r="S722" t="b">
        <v>0</v>
      </c>
      <c r="T722" t="s">
        <v>89</v>
      </c>
      <c r="U722" t="b">
        <v>0</v>
      </c>
      <c r="V722" t="s">
        <v>124</v>
      </c>
      <c r="W722" s="1">
        <v>44657.391458333332</v>
      </c>
      <c r="X722">
        <v>401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264</v>
      </c>
      <c r="AE722">
        <v>239</v>
      </c>
      <c r="AF722">
        <v>0</v>
      </c>
      <c r="AG722">
        <v>7</v>
      </c>
      <c r="AH722" t="s">
        <v>89</v>
      </c>
      <c r="AI722" t="s">
        <v>89</v>
      </c>
      <c r="AJ722" t="s">
        <v>89</v>
      </c>
      <c r="AK722" t="s">
        <v>89</v>
      </c>
      <c r="AL722" t="s">
        <v>89</v>
      </c>
      <c r="AM722" t="s">
        <v>89</v>
      </c>
      <c r="AN722" t="s">
        <v>89</v>
      </c>
      <c r="AO722" t="s">
        <v>89</v>
      </c>
      <c r="AP722" t="s">
        <v>89</v>
      </c>
      <c r="AQ722" t="s">
        <v>89</v>
      </c>
      <c r="AR722" t="s">
        <v>89</v>
      </c>
      <c r="AS722" t="s">
        <v>89</v>
      </c>
      <c r="AT722" t="s">
        <v>89</v>
      </c>
      <c r="AU722" t="s">
        <v>89</v>
      </c>
      <c r="AV722" t="s">
        <v>89</v>
      </c>
      <c r="AW722" t="s">
        <v>89</v>
      </c>
      <c r="AX722" t="s">
        <v>89</v>
      </c>
      <c r="AY722" t="s">
        <v>89</v>
      </c>
      <c r="AZ722" t="s">
        <v>89</v>
      </c>
      <c r="BA722" t="s">
        <v>89</v>
      </c>
      <c r="BB722" t="s">
        <v>89</v>
      </c>
      <c r="BC722" t="s">
        <v>89</v>
      </c>
      <c r="BD722" t="s">
        <v>89</v>
      </c>
      <c r="BE722" t="s">
        <v>89</v>
      </c>
    </row>
    <row r="723" spans="1:57" x14ac:dyDescent="0.35">
      <c r="A723" t="s">
        <v>1746</v>
      </c>
      <c r="B723" t="s">
        <v>81</v>
      </c>
      <c r="C723" t="s">
        <v>1744</v>
      </c>
      <c r="D723" t="s">
        <v>83</v>
      </c>
      <c r="E723" s="2" t="str">
        <f>HYPERLINK("capsilon://?command=openfolder&amp;siteaddress=envoy.emaiq-na2.net&amp;folderid=FX1509A2AD-C8B9-9A6B-1430-AD483F109B3B","FX22031377")</f>
        <v>FX22031377</v>
      </c>
      <c r="F723" t="s">
        <v>19</v>
      </c>
      <c r="G723" t="s">
        <v>19</v>
      </c>
      <c r="H723" t="s">
        <v>84</v>
      </c>
      <c r="I723" t="s">
        <v>1745</v>
      </c>
      <c r="J723">
        <v>340</v>
      </c>
      <c r="K723" t="s">
        <v>86</v>
      </c>
      <c r="L723" t="s">
        <v>87</v>
      </c>
      <c r="M723" t="s">
        <v>88</v>
      </c>
      <c r="N723">
        <v>2</v>
      </c>
      <c r="O723" s="1">
        <v>44657.392581018517</v>
      </c>
      <c r="P723" s="1">
        <v>44657.444282407407</v>
      </c>
      <c r="Q723">
        <v>1553</v>
      </c>
      <c r="R723">
        <v>2914</v>
      </c>
      <c r="S723" t="b">
        <v>0</v>
      </c>
      <c r="T723" t="s">
        <v>89</v>
      </c>
      <c r="U723" t="b">
        <v>1</v>
      </c>
      <c r="V723" t="s">
        <v>124</v>
      </c>
      <c r="W723" s="1">
        <v>44657.415995370371</v>
      </c>
      <c r="X723">
        <v>2021</v>
      </c>
      <c r="Y723">
        <v>295</v>
      </c>
      <c r="Z723">
        <v>0</v>
      </c>
      <c r="AA723">
        <v>295</v>
      </c>
      <c r="AB723">
        <v>0</v>
      </c>
      <c r="AC723">
        <v>132</v>
      </c>
      <c r="AD723">
        <v>45</v>
      </c>
      <c r="AE723">
        <v>0</v>
      </c>
      <c r="AF723">
        <v>0</v>
      </c>
      <c r="AG723">
        <v>0</v>
      </c>
      <c r="AH723" t="s">
        <v>138</v>
      </c>
      <c r="AI723" s="1">
        <v>44657.444282407407</v>
      </c>
      <c r="AJ723">
        <v>893</v>
      </c>
      <c r="AK723">
        <v>4</v>
      </c>
      <c r="AL723">
        <v>0</v>
      </c>
      <c r="AM723">
        <v>4</v>
      </c>
      <c r="AN723">
        <v>0</v>
      </c>
      <c r="AO723">
        <v>1</v>
      </c>
      <c r="AP723">
        <v>41</v>
      </c>
      <c r="AQ723">
        <v>0</v>
      </c>
      <c r="AR723">
        <v>0</v>
      </c>
      <c r="AS723">
        <v>0</v>
      </c>
      <c r="AT723" t="s">
        <v>89</v>
      </c>
      <c r="AU723" t="s">
        <v>89</v>
      </c>
      <c r="AV723" t="s">
        <v>89</v>
      </c>
      <c r="AW723" t="s">
        <v>89</v>
      </c>
      <c r="AX723" t="s">
        <v>89</v>
      </c>
      <c r="AY723" t="s">
        <v>89</v>
      </c>
      <c r="AZ723" t="s">
        <v>89</v>
      </c>
      <c r="BA723" t="s">
        <v>89</v>
      </c>
      <c r="BB723" t="s">
        <v>89</v>
      </c>
      <c r="BC723" t="s">
        <v>89</v>
      </c>
      <c r="BD723" t="s">
        <v>89</v>
      </c>
      <c r="BE723" t="s">
        <v>89</v>
      </c>
    </row>
    <row r="724" spans="1:57" x14ac:dyDescent="0.35">
      <c r="A724" t="s">
        <v>1747</v>
      </c>
      <c r="B724" t="s">
        <v>81</v>
      </c>
      <c r="C724" t="s">
        <v>1748</v>
      </c>
      <c r="D724" t="s">
        <v>83</v>
      </c>
      <c r="E724" s="2" t="str">
        <f>HYPERLINK("capsilon://?command=openfolder&amp;siteaddress=envoy.emaiq-na2.net&amp;folderid=FX811FD03F-827C-1F38-19D7-CD64350E12ED","FX22031288")</f>
        <v>FX22031288</v>
      </c>
      <c r="F724" t="s">
        <v>19</v>
      </c>
      <c r="G724" t="s">
        <v>19</v>
      </c>
      <c r="H724" t="s">
        <v>84</v>
      </c>
      <c r="I724" t="s">
        <v>1749</v>
      </c>
      <c r="J724">
        <v>470</v>
      </c>
      <c r="K724" t="s">
        <v>86</v>
      </c>
      <c r="L724" t="s">
        <v>87</v>
      </c>
      <c r="M724" t="s">
        <v>88</v>
      </c>
      <c r="N724">
        <v>1</v>
      </c>
      <c r="O724" s="1">
        <v>44657.409456018519</v>
      </c>
      <c r="P724" s="1">
        <v>44657.428379629629</v>
      </c>
      <c r="Q724">
        <v>566</v>
      </c>
      <c r="R724">
        <v>1069</v>
      </c>
      <c r="S724" t="b">
        <v>0</v>
      </c>
      <c r="T724" t="s">
        <v>89</v>
      </c>
      <c r="U724" t="b">
        <v>0</v>
      </c>
      <c r="V724" t="s">
        <v>124</v>
      </c>
      <c r="W724" s="1">
        <v>44657.428379629629</v>
      </c>
      <c r="X724">
        <v>1069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470</v>
      </c>
      <c r="AE724">
        <v>401</v>
      </c>
      <c r="AF724">
        <v>0</v>
      </c>
      <c r="AG724">
        <v>15</v>
      </c>
      <c r="AH724" t="s">
        <v>89</v>
      </c>
      <c r="AI724" t="s">
        <v>89</v>
      </c>
      <c r="AJ724" t="s">
        <v>89</v>
      </c>
      <c r="AK724" t="s">
        <v>89</v>
      </c>
      <c r="AL724" t="s">
        <v>89</v>
      </c>
      <c r="AM724" t="s">
        <v>89</v>
      </c>
      <c r="AN724" t="s">
        <v>89</v>
      </c>
      <c r="AO724" t="s">
        <v>89</v>
      </c>
      <c r="AP724" t="s">
        <v>89</v>
      </c>
      <c r="AQ724" t="s">
        <v>89</v>
      </c>
      <c r="AR724" t="s">
        <v>89</v>
      </c>
      <c r="AS724" t="s">
        <v>89</v>
      </c>
      <c r="AT724" t="s">
        <v>89</v>
      </c>
      <c r="AU724" t="s">
        <v>89</v>
      </c>
      <c r="AV724" t="s">
        <v>89</v>
      </c>
      <c r="AW724" t="s">
        <v>89</v>
      </c>
      <c r="AX724" t="s">
        <v>89</v>
      </c>
      <c r="AY724" t="s">
        <v>89</v>
      </c>
      <c r="AZ724" t="s">
        <v>89</v>
      </c>
      <c r="BA724" t="s">
        <v>89</v>
      </c>
      <c r="BB724" t="s">
        <v>89</v>
      </c>
      <c r="BC724" t="s">
        <v>89</v>
      </c>
      <c r="BD724" t="s">
        <v>89</v>
      </c>
      <c r="BE724" t="s">
        <v>89</v>
      </c>
    </row>
    <row r="725" spans="1:57" x14ac:dyDescent="0.35">
      <c r="A725" t="s">
        <v>1750</v>
      </c>
      <c r="B725" t="s">
        <v>81</v>
      </c>
      <c r="C725" t="s">
        <v>921</v>
      </c>
      <c r="D725" t="s">
        <v>83</v>
      </c>
      <c r="E725" s="2" t="str">
        <f>HYPERLINK("capsilon://?command=openfolder&amp;siteaddress=envoy.emaiq-na2.net&amp;folderid=FX7C4BD9B6-314D-3852-F3A2-165B148C29BF","FX2203917")</f>
        <v>FX2203917</v>
      </c>
      <c r="F725" t="s">
        <v>19</v>
      </c>
      <c r="G725" t="s">
        <v>19</v>
      </c>
      <c r="H725" t="s">
        <v>84</v>
      </c>
      <c r="I725" t="s">
        <v>1751</v>
      </c>
      <c r="J725">
        <v>66</v>
      </c>
      <c r="K725" t="s">
        <v>86</v>
      </c>
      <c r="L725" t="s">
        <v>87</v>
      </c>
      <c r="M725" t="s">
        <v>88</v>
      </c>
      <c r="N725">
        <v>2</v>
      </c>
      <c r="O725" s="1">
        <v>44657.411620370367</v>
      </c>
      <c r="P725" s="1">
        <v>44657.447812500002</v>
      </c>
      <c r="Q725">
        <v>2104</v>
      </c>
      <c r="R725">
        <v>1023</v>
      </c>
      <c r="S725" t="b">
        <v>0</v>
      </c>
      <c r="T725" t="s">
        <v>89</v>
      </c>
      <c r="U725" t="b">
        <v>0</v>
      </c>
      <c r="V725" t="s">
        <v>105</v>
      </c>
      <c r="W725" s="1">
        <v>44657.43377314815</v>
      </c>
      <c r="X725">
        <v>719</v>
      </c>
      <c r="Y725">
        <v>52</v>
      </c>
      <c r="Z725">
        <v>0</v>
      </c>
      <c r="AA725">
        <v>52</v>
      </c>
      <c r="AB725">
        <v>0</v>
      </c>
      <c r="AC725">
        <v>36</v>
      </c>
      <c r="AD725">
        <v>14</v>
      </c>
      <c r="AE725">
        <v>0</v>
      </c>
      <c r="AF725">
        <v>0</v>
      </c>
      <c r="AG725">
        <v>0</v>
      </c>
      <c r="AH725" t="s">
        <v>138</v>
      </c>
      <c r="AI725" s="1">
        <v>44657.447812500002</v>
      </c>
      <c r="AJ725">
        <v>304</v>
      </c>
      <c r="AK725">
        <v>1</v>
      </c>
      <c r="AL725">
        <v>0</v>
      </c>
      <c r="AM725">
        <v>1</v>
      </c>
      <c r="AN725">
        <v>0</v>
      </c>
      <c r="AO725">
        <v>1</v>
      </c>
      <c r="AP725">
        <v>13</v>
      </c>
      <c r="AQ725">
        <v>0</v>
      </c>
      <c r="AR725">
        <v>0</v>
      </c>
      <c r="AS725">
        <v>0</v>
      </c>
      <c r="AT725" t="s">
        <v>89</v>
      </c>
      <c r="AU725" t="s">
        <v>89</v>
      </c>
      <c r="AV725" t="s">
        <v>89</v>
      </c>
      <c r="AW725" t="s">
        <v>89</v>
      </c>
      <c r="AX725" t="s">
        <v>89</v>
      </c>
      <c r="AY725" t="s">
        <v>89</v>
      </c>
      <c r="AZ725" t="s">
        <v>89</v>
      </c>
      <c r="BA725" t="s">
        <v>89</v>
      </c>
      <c r="BB725" t="s">
        <v>89</v>
      </c>
      <c r="BC725" t="s">
        <v>89</v>
      </c>
      <c r="BD725" t="s">
        <v>89</v>
      </c>
      <c r="BE725" t="s">
        <v>89</v>
      </c>
    </row>
    <row r="726" spans="1:57" x14ac:dyDescent="0.35">
      <c r="A726" t="s">
        <v>1752</v>
      </c>
      <c r="B726" t="s">
        <v>81</v>
      </c>
      <c r="C726" t="s">
        <v>1753</v>
      </c>
      <c r="D726" t="s">
        <v>83</v>
      </c>
      <c r="E726" s="2" t="str">
        <f>HYPERLINK("capsilon://?command=openfolder&amp;siteaddress=envoy.emaiq-na2.net&amp;folderid=FX57430EB1-9454-A31C-E4E0-A8056D6E975C","FX22031138")</f>
        <v>FX22031138</v>
      </c>
      <c r="F726" t="s">
        <v>19</v>
      </c>
      <c r="G726" t="s">
        <v>19</v>
      </c>
      <c r="H726" t="s">
        <v>84</v>
      </c>
      <c r="I726" t="s">
        <v>1754</v>
      </c>
      <c r="J726">
        <v>66</v>
      </c>
      <c r="K726" t="s">
        <v>86</v>
      </c>
      <c r="L726" t="s">
        <v>87</v>
      </c>
      <c r="M726" t="s">
        <v>88</v>
      </c>
      <c r="N726">
        <v>2</v>
      </c>
      <c r="O726" s="1">
        <v>44657.4137962963</v>
      </c>
      <c r="P726" s="1">
        <v>44657.451122685183</v>
      </c>
      <c r="Q726">
        <v>2170</v>
      </c>
      <c r="R726">
        <v>1055</v>
      </c>
      <c r="S726" t="b">
        <v>0</v>
      </c>
      <c r="T726" t="s">
        <v>89</v>
      </c>
      <c r="U726" t="b">
        <v>0</v>
      </c>
      <c r="V726" t="s">
        <v>124</v>
      </c>
      <c r="W726" s="1">
        <v>44657.437303240738</v>
      </c>
      <c r="X726">
        <v>770</v>
      </c>
      <c r="Y726">
        <v>52</v>
      </c>
      <c r="Z726">
        <v>0</v>
      </c>
      <c r="AA726">
        <v>52</v>
      </c>
      <c r="AB726">
        <v>0</v>
      </c>
      <c r="AC726">
        <v>43</v>
      </c>
      <c r="AD726">
        <v>14</v>
      </c>
      <c r="AE726">
        <v>0</v>
      </c>
      <c r="AF726">
        <v>0</v>
      </c>
      <c r="AG726">
        <v>0</v>
      </c>
      <c r="AH726" t="s">
        <v>138</v>
      </c>
      <c r="AI726" s="1">
        <v>44657.451122685183</v>
      </c>
      <c r="AJ726">
        <v>285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14</v>
      </c>
      <c r="AQ726">
        <v>0</v>
      </c>
      <c r="AR726">
        <v>0</v>
      </c>
      <c r="AS726">
        <v>0</v>
      </c>
      <c r="AT726" t="s">
        <v>89</v>
      </c>
      <c r="AU726" t="s">
        <v>89</v>
      </c>
      <c r="AV726" t="s">
        <v>89</v>
      </c>
      <c r="AW726" t="s">
        <v>89</v>
      </c>
      <c r="AX726" t="s">
        <v>89</v>
      </c>
      <c r="AY726" t="s">
        <v>89</v>
      </c>
      <c r="AZ726" t="s">
        <v>89</v>
      </c>
      <c r="BA726" t="s">
        <v>89</v>
      </c>
      <c r="BB726" t="s">
        <v>89</v>
      </c>
      <c r="BC726" t="s">
        <v>89</v>
      </c>
      <c r="BD726" t="s">
        <v>89</v>
      </c>
      <c r="BE726" t="s">
        <v>89</v>
      </c>
    </row>
    <row r="727" spans="1:57" x14ac:dyDescent="0.35">
      <c r="A727" t="s">
        <v>1755</v>
      </c>
      <c r="B727" t="s">
        <v>81</v>
      </c>
      <c r="C727" t="s">
        <v>82</v>
      </c>
      <c r="D727" t="s">
        <v>83</v>
      </c>
      <c r="E727" s="2" t="str">
        <f>HYPERLINK("capsilon://?command=openfolder&amp;siteaddress=envoy.emaiq-na2.net&amp;folderid=FX0736B653-4995-5ED8-49F3-D885C926C537","FX2203701")</f>
        <v>FX2203701</v>
      </c>
      <c r="F727" t="s">
        <v>19</v>
      </c>
      <c r="G727" t="s">
        <v>19</v>
      </c>
      <c r="H727" t="s">
        <v>84</v>
      </c>
      <c r="I727" t="s">
        <v>1756</v>
      </c>
      <c r="J727">
        <v>66</v>
      </c>
      <c r="K727" t="s">
        <v>86</v>
      </c>
      <c r="L727" t="s">
        <v>87</v>
      </c>
      <c r="M727" t="s">
        <v>88</v>
      </c>
      <c r="N727">
        <v>2</v>
      </c>
      <c r="O727" s="1">
        <v>44657.4294212963</v>
      </c>
      <c r="P727" s="1">
        <v>44657.532835648148</v>
      </c>
      <c r="Q727">
        <v>7623</v>
      </c>
      <c r="R727">
        <v>1312</v>
      </c>
      <c r="S727" t="b">
        <v>0</v>
      </c>
      <c r="T727" t="s">
        <v>89</v>
      </c>
      <c r="U727" t="b">
        <v>0</v>
      </c>
      <c r="V727" t="s">
        <v>134</v>
      </c>
      <c r="W727" s="1">
        <v>44657.515405092592</v>
      </c>
      <c r="X727">
        <v>590</v>
      </c>
      <c r="Y727">
        <v>52</v>
      </c>
      <c r="Z727">
        <v>0</v>
      </c>
      <c r="AA727">
        <v>52</v>
      </c>
      <c r="AB727">
        <v>0</v>
      </c>
      <c r="AC727">
        <v>39</v>
      </c>
      <c r="AD727">
        <v>14</v>
      </c>
      <c r="AE727">
        <v>0</v>
      </c>
      <c r="AF727">
        <v>0</v>
      </c>
      <c r="AG727">
        <v>0</v>
      </c>
      <c r="AH727" t="s">
        <v>200</v>
      </c>
      <c r="AI727" s="1">
        <v>44657.532835648148</v>
      </c>
      <c r="AJ727">
        <v>631</v>
      </c>
      <c r="AK727">
        <v>2</v>
      </c>
      <c r="AL727">
        <v>0</v>
      </c>
      <c r="AM727">
        <v>2</v>
      </c>
      <c r="AN727">
        <v>0</v>
      </c>
      <c r="AO727">
        <v>2</v>
      </c>
      <c r="AP727">
        <v>12</v>
      </c>
      <c r="AQ727">
        <v>0</v>
      </c>
      <c r="AR727">
        <v>0</v>
      </c>
      <c r="AS727">
        <v>0</v>
      </c>
      <c r="AT727" t="s">
        <v>89</v>
      </c>
      <c r="AU727" t="s">
        <v>89</v>
      </c>
      <c r="AV727" t="s">
        <v>89</v>
      </c>
      <c r="AW727" t="s">
        <v>89</v>
      </c>
      <c r="AX727" t="s">
        <v>89</v>
      </c>
      <c r="AY727" t="s">
        <v>89</v>
      </c>
      <c r="AZ727" t="s">
        <v>89</v>
      </c>
      <c r="BA727" t="s">
        <v>89</v>
      </c>
      <c r="BB727" t="s">
        <v>89</v>
      </c>
      <c r="BC727" t="s">
        <v>89</v>
      </c>
      <c r="BD727" t="s">
        <v>89</v>
      </c>
      <c r="BE727" t="s">
        <v>89</v>
      </c>
    </row>
    <row r="728" spans="1:57" x14ac:dyDescent="0.35">
      <c r="A728" t="s">
        <v>1757</v>
      </c>
      <c r="B728" t="s">
        <v>81</v>
      </c>
      <c r="C728" t="s">
        <v>1748</v>
      </c>
      <c r="D728" t="s">
        <v>83</v>
      </c>
      <c r="E728" s="2" t="str">
        <f>HYPERLINK("capsilon://?command=openfolder&amp;siteaddress=envoy.emaiq-na2.net&amp;folderid=FX811FD03F-827C-1F38-19D7-CD64350E12ED","FX22031288")</f>
        <v>FX22031288</v>
      </c>
      <c r="F728" t="s">
        <v>19</v>
      </c>
      <c r="G728" t="s">
        <v>19</v>
      </c>
      <c r="H728" t="s">
        <v>84</v>
      </c>
      <c r="I728" t="s">
        <v>1749</v>
      </c>
      <c r="J728">
        <v>546</v>
      </c>
      <c r="K728" t="s">
        <v>86</v>
      </c>
      <c r="L728" t="s">
        <v>87</v>
      </c>
      <c r="M728" t="s">
        <v>88</v>
      </c>
      <c r="N728">
        <v>2</v>
      </c>
      <c r="O728" s="1">
        <v>44657.429861111108</v>
      </c>
      <c r="P728" s="1">
        <v>44657.634965277779</v>
      </c>
      <c r="Q728">
        <v>8730</v>
      </c>
      <c r="R728">
        <v>8991</v>
      </c>
      <c r="S728" t="b">
        <v>0</v>
      </c>
      <c r="T728" t="s">
        <v>89</v>
      </c>
      <c r="U728" t="b">
        <v>1</v>
      </c>
      <c r="V728" t="s">
        <v>460</v>
      </c>
      <c r="W728" s="1">
        <v>44657.578090277777</v>
      </c>
      <c r="X728">
        <v>6114</v>
      </c>
      <c r="Y728">
        <v>448</v>
      </c>
      <c r="Z728">
        <v>0</v>
      </c>
      <c r="AA728">
        <v>448</v>
      </c>
      <c r="AB728">
        <v>165</v>
      </c>
      <c r="AC728">
        <v>318</v>
      </c>
      <c r="AD728">
        <v>98</v>
      </c>
      <c r="AE728">
        <v>0</v>
      </c>
      <c r="AF728">
        <v>0</v>
      </c>
      <c r="AG728">
        <v>0</v>
      </c>
      <c r="AH728" t="s">
        <v>101</v>
      </c>
      <c r="AI728" s="1">
        <v>44657.634965277779</v>
      </c>
      <c r="AJ728">
        <v>1771</v>
      </c>
      <c r="AK728">
        <v>3</v>
      </c>
      <c r="AL728">
        <v>0</v>
      </c>
      <c r="AM728">
        <v>3</v>
      </c>
      <c r="AN728">
        <v>165</v>
      </c>
      <c r="AO728">
        <v>3</v>
      </c>
      <c r="AP728">
        <v>95</v>
      </c>
      <c r="AQ728">
        <v>0</v>
      </c>
      <c r="AR728">
        <v>0</v>
      </c>
      <c r="AS728">
        <v>0</v>
      </c>
      <c r="AT728" t="s">
        <v>89</v>
      </c>
      <c r="AU728" t="s">
        <v>89</v>
      </c>
      <c r="AV728" t="s">
        <v>89</v>
      </c>
      <c r="AW728" t="s">
        <v>89</v>
      </c>
      <c r="AX728" t="s">
        <v>89</v>
      </c>
      <c r="AY728" t="s">
        <v>89</v>
      </c>
      <c r="AZ728" t="s">
        <v>89</v>
      </c>
      <c r="BA728" t="s">
        <v>89</v>
      </c>
      <c r="BB728" t="s">
        <v>89</v>
      </c>
      <c r="BC728" t="s">
        <v>89</v>
      </c>
      <c r="BD728" t="s">
        <v>89</v>
      </c>
      <c r="BE728" t="s">
        <v>89</v>
      </c>
    </row>
    <row r="729" spans="1:57" x14ac:dyDescent="0.35">
      <c r="A729" t="s">
        <v>1758</v>
      </c>
      <c r="B729" t="s">
        <v>81</v>
      </c>
      <c r="C729" t="s">
        <v>1759</v>
      </c>
      <c r="D729" t="s">
        <v>83</v>
      </c>
      <c r="E729" s="2" t="str">
        <f>HYPERLINK("capsilon://?command=openfolder&amp;siteaddress=envoy.emaiq-na2.net&amp;folderid=FX85C2F79E-ADE6-29AF-27C3-C655A29A6D65","FX2203846")</f>
        <v>FX2203846</v>
      </c>
      <c r="F729" t="s">
        <v>19</v>
      </c>
      <c r="G729" t="s">
        <v>19</v>
      </c>
      <c r="H729" t="s">
        <v>84</v>
      </c>
      <c r="I729" t="s">
        <v>1760</v>
      </c>
      <c r="J729">
        <v>132</v>
      </c>
      <c r="K729" t="s">
        <v>86</v>
      </c>
      <c r="L729" t="s">
        <v>87</v>
      </c>
      <c r="M729" t="s">
        <v>88</v>
      </c>
      <c r="N729">
        <v>1</v>
      </c>
      <c r="O729" s="1">
        <v>44657.432222222225</v>
      </c>
      <c r="P729" s="1">
        <v>44657.522280092591</v>
      </c>
      <c r="Q729">
        <v>7160</v>
      </c>
      <c r="R729">
        <v>621</v>
      </c>
      <c r="S729" t="b">
        <v>0</v>
      </c>
      <c r="T729" t="s">
        <v>89</v>
      </c>
      <c r="U729" t="b">
        <v>0</v>
      </c>
      <c r="V729" t="s">
        <v>134</v>
      </c>
      <c r="W729" s="1">
        <v>44657.522280092591</v>
      </c>
      <c r="X729">
        <v>593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132</v>
      </c>
      <c r="AE729">
        <v>104</v>
      </c>
      <c r="AF729">
        <v>0</v>
      </c>
      <c r="AG729">
        <v>2</v>
      </c>
      <c r="AH729" t="s">
        <v>89</v>
      </c>
      <c r="AI729" t="s">
        <v>89</v>
      </c>
      <c r="AJ729" t="s">
        <v>89</v>
      </c>
      <c r="AK729" t="s">
        <v>89</v>
      </c>
      <c r="AL729" t="s">
        <v>89</v>
      </c>
      <c r="AM729" t="s">
        <v>89</v>
      </c>
      <c r="AN729" t="s">
        <v>89</v>
      </c>
      <c r="AO729" t="s">
        <v>89</v>
      </c>
      <c r="AP729" t="s">
        <v>89</v>
      </c>
      <c r="AQ729" t="s">
        <v>89</v>
      </c>
      <c r="AR729" t="s">
        <v>89</v>
      </c>
      <c r="AS729" t="s">
        <v>89</v>
      </c>
      <c r="AT729" t="s">
        <v>89</v>
      </c>
      <c r="AU729" t="s">
        <v>89</v>
      </c>
      <c r="AV729" t="s">
        <v>89</v>
      </c>
      <c r="AW729" t="s">
        <v>89</v>
      </c>
      <c r="AX729" t="s">
        <v>89</v>
      </c>
      <c r="AY729" t="s">
        <v>89</v>
      </c>
      <c r="AZ729" t="s">
        <v>89</v>
      </c>
      <c r="BA729" t="s">
        <v>89</v>
      </c>
      <c r="BB729" t="s">
        <v>89</v>
      </c>
      <c r="BC729" t="s">
        <v>89</v>
      </c>
      <c r="BD729" t="s">
        <v>89</v>
      </c>
      <c r="BE729" t="s">
        <v>89</v>
      </c>
    </row>
    <row r="730" spans="1:57" x14ac:dyDescent="0.35">
      <c r="A730" t="s">
        <v>1761</v>
      </c>
      <c r="B730" t="s">
        <v>81</v>
      </c>
      <c r="C730" t="s">
        <v>1762</v>
      </c>
      <c r="D730" t="s">
        <v>83</v>
      </c>
      <c r="E730" s="2" t="str">
        <f>HYPERLINK("capsilon://?command=openfolder&amp;siteaddress=envoy.emaiq-na2.net&amp;folderid=FX45CD0E77-1E75-DAA4-60AB-48D67F691FEC","FX2203703")</f>
        <v>FX2203703</v>
      </c>
      <c r="F730" t="s">
        <v>19</v>
      </c>
      <c r="G730" t="s">
        <v>19</v>
      </c>
      <c r="H730" t="s">
        <v>84</v>
      </c>
      <c r="I730" t="s">
        <v>1763</v>
      </c>
      <c r="J730">
        <v>38</v>
      </c>
      <c r="K730" t="s">
        <v>86</v>
      </c>
      <c r="L730" t="s">
        <v>87</v>
      </c>
      <c r="M730" t="s">
        <v>88</v>
      </c>
      <c r="N730">
        <v>2</v>
      </c>
      <c r="O730" s="1">
        <v>44657.44290509259</v>
      </c>
      <c r="P730" s="1">
        <v>44657.531863425924</v>
      </c>
      <c r="Q730">
        <v>7283</v>
      </c>
      <c r="R730">
        <v>403</v>
      </c>
      <c r="S730" t="b">
        <v>0</v>
      </c>
      <c r="T730" t="s">
        <v>89</v>
      </c>
      <c r="U730" t="b">
        <v>0</v>
      </c>
      <c r="V730" t="s">
        <v>134</v>
      </c>
      <c r="W730" s="1">
        <v>44657.524722222224</v>
      </c>
      <c r="X730">
        <v>210</v>
      </c>
      <c r="Y730">
        <v>37</v>
      </c>
      <c r="Z730">
        <v>0</v>
      </c>
      <c r="AA730">
        <v>37</v>
      </c>
      <c r="AB730">
        <v>0</v>
      </c>
      <c r="AC730">
        <v>26</v>
      </c>
      <c r="AD730">
        <v>1</v>
      </c>
      <c r="AE730">
        <v>0</v>
      </c>
      <c r="AF730">
        <v>0</v>
      </c>
      <c r="AG730">
        <v>0</v>
      </c>
      <c r="AH730" t="s">
        <v>1764</v>
      </c>
      <c r="AI730" s="1">
        <v>44657.531863425924</v>
      </c>
      <c r="AJ730">
        <v>193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</v>
      </c>
      <c r="AQ730">
        <v>0</v>
      </c>
      <c r="AR730">
        <v>0</v>
      </c>
      <c r="AS730">
        <v>0</v>
      </c>
      <c r="AT730" t="s">
        <v>89</v>
      </c>
      <c r="AU730" t="s">
        <v>89</v>
      </c>
      <c r="AV730" t="s">
        <v>89</v>
      </c>
      <c r="AW730" t="s">
        <v>89</v>
      </c>
      <c r="AX730" t="s">
        <v>89</v>
      </c>
      <c r="AY730" t="s">
        <v>89</v>
      </c>
      <c r="AZ730" t="s">
        <v>89</v>
      </c>
      <c r="BA730" t="s">
        <v>89</v>
      </c>
      <c r="BB730" t="s">
        <v>89</v>
      </c>
      <c r="BC730" t="s">
        <v>89</v>
      </c>
      <c r="BD730" t="s">
        <v>89</v>
      </c>
      <c r="BE730" t="s">
        <v>89</v>
      </c>
    </row>
    <row r="731" spans="1:57" x14ac:dyDescent="0.35">
      <c r="A731" t="s">
        <v>1765</v>
      </c>
      <c r="B731" t="s">
        <v>81</v>
      </c>
      <c r="C731" t="s">
        <v>1766</v>
      </c>
      <c r="D731" t="s">
        <v>83</v>
      </c>
      <c r="E731" s="2" t="str">
        <f>HYPERLINK("capsilon://?command=openfolder&amp;siteaddress=envoy.emaiq-na2.net&amp;folderid=FX7C0D5444-9E6E-4A6A-F07F-9E749FA7CCC5","FX2202786")</f>
        <v>FX2202786</v>
      </c>
      <c r="F731" t="s">
        <v>19</v>
      </c>
      <c r="G731" t="s">
        <v>19</v>
      </c>
      <c r="H731" t="s">
        <v>84</v>
      </c>
      <c r="I731" t="s">
        <v>1767</v>
      </c>
      <c r="J731">
        <v>30</v>
      </c>
      <c r="K731" t="s">
        <v>86</v>
      </c>
      <c r="L731" t="s">
        <v>87</v>
      </c>
      <c r="M731" t="s">
        <v>88</v>
      </c>
      <c r="N731">
        <v>2</v>
      </c>
      <c r="O731" s="1">
        <v>44657.448877314811</v>
      </c>
      <c r="P731" s="1">
        <v>44657.532581018517</v>
      </c>
      <c r="Q731">
        <v>7104</v>
      </c>
      <c r="R731">
        <v>128</v>
      </c>
      <c r="S731" t="b">
        <v>0</v>
      </c>
      <c r="T731" t="s">
        <v>89</v>
      </c>
      <c r="U731" t="b">
        <v>0</v>
      </c>
      <c r="V731" t="s">
        <v>154</v>
      </c>
      <c r="W731" s="1">
        <v>44657.52847222222</v>
      </c>
      <c r="X731">
        <v>67</v>
      </c>
      <c r="Y731">
        <v>9</v>
      </c>
      <c r="Z731">
        <v>0</v>
      </c>
      <c r="AA731">
        <v>9</v>
      </c>
      <c r="AB731">
        <v>0</v>
      </c>
      <c r="AC731">
        <v>2</v>
      </c>
      <c r="AD731">
        <v>21</v>
      </c>
      <c r="AE731">
        <v>0</v>
      </c>
      <c r="AF731">
        <v>0</v>
      </c>
      <c r="AG731">
        <v>0</v>
      </c>
      <c r="AH731" t="s">
        <v>1764</v>
      </c>
      <c r="AI731" s="1">
        <v>44657.532581018517</v>
      </c>
      <c r="AJ731">
        <v>61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21</v>
      </c>
      <c r="AQ731">
        <v>0</v>
      </c>
      <c r="AR731">
        <v>0</v>
      </c>
      <c r="AS731">
        <v>0</v>
      </c>
      <c r="AT731" t="s">
        <v>89</v>
      </c>
      <c r="AU731" t="s">
        <v>89</v>
      </c>
      <c r="AV731" t="s">
        <v>89</v>
      </c>
      <c r="AW731" t="s">
        <v>89</v>
      </c>
      <c r="AX731" t="s">
        <v>89</v>
      </c>
      <c r="AY731" t="s">
        <v>89</v>
      </c>
      <c r="AZ731" t="s">
        <v>89</v>
      </c>
      <c r="BA731" t="s">
        <v>89</v>
      </c>
      <c r="BB731" t="s">
        <v>89</v>
      </c>
      <c r="BC731" t="s">
        <v>89</v>
      </c>
      <c r="BD731" t="s">
        <v>89</v>
      </c>
      <c r="BE731" t="s">
        <v>89</v>
      </c>
    </row>
    <row r="732" spans="1:57" x14ac:dyDescent="0.35">
      <c r="A732" t="s">
        <v>1768</v>
      </c>
      <c r="B732" t="s">
        <v>81</v>
      </c>
      <c r="C732" t="s">
        <v>1769</v>
      </c>
      <c r="D732" t="s">
        <v>83</v>
      </c>
      <c r="E732" s="2" t="str">
        <f>HYPERLINK("capsilon://?command=openfolder&amp;siteaddress=envoy.emaiq-na2.net&amp;folderid=FXA48A5455-4177-93BC-1511-48293AAA4305","FX220459")</f>
        <v>FX220459</v>
      </c>
      <c r="F732" t="s">
        <v>19</v>
      </c>
      <c r="G732" t="s">
        <v>19</v>
      </c>
      <c r="H732" t="s">
        <v>84</v>
      </c>
      <c r="I732" t="s">
        <v>1770</v>
      </c>
      <c r="J732">
        <v>343</v>
      </c>
      <c r="K732" t="s">
        <v>86</v>
      </c>
      <c r="L732" t="s">
        <v>87</v>
      </c>
      <c r="M732" t="s">
        <v>88</v>
      </c>
      <c r="N732">
        <v>1</v>
      </c>
      <c r="O732" s="1">
        <v>44657.451249999998</v>
      </c>
      <c r="P732" s="1">
        <v>44657.538414351853</v>
      </c>
      <c r="Q732">
        <v>7234</v>
      </c>
      <c r="R732">
        <v>297</v>
      </c>
      <c r="S732" t="b">
        <v>0</v>
      </c>
      <c r="T732" t="s">
        <v>89</v>
      </c>
      <c r="U732" t="b">
        <v>0</v>
      </c>
      <c r="V732" t="s">
        <v>134</v>
      </c>
      <c r="W732" s="1">
        <v>44657.538414351853</v>
      </c>
      <c r="X732">
        <v>248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343</v>
      </c>
      <c r="AE732">
        <v>289</v>
      </c>
      <c r="AF732">
        <v>0</v>
      </c>
      <c r="AG732">
        <v>14</v>
      </c>
      <c r="AH732" t="s">
        <v>89</v>
      </c>
      <c r="AI732" t="s">
        <v>89</v>
      </c>
      <c r="AJ732" t="s">
        <v>89</v>
      </c>
      <c r="AK732" t="s">
        <v>89</v>
      </c>
      <c r="AL732" t="s">
        <v>89</v>
      </c>
      <c r="AM732" t="s">
        <v>89</v>
      </c>
      <c r="AN732" t="s">
        <v>89</v>
      </c>
      <c r="AO732" t="s">
        <v>89</v>
      </c>
      <c r="AP732" t="s">
        <v>89</v>
      </c>
      <c r="AQ732" t="s">
        <v>89</v>
      </c>
      <c r="AR732" t="s">
        <v>89</v>
      </c>
      <c r="AS732" t="s">
        <v>89</v>
      </c>
      <c r="AT732" t="s">
        <v>89</v>
      </c>
      <c r="AU732" t="s">
        <v>89</v>
      </c>
      <c r="AV732" t="s">
        <v>89</v>
      </c>
      <c r="AW732" t="s">
        <v>89</v>
      </c>
      <c r="AX732" t="s">
        <v>89</v>
      </c>
      <c r="AY732" t="s">
        <v>89</v>
      </c>
      <c r="AZ732" t="s">
        <v>89</v>
      </c>
      <c r="BA732" t="s">
        <v>89</v>
      </c>
      <c r="BB732" t="s">
        <v>89</v>
      </c>
      <c r="BC732" t="s">
        <v>89</v>
      </c>
      <c r="BD732" t="s">
        <v>89</v>
      </c>
      <c r="BE732" t="s">
        <v>89</v>
      </c>
    </row>
    <row r="733" spans="1:57" x14ac:dyDescent="0.35">
      <c r="A733" t="s">
        <v>1771</v>
      </c>
      <c r="B733" t="s">
        <v>81</v>
      </c>
      <c r="C733" t="s">
        <v>262</v>
      </c>
      <c r="D733" t="s">
        <v>83</v>
      </c>
      <c r="E733" s="2" t="str">
        <f>HYPERLINK("capsilon://?command=openfolder&amp;siteaddress=envoy.emaiq-na2.net&amp;folderid=FXB37B6C09-C8A9-AB78-45D7-651435A92F13","FX2203837")</f>
        <v>FX2203837</v>
      </c>
      <c r="F733" t="s">
        <v>19</v>
      </c>
      <c r="G733" t="s">
        <v>19</v>
      </c>
      <c r="H733" t="s">
        <v>84</v>
      </c>
      <c r="I733" t="s">
        <v>1772</v>
      </c>
      <c r="J733">
        <v>118</v>
      </c>
      <c r="K733" t="s">
        <v>86</v>
      </c>
      <c r="L733" t="s">
        <v>87</v>
      </c>
      <c r="M733" t="s">
        <v>88</v>
      </c>
      <c r="N733">
        <v>2</v>
      </c>
      <c r="O733" s="1">
        <v>44657.451585648145</v>
      </c>
      <c r="P733" s="1">
        <v>44657.574340277781</v>
      </c>
      <c r="Q733">
        <v>8986</v>
      </c>
      <c r="R733">
        <v>1620</v>
      </c>
      <c r="S733" t="b">
        <v>0</v>
      </c>
      <c r="T733" t="s">
        <v>89</v>
      </c>
      <c r="U733" t="b">
        <v>0</v>
      </c>
      <c r="V733" t="s">
        <v>154</v>
      </c>
      <c r="W733" s="1">
        <v>44657.540625000001</v>
      </c>
      <c r="X733">
        <v>1015</v>
      </c>
      <c r="Y733">
        <v>97</v>
      </c>
      <c r="Z733">
        <v>0</v>
      </c>
      <c r="AA733">
        <v>97</v>
      </c>
      <c r="AB733">
        <v>0</v>
      </c>
      <c r="AC733">
        <v>69</v>
      </c>
      <c r="AD733">
        <v>21</v>
      </c>
      <c r="AE733">
        <v>0</v>
      </c>
      <c r="AF733">
        <v>0</v>
      </c>
      <c r="AG733">
        <v>0</v>
      </c>
      <c r="AH733" t="s">
        <v>1764</v>
      </c>
      <c r="AI733" s="1">
        <v>44657.574340277781</v>
      </c>
      <c r="AJ733">
        <v>605</v>
      </c>
      <c r="AK733">
        <v>2</v>
      </c>
      <c r="AL733">
        <v>0</v>
      </c>
      <c r="AM733">
        <v>2</v>
      </c>
      <c r="AN733">
        <v>0</v>
      </c>
      <c r="AO733">
        <v>3</v>
      </c>
      <c r="AP733">
        <v>19</v>
      </c>
      <c r="AQ733">
        <v>0</v>
      </c>
      <c r="AR733">
        <v>0</v>
      </c>
      <c r="AS733">
        <v>0</v>
      </c>
      <c r="AT733" t="s">
        <v>89</v>
      </c>
      <c r="AU733" t="s">
        <v>89</v>
      </c>
      <c r="AV733" t="s">
        <v>89</v>
      </c>
      <c r="AW733" t="s">
        <v>89</v>
      </c>
      <c r="AX733" t="s">
        <v>89</v>
      </c>
      <c r="AY733" t="s">
        <v>89</v>
      </c>
      <c r="AZ733" t="s">
        <v>89</v>
      </c>
      <c r="BA733" t="s">
        <v>89</v>
      </c>
      <c r="BB733" t="s">
        <v>89</v>
      </c>
      <c r="BC733" t="s">
        <v>89</v>
      </c>
      <c r="BD733" t="s">
        <v>89</v>
      </c>
      <c r="BE733" t="s">
        <v>89</v>
      </c>
    </row>
    <row r="734" spans="1:57" x14ac:dyDescent="0.35">
      <c r="A734" t="s">
        <v>1773</v>
      </c>
      <c r="B734" t="s">
        <v>81</v>
      </c>
      <c r="C734" t="s">
        <v>1759</v>
      </c>
      <c r="D734" t="s">
        <v>83</v>
      </c>
      <c r="E734" s="2" t="str">
        <f>HYPERLINK("capsilon://?command=openfolder&amp;siteaddress=envoy.emaiq-na2.net&amp;folderid=FX85C2F79E-ADE6-29AF-27C3-C655A29A6D65","FX2203846")</f>
        <v>FX2203846</v>
      </c>
      <c r="F734" t="s">
        <v>19</v>
      </c>
      <c r="G734" t="s">
        <v>19</v>
      </c>
      <c r="H734" t="s">
        <v>84</v>
      </c>
      <c r="I734" t="s">
        <v>1774</v>
      </c>
      <c r="J734">
        <v>132</v>
      </c>
      <c r="K734" t="s">
        <v>86</v>
      </c>
      <c r="L734" t="s">
        <v>87</v>
      </c>
      <c r="M734" t="s">
        <v>88</v>
      </c>
      <c r="N734">
        <v>1</v>
      </c>
      <c r="O734" s="1">
        <v>44657.451689814814</v>
      </c>
      <c r="P734" s="1">
        <v>44657.547476851854</v>
      </c>
      <c r="Q734">
        <v>7573</v>
      </c>
      <c r="R734">
        <v>703</v>
      </c>
      <c r="S734" t="b">
        <v>0</v>
      </c>
      <c r="T734" t="s">
        <v>89</v>
      </c>
      <c r="U734" t="b">
        <v>0</v>
      </c>
      <c r="V734" t="s">
        <v>134</v>
      </c>
      <c r="W734" s="1">
        <v>44657.547476851854</v>
      </c>
      <c r="X734">
        <v>143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132</v>
      </c>
      <c r="AE734">
        <v>104</v>
      </c>
      <c r="AF734">
        <v>0</v>
      </c>
      <c r="AG734">
        <v>2</v>
      </c>
      <c r="AH734" t="s">
        <v>89</v>
      </c>
      <c r="AI734" t="s">
        <v>89</v>
      </c>
      <c r="AJ734" t="s">
        <v>89</v>
      </c>
      <c r="AK734" t="s">
        <v>89</v>
      </c>
      <c r="AL734" t="s">
        <v>89</v>
      </c>
      <c r="AM734" t="s">
        <v>89</v>
      </c>
      <c r="AN734" t="s">
        <v>89</v>
      </c>
      <c r="AO734" t="s">
        <v>89</v>
      </c>
      <c r="AP734" t="s">
        <v>89</v>
      </c>
      <c r="AQ734" t="s">
        <v>89</v>
      </c>
      <c r="AR734" t="s">
        <v>89</v>
      </c>
      <c r="AS734" t="s">
        <v>89</v>
      </c>
      <c r="AT734" t="s">
        <v>89</v>
      </c>
      <c r="AU734" t="s">
        <v>89</v>
      </c>
      <c r="AV734" t="s">
        <v>89</v>
      </c>
      <c r="AW734" t="s">
        <v>89</v>
      </c>
      <c r="AX734" t="s">
        <v>89</v>
      </c>
      <c r="AY734" t="s">
        <v>89</v>
      </c>
      <c r="AZ734" t="s">
        <v>89</v>
      </c>
      <c r="BA734" t="s">
        <v>89</v>
      </c>
      <c r="BB734" t="s">
        <v>89</v>
      </c>
      <c r="BC734" t="s">
        <v>89</v>
      </c>
      <c r="BD734" t="s">
        <v>89</v>
      </c>
      <c r="BE734" t="s">
        <v>89</v>
      </c>
    </row>
    <row r="735" spans="1:57" x14ac:dyDescent="0.35">
      <c r="A735" t="s">
        <v>1775</v>
      </c>
      <c r="B735" t="s">
        <v>81</v>
      </c>
      <c r="C735" t="s">
        <v>1776</v>
      </c>
      <c r="D735" t="s">
        <v>83</v>
      </c>
      <c r="E735" s="2" t="str">
        <f>HYPERLINK("capsilon://?command=openfolder&amp;siteaddress=envoy.emaiq-na2.net&amp;folderid=FXB5B89852-1E54-7BAD-521B-9E7FBE2D34BF","FX22031017")</f>
        <v>FX22031017</v>
      </c>
      <c r="F735" t="s">
        <v>19</v>
      </c>
      <c r="G735" t="s">
        <v>19</v>
      </c>
      <c r="H735" t="s">
        <v>84</v>
      </c>
      <c r="I735" t="s">
        <v>1777</v>
      </c>
      <c r="J735">
        <v>327</v>
      </c>
      <c r="K735" t="s">
        <v>86</v>
      </c>
      <c r="L735" t="s">
        <v>87</v>
      </c>
      <c r="M735" t="s">
        <v>88</v>
      </c>
      <c r="N735">
        <v>2</v>
      </c>
      <c r="O735" s="1">
        <v>44657.457662037035</v>
      </c>
      <c r="P735" s="1">
        <v>44658.0934375</v>
      </c>
      <c r="Q735">
        <v>47162</v>
      </c>
      <c r="R735">
        <v>7769</v>
      </c>
      <c r="S735" t="b">
        <v>0</v>
      </c>
      <c r="T735" t="s">
        <v>89</v>
      </c>
      <c r="U735" t="b">
        <v>0</v>
      </c>
      <c r="V735" t="s">
        <v>211</v>
      </c>
      <c r="W735" s="1">
        <v>44657.582476851851</v>
      </c>
      <c r="X735">
        <v>3543</v>
      </c>
      <c r="Y735">
        <v>366</v>
      </c>
      <c r="Z735">
        <v>0</v>
      </c>
      <c r="AA735">
        <v>366</v>
      </c>
      <c r="AB735">
        <v>42</v>
      </c>
      <c r="AC735">
        <v>190</v>
      </c>
      <c r="AD735">
        <v>-39</v>
      </c>
      <c r="AE735">
        <v>-15</v>
      </c>
      <c r="AF735">
        <v>0</v>
      </c>
      <c r="AG735">
        <v>0</v>
      </c>
      <c r="AH735" t="s">
        <v>106</v>
      </c>
      <c r="AI735" s="1">
        <v>44658.0934375</v>
      </c>
      <c r="AJ735">
        <v>2798</v>
      </c>
      <c r="AK735">
        <v>3</v>
      </c>
      <c r="AL735">
        <v>0</v>
      </c>
      <c r="AM735">
        <v>3</v>
      </c>
      <c r="AN735">
        <v>21</v>
      </c>
      <c r="AO735">
        <v>2</v>
      </c>
      <c r="AP735">
        <v>-42</v>
      </c>
      <c r="AQ735">
        <v>0</v>
      </c>
      <c r="AR735">
        <v>0</v>
      </c>
      <c r="AS735">
        <v>0</v>
      </c>
      <c r="AT735" t="s">
        <v>89</v>
      </c>
      <c r="AU735" t="s">
        <v>89</v>
      </c>
      <c r="AV735" t="s">
        <v>89</v>
      </c>
      <c r="AW735" t="s">
        <v>89</v>
      </c>
      <c r="AX735" t="s">
        <v>89</v>
      </c>
      <c r="AY735" t="s">
        <v>89</v>
      </c>
      <c r="AZ735" t="s">
        <v>89</v>
      </c>
      <c r="BA735" t="s">
        <v>89</v>
      </c>
      <c r="BB735" t="s">
        <v>89</v>
      </c>
      <c r="BC735" t="s">
        <v>89</v>
      </c>
      <c r="BD735" t="s">
        <v>89</v>
      </c>
      <c r="BE735" t="s">
        <v>89</v>
      </c>
    </row>
    <row r="736" spans="1:57" x14ac:dyDescent="0.35">
      <c r="A736" t="s">
        <v>1778</v>
      </c>
      <c r="B736" t="s">
        <v>81</v>
      </c>
      <c r="C736" t="s">
        <v>297</v>
      </c>
      <c r="D736" t="s">
        <v>83</v>
      </c>
      <c r="E736" s="2" t="str">
        <f>HYPERLINK("capsilon://?command=openfolder&amp;siteaddress=envoy.emaiq-na2.net&amp;folderid=FXB60C6CB1-72B7-8D65-F9B2-02A53A7DAC01","FX22031069")</f>
        <v>FX22031069</v>
      </c>
      <c r="F736" t="s">
        <v>19</v>
      </c>
      <c r="G736" t="s">
        <v>19</v>
      </c>
      <c r="H736" t="s">
        <v>84</v>
      </c>
      <c r="I736" t="s">
        <v>1779</v>
      </c>
      <c r="J736">
        <v>156</v>
      </c>
      <c r="K736" t="s">
        <v>86</v>
      </c>
      <c r="L736" t="s">
        <v>87</v>
      </c>
      <c r="M736" t="s">
        <v>88</v>
      </c>
      <c r="N736">
        <v>2</v>
      </c>
      <c r="O736" s="1">
        <v>44657.466851851852</v>
      </c>
      <c r="P736" s="1">
        <v>44657.783912037034</v>
      </c>
      <c r="Q736">
        <v>25654</v>
      </c>
      <c r="R736">
        <v>1740</v>
      </c>
      <c r="S736" t="b">
        <v>0</v>
      </c>
      <c r="T736" t="s">
        <v>89</v>
      </c>
      <c r="U736" t="b">
        <v>0</v>
      </c>
      <c r="V736" t="s">
        <v>211</v>
      </c>
      <c r="W736" s="1">
        <v>44657.554745370369</v>
      </c>
      <c r="X736">
        <v>962</v>
      </c>
      <c r="Y736">
        <v>153</v>
      </c>
      <c r="Z736">
        <v>0</v>
      </c>
      <c r="AA736">
        <v>153</v>
      </c>
      <c r="AB736">
        <v>0</v>
      </c>
      <c r="AC736">
        <v>60</v>
      </c>
      <c r="AD736">
        <v>3</v>
      </c>
      <c r="AE736">
        <v>0</v>
      </c>
      <c r="AF736">
        <v>0</v>
      </c>
      <c r="AG736">
        <v>0</v>
      </c>
      <c r="AH736" t="s">
        <v>200</v>
      </c>
      <c r="AI736" s="1">
        <v>44657.783912037034</v>
      </c>
      <c r="AJ736">
        <v>764</v>
      </c>
      <c r="AK736">
        <v>11</v>
      </c>
      <c r="AL736">
        <v>0</v>
      </c>
      <c r="AM736">
        <v>11</v>
      </c>
      <c r="AN736">
        <v>0</v>
      </c>
      <c r="AO736">
        <v>11</v>
      </c>
      <c r="AP736">
        <v>-8</v>
      </c>
      <c r="AQ736">
        <v>0</v>
      </c>
      <c r="AR736">
        <v>0</v>
      </c>
      <c r="AS736">
        <v>0</v>
      </c>
      <c r="AT736" t="s">
        <v>89</v>
      </c>
      <c r="AU736" t="s">
        <v>89</v>
      </c>
      <c r="AV736" t="s">
        <v>89</v>
      </c>
      <c r="AW736" t="s">
        <v>89</v>
      </c>
      <c r="AX736" t="s">
        <v>89</v>
      </c>
      <c r="AY736" t="s">
        <v>89</v>
      </c>
      <c r="AZ736" t="s">
        <v>89</v>
      </c>
      <c r="BA736" t="s">
        <v>89</v>
      </c>
      <c r="BB736" t="s">
        <v>89</v>
      </c>
      <c r="BC736" t="s">
        <v>89</v>
      </c>
      <c r="BD736" t="s">
        <v>89</v>
      </c>
      <c r="BE736" t="s">
        <v>89</v>
      </c>
    </row>
    <row r="737" spans="1:57" x14ac:dyDescent="0.35">
      <c r="A737" t="s">
        <v>1780</v>
      </c>
      <c r="B737" t="s">
        <v>81</v>
      </c>
      <c r="C737" t="s">
        <v>835</v>
      </c>
      <c r="D737" t="s">
        <v>83</v>
      </c>
      <c r="E737" s="2" t="str">
        <f>HYPERLINK("capsilon://?command=openfolder&amp;siteaddress=envoy.emaiq-na2.net&amp;folderid=FXB40DF763-79F4-5399-F96A-7BC69F1217E6","FX2203422")</f>
        <v>FX2203422</v>
      </c>
      <c r="F737" t="s">
        <v>19</v>
      </c>
      <c r="G737" t="s">
        <v>19</v>
      </c>
      <c r="H737" t="s">
        <v>84</v>
      </c>
      <c r="I737" t="s">
        <v>1781</v>
      </c>
      <c r="J737">
        <v>30</v>
      </c>
      <c r="K737" t="s">
        <v>86</v>
      </c>
      <c r="L737" t="s">
        <v>87</v>
      </c>
      <c r="M737" t="s">
        <v>88</v>
      </c>
      <c r="N737">
        <v>2</v>
      </c>
      <c r="O737" s="1">
        <v>44657.467511574076</v>
      </c>
      <c r="P737" s="1">
        <v>44657.776041666664</v>
      </c>
      <c r="Q737">
        <v>26504</v>
      </c>
      <c r="R737">
        <v>153</v>
      </c>
      <c r="S737" t="b">
        <v>0</v>
      </c>
      <c r="T737" t="s">
        <v>89</v>
      </c>
      <c r="U737" t="b">
        <v>0</v>
      </c>
      <c r="V737" t="s">
        <v>134</v>
      </c>
      <c r="W737" s="1">
        <v>44657.548321759263</v>
      </c>
      <c r="X737">
        <v>72</v>
      </c>
      <c r="Y737">
        <v>9</v>
      </c>
      <c r="Z737">
        <v>0</v>
      </c>
      <c r="AA737">
        <v>9</v>
      </c>
      <c r="AB737">
        <v>0</v>
      </c>
      <c r="AC737">
        <v>2</v>
      </c>
      <c r="AD737">
        <v>21</v>
      </c>
      <c r="AE737">
        <v>0</v>
      </c>
      <c r="AF737">
        <v>0</v>
      </c>
      <c r="AG737">
        <v>0</v>
      </c>
      <c r="AH737" t="s">
        <v>420</v>
      </c>
      <c r="AI737" s="1">
        <v>44657.776041666664</v>
      </c>
      <c r="AJ737">
        <v>81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21</v>
      </c>
      <c r="AQ737">
        <v>0</v>
      </c>
      <c r="AR737">
        <v>0</v>
      </c>
      <c r="AS737">
        <v>0</v>
      </c>
      <c r="AT737" t="s">
        <v>89</v>
      </c>
      <c r="AU737" t="s">
        <v>89</v>
      </c>
      <c r="AV737" t="s">
        <v>89</v>
      </c>
      <c r="AW737" t="s">
        <v>89</v>
      </c>
      <c r="AX737" t="s">
        <v>89</v>
      </c>
      <c r="AY737" t="s">
        <v>89</v>
      </c>
      <c r="AZ737" t="s">
        <v>89</v>
      </c>
      <c r="BA737" t="s">
        <v>89</v>
      </c>
      <c r="BB737" t="s">
        <v>89</v>
      </c>
      <c r="BC737" t="s">
        <v>89</v>
      </c>
      <c r="BD737" t="s">
        <v>89</v>
      </c>
      <c r="BE737" t="s">
        <v>89</v>
      </c>
    </row>
    <row r="738" spans="1:57" x14ac:dyDescent="0.35">
      <c r="A738" t="s">
        <v>1782</v>
      </c>
      <c r="B738" t="s">
        <v>81</v>
      </c>
      <c r="C738" t="s">
        <v>297</v>
      </c>
      <c r="D738" t="s">
        <v>83</v>
      </c>
      <c r="E738" s="2" t="str">
        <f>HYPERLINK("capsilon://?command=openfolder&amp;siteaddress=envoy.emaiq-na2.net&amp;folderid=FXB60C6CB1-72B7-8D65-F9B2-02A53A7DAC01","FX22031069")</f>
        <v>FX22031069</v>
      </c>
      <c r="F738" t="s">
        <v>19</v>
      </c>
      <c r="G738" t="s">
        <v>19</v>
      </c>
      <c r="H738" t="s">
        <v>84</v>
      </c>
      <c r="I738" t="s">
        <v>1783</v>
      </c>
      <c r="J738">
        <v>184</v>
      </c>
      <c r="K738" t="s">
        <v>86</v>
      </c>
      <c r="L738" t="s">
        <v>87</v>
      </c>
      <c r="M738" t="s">
        <v>88</v>
      </c>
      <c r="N738">
        <v>1</v>
      </c>
      <c r="O738" s="1">
        <v>44657.4687962963</v>
      </c>
      <c r="P738" s="1">
        <v>44657.563969907409</v>
      </c>
      <c r="Q738">
        <v>7622</v>
      </c>
      <c r="R738">
        <v>601</v>
      </c>
      <c r="S738" t="b">
        <v>0</v>
      </c>
      <c r="T738" t="s">
        <v>89</v>
      </c>
      <c r="U738" t="b">
        <v>0</v>
      </c>
      <c r="V738" t="s">
        <v>134</v>
      </c>
      <c r="W738" s="1">
        <v>44657.563969907409</v>
      </c>
      <c r="X738">
        <v>588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184</v>
      </c>
      <c r="AE738">
        <v>167</v>
      </c>
      <c r="AF738">
        <v>0</v>
      </c>
      <c r="AG738">
        <v>4</v>
      </c>
      <c r="AH738" t="s">
        <v>89</v>
      </c>
      <c r="AI738" t="s">
        <v>89</v>
      </c>
      <c r="AJ738" t="s">
        <v>89</v>
      </c>
      <c r="AK738" t="s">
        <v>89</v>
      </c>
      <c r="AL738" t="s">
        <v>89</v>
      </c>
      <c r="AM738" t="s">
        <v>89</v>
      </c>
      <c r="AN738" t="s">
        <v>89</v>
      </c>
      <c r="AO738" t="s">
        <v>89</v>
      </c>
      <c r="AP738" t="s">
        <v>89</v>
      </c>
      <c r="AQ738" t="s">
        <v>89</v>
      </c>
      <c r="AR738" t="s">
        <v>89</v>
      </c>
      <c r="AS738" t="s">
        <v>89</v>
      </c>
      <c r="AT738" t="s">
        <v>89</v>
      </c>
      <c r="AU738" t="s">
        <v>89</v>
      </c>
      <c r="AV738" t="s">
        <v>89</v>
      </c>
      <c r="AW738" t="s">
        <v>89</v>
      </c>
      <c r="AX738" t="s">
        <v>89</v>
      </c>
      <c r="AY738" t="s">
        <v>89</v>
      </c>
      <c r="AZ738" t="s">
        <v>89</v>
      </c>
      <c r="BA738" t="s">
        <v>89</v>
      </c>
      <c r="BB738" t="s">
        <v>89</v>
      </c>
      <c r="BC738" t="s">
        <v>89</v>
      </c>
      <c r="BD738" t="s">
        <v>89</v>
      </c>
      <c r="BE738" t="s">
        <v>89</v>
      </c>
    </row>
    <row r="739" spans="1:57" x14ac:dyDescent="0.35">
      <c r="A739" t="s">
        <v>1784</v>
      </c>
      <c r="B739" t="s">
        <v>81</v>
      </c>
      <c r="C739" t="s">
        <v>1785</v>
      </c>
      <c r="D739" t="s">
        <v>83</v>
      </c>
      <c r="E739" s="2" t="str">
        <f>HYPERLINK("capsilon://?command=openfolder&amp;siteaddress=envoy.emaiq-na2.net&amp;folderid=FXFF3BC104-3F64-50CC-53D9-57538A479230","FX2203955")</f>
        <v>FX2203955</v>
      </c>
      <c r="F739" t="s">
        <v>19</v>
      </c>
      <c r="G739" t="s">
        <v>19</v>
      </c>
      <c r="H739" t="s">
        <v>84</v>
      </c>
      <c r="I739" t="s">
        <v>1786</v>
      </c>
      <c r="J739">
        <v>42</v>
      </c>
      <c r="K739" t="s">
        <v>86</v>
      </c>
      <c r="L739" t="s">
        <v>87</v>
      </c>
      <c r="M739" t="s">
        <v>88</v>
      </c>
      <c r="N739">
        <v>2</v>
      </c>
      <c r="O739" s="1">
        <v>44657.469884259262</v>
      </c>
      <c r="P739" s="1">
        <v>44657.776331018518</v>
      </c>
      <c r="Q739">
        <v>26357</v>
      </c>
      <c r="R739">
        <v>120</v>
      </c>
      <c r="S739" t="b">
        <v>0</v>
      </c>
      <c r="T739" t="s">
        <v>89</v>
      </c>
      <c r="U739" t="b">
        <v>0</v>
      </c>
      <c r="V739" t="s">
        <v>476</v>
      </c>
      <c r="W739" s="1">
        <v>44657.563958333332</v>
      </c>
      <c r="X739">
        <v>75</v>
      </c>
      <c r="Y739">
        <v>0</v>
      </c>
      <c r="Z739">
        <v>0</v>
      </c>
      <c r="AA739">
        <v>0</v>
      </c>
      <c r="AB739">
        <v>37</v>
      </c>
      <c r="AC739">
        <v>0</v>
      </c>
      <c r="AD739">
        <v>42</v>
      </c>
      <c r="AE739">
        <v>0</v>
      </c>
      <c r="AF739">
        <v>0</v>
      </c>
      <c r="AG739">
        <v>0</v>
      </c>
      <c r="AH739" t="s">
        <v>531</v>
      </c>
      <c r="AI739" s="1">
        <v>44657.776331018518</v>
      </c>
      <c r="AJ739">
        <v>25</v>
      </c>
      <c r="AK739">
        <v>0</v>
      </c>
      <c r="AL739">
        <v>0</v>
      </c>
      <c r="AM739">
        <v>0</v>
      </c>
      <c r="AN739">
        <v>74</v>
      </c>
      <c r="AO739">
        <v>0</v>
      </c>
      <c r="AP739">
        <v>42</v>
      </c>
      <c r="AQ739">
        <v>0</v>
      </c>
      <c r="AR739">
        <v>0</v>
      </c>
      <c r="AS739">
        <v>0</v>
      </c>
      <c r="AT739" t="s">
        <v>89</v>
      </c>
      <c r="AU739" t="s">
        <v>89</v>
      </c>
      <c r="AV739" t="s">
        <v>89</v>
      </c>
      <c r="AW739" t="s">
        <v>89</v>
      </c>
      <c r="AX739" t="s">
        <v>89</v>
      </c>
      <c r="AY739" t="s">
        <v>89</v>
      </c>
      <c r="AZ739" t="s">
        <v>89</v>
      </c>
      <c r="BA739" t="s">
        <v>89</v>
      </c>
      <c r="BB739" t="s">
        <v>89</v>
      </c>
      <c r="BC739" t="s">
        <v>89</v>
      </c>
      <c r="BD739" t="s">
        <v>89</v>
      </c>
      <c r="BE739" t="s">
        <v>89</v>
      </c>
    </row>
    <row r="740" spans="1:57" x14ac:dyDescent="0.35">
      <c r="A740" t="s">
        <v>1787</v>
      </c>
      <c r="B740" t="s">
        <v>81</v>
      </c>
      <c r="C740" t="s">
        <v>1691</v>
      </c>
      <c r="D740" t="s">
        <v>83</v>
      </c>
      <c r="E740" s="2" t="str">
        <f>HYPERLINK("capsilon://?command=openfolder&amp;siteaddress=envoy.emaiq-na2.net&amp;folderid=FX52AF7134-A488-CC87-8CEC-97673F76E4EF","FX220447")</f>
        <v>FX220447</v>
      </c>
      <c r="F740" t="s">
        <v>19</v>
      </c>
      <c r="G740" t="s">
        <v>19</v>
      </c>
      <c r="H740" t="s">
        <v>84</v>
      </c>
      <c r="I740" t="s">
        <v>1788</v>
      </c>
      <c r="J740">
        <v>81</v>
      </c>
      <c r="K740" t="s">
        <v>86</v>
      </c>
      <c r="L740" t="s">
        <v>87</v>
      </c>
      <c r="M740" t="s">
        <v>88</v>
      </c>
      <c r="N740">
        <v>2</v>
      </c>
      <c r="O740" s="1">
        <v>44657.473171296297</v>
      </c>
      <c r="P740" s="1">
        <v>44657.780138888891</v>
      </c>
      <c r="Q740">
        <v>25958</v>
      </c>
      <c r="R740">
        <v>564</v>
      </c>
      <c r="S740" t="b">
        <v>0</v>
      </c>
      <c r="T740" t="s">
        <v>89</v>
      </c>
      <c r="U740" t="b">
        <v>0</v>
      </c>
      <c r="V740" t="s">
        <v>154</v>
      </c>
      <c r="W740" s="1">
        <v>44657.559907407405</v>
      </c>
      <c r="X740">
        <v>211</v>
      </c>
      <c r="Y740">
        <v>73</v>
      </c>
      <c r="Z740">
        <v>0</v>
      </c>
      <c r="AA740">
        <v>73</v>
      </c>
      <c r="AB740">
        <v>0</v>
      </c>
      <c r="AC740">
        <v>9</v>
      </c>
      <c r="AD740">
        <v>8</v>
      </c>
      <c r="AE740">
        <v>0</v>
      </c>
      <c r="AF740">
        <v>0</v>
      </c>
      <c r="AG740">
        <v>0</v>
      </c>
      <c r="AH740" t="s">
        <v>420</v>
      </c>
      <c r="AI740" s="1">
        <v>44657.780138888891</v>
      </c>
      <c r="AJ740">
        <v>353</v>
      </c>
      <c r="AK740">
        <v>3</v>
      </c>
      <c r="AL740">
        <v>0</v>
      </c>
      <c r="AM740">
        <v>3</v>
      </c>
      <c r="AN740">
        <v>0</v>
      </c>
      <c r="AO740">
        <v>3</v>
      </c>
      <c r="AP740">
        <v>5</v>
      </c>
      <c r="AQ740">
        <v>0</v>
      </c>
      <c r="AR740">
        <v>0</v>
      </c>
      <c r="AS740">
        <v>0</v>
      </c>
      <c r="AT740" t="s">
        <v>89</v>
      </c>
      <c r="AU740" t="s">
        <v>89</v>
      </c>
      <c r="AV740" t="s">
        <v>89</v>
      </c>
      <c r="AW740" t="s">
        <v>89</v>
      </c>
      <c r="AX740" t="s">
        <v>89</v>
      </c>
      <c r="AY740" t="s">
        <v>89</v>
      </c>
      <c r="AZ740" t="s">
        <v>89</v>
      </c>
      <c r="BA740" t="s">
        <v>89</v>
      </c>
      <c r="BB740" t="s">
        <v>89</v>
      </c>
      <c r="BC740" t="s">
        <v>89</v>
      </c>
      <c r="BD740" t="s">
        <v>89</v>
      </c>
      <c r="BE740" t="s">
        <v>89</v>
      </c>
    </row>
    <row r="741" spans="1:57" x14ac:dyDescent="0.35">
      <c r="A741" t="s">
        <v>1789</v>
      </c>
      <c r="B741" t="s">
        <v>81</v>
      </c>
      <c r="C741" t="s">
        <v>297</v>
      </c>
      <c r="D741" t="s">
        <v>83</v>
      </c>
      <c r="E741" s="2" t="str">
        <f>HYPERLINK("capsilon://?command=openfolder&amp;siteaddress=envoy.emaiq-na2.net&amp;folderid=FXB60C6CB1-72B7-8D65-F9B2-02A53A7DAC01","FX22031069")</f>
        <v>FX22031069</v>
      </c>
      <c r="F741" t="s">
        <v>19</v>
      </c>
      <c r="G741" t="s">
        <v>19</v>
      </c>
      <c r="H741" t="s">
        <v>84</v>
      </c>
      <c r="I741" t="s">
        <v>1790</v>
      </c>
      <c r="J741">
        <v>38</v>
      </c>
      <c r="K741" t="s">
        <v>86</v>
      </c>
      <c r="L741" t="s">
        <v>87</v>
      </c>
      <c r="M741" t="s">
        <v>88</v>
      </c>
      <c r="N741">
        <v>2</v>
      </c>
      <c r="O741" s="1">
        <v>44657.477800925924</v>
      </c>
      <c r="P741" s="1">
        <v>44657.777245370373</v>
      </c>
      <c r="Q741">
        <v>25678</v>
      </c>
      <c r="R741">
        <v>194</v>
      </c>
      <c r="S741" t="b">
        <v>0</v>
      </c>
      <c r="T741" t="s">
        <v>89</v>
      </c>
      <c r="U741" t="b">
        <v>0</v>
      </c>
      <c r="V741" t="s">
        <v>476</v>
      </c>
      <c r="W741" s="1">
        <v>44657.565092592595</v>
      </c>
      <c r="X741">
        <v>97</v>
      </c>
      <c r="Y741">
        <v>0</v>
      </c>
      <c r="Z741">
        <v>0</v>
      </c>
      <c r="AA741">
        <v>0</v>
      </c>
      <c r="AB741">
        <v>37</v>
      </c>
      <c r="AC741">
        <v>0</v>
      </c>
      <c r="AD741">
        <v>38</v>
      </c>
      <c r="AE741">
        <v>0</v>
      </c>
      <c r="AF741">
        <v>0</v>
      </c>
      <c r="AG741">
        <v>0</v>
      </c>
      <c r="AH741" t="s">
        <v>531</v>
      </c>
      <c r="AI741" s="1">
        <v>44657.777245370373</v>
      </c>
      <c r="AJ741">
        <v>22</v>
      </c>
      <c r="AK741">
        <v>0</v>
      </c>
      <c r="AL741">
        <v>0</v>
      </c>
      <c r="AM741">
        <v>0</v>
      </c>
      <c r="AN741">
        <v>37</v>
      </c>
      <c r="AO741">
        <v>0</v>
      </c>
      <c r="AP741">
        <v>38</v>
      </c>
      <c r="AQ741">
        <v>0</v>
      </c>
      <c r="AR741">
        <v>0</v>
      </c>
      <c r="AS741">
        <v>0</v>
      </c>
      <c r="AT741" t="s">
        <v>89</v>
      </c>
      <c r="AU741" t="s">
        <v>89</v>
      </c>
      <c r="AV741" t="s">
        <v>89</v>
      </c>
      <c r="AW741" t="s">
        <v>89</v>
      </c>
      <c r="AX741" t="s">
        <v>89</v>
      </c>
      <c r="AY741" t="s">
        <v>89</v>
      </c>
      <c r="AZ741" t="s">
        <v>89</v>
      </c>
      <c r="BA741" t="s">
        <v>89</v>
      </c>
      <c r="BB741" t="s">
        <v>89</v>
      </c>
      <c r="BC741" t="s">
        <v>89</v>
      </c>
      <c r="BD741" t="s">
        <v>89</v>
      </c>
      <c r="BE741" t="s">
        <v>89</v>
      </c>
    </row>
    <row r="742" spans="1:57" x14ac:dyDescent="0.35">
      <c r="A742" t="s">
        <v>1791</v>
      </c>
      <c r="B742" t="s">
        <v>81</v>
      </c>
      <c r="C742" t="s">
        <v>1792</v>
      </c>
      <c r="D742" t="s">
        <v>83</v>
      </c>
      <c r="E742" s="2" t="str">
        <f>HYPERLINK("capsilon://?command=openfolder&amp;siteaddress=envoy.emaiq-na2.net&amp;folderid=FX93FEEB93-A8F8-EE7D-C457-D7ABB24A2DB2","FX22031212")</f>
        <v>FX22031212</v>
      </c>
      <c r="F742" t="s">
        <v>19</v>
      </c>
      <c r="G742" t="s">
        <v>19</v>
      </c>
      <c r="H742" t="s">
        <v>84</v>
      </c>
      <c r="I742" t="s">
        <v>1793</v>
      </c>
      <c r="J742">
        <v>32</v>
      </c>
      <c r="K742" t="s">
        <v>86</v>
      </c>
      <c r="L742" t="s">
        <v>87</v>
      </c>
      <c r="M742" t="s">
        <v>88</v>
      </c>
      <c r="N742">
        <v>2</v>
      </c>
      <c r="O742" s="1">
        <v>44657.482812499999</v>
      </c>
      <c r="P742" s="1">
        <v>44657.777650462966</v>
      </c>
      <c r="Q742">
        <v>25417</v>
      </c>
      <c r="R742">
        <v>57</v>
      </c>
      <c r="S742" t="b">
        <v>0</v>
      </c>
      <c r="T742" t="s">
        <v>89</v>
      </c>
      <c r="U742" t="b">
        <v>0</v>
      </c>
      <c r="V742" t="s">
        <v>134</v>
      </c>
      <c r="W742" s="1">
        <v>44657.564351851855</v>
      </c>
      <c r="X742">
        <v>32</v>
      </c>
      <c r="Y742">
        <v>0</v>
      </c>
      <c r="Z742">
        <v>0</v>
      </c>
      <c r="AA742">
        <v>0</v>
      </c>
      <c r="AB742">
        <v>27</v>
      </c>
      <c r="AC742">
        <v>0</v>
      </c>
      <c r="AD742">
        <v>32</v>
      </c>
      <c r="AE742">
        <v>0</v>
      </c>
      <c r="AF742">
        <v>0</v>
      </c>
      <c r="AG742">
        <v>0</v>
      </c>
      <c r="AH742" t="s">
        <v>531</v>
      </c>
      <c r="AI742" s="1">
        <v>44657.777650462966</v>
      </c>
      <c r="AJ742">
        <v>15</v>
      </c>
      <c r="AK742">
        <v>0</v>
      </c>
      <c r="AL742">
        <v>0</v>
      </c>
      <c r="AM742">
        <v>0</v>
      </c>
      <c r="AN742">
        <v>27</v>
      </c>
      <c r="AO742">
        <v>0</v>
      </c>
      <c r="AP742">
        <v>32</v>
      </c>
      <c r="AQ742">
        <v>0</v>
      </c>
      <c r="AR742">
        <v>0</v>
      </c>
      <c r="AS742">
        <v>0</v>
      </c>
      <c r="AT742" t="s">
        <v>89</v>
      </c>
      <c r="AU742" t="s">
        <v>89</v>
      </c>
      <c r="AV742" t="s">
        <v>89</v>
      </c>
      <c r="AW742" t="s">
        <v>89</v>
      </c>
      <c r="AX742" t="s">
        <v>89</v>
      </c>
      <c r="AY742" t="s">
        <v>89</v>
      </c>
      <c r="AZ742" t="s">
        <v>89</v>
      </c>
      <c r="BA742" t="s">
        <v>89</v>
      </c>
      <c r="BB742" t="s">
        <v>89</v>
      </c>
      <c r="BC742" t="s">
        <v>89</v>
      </c>
      <c r="BD742" t="s">
        <v>89</v>
      </c>
      <c r="BE742" t="s">
        <v>89</v>
      </c>
    </row>
    <row r="743" spans="1:57" x14ac:dyDescent="0.35">
      <c r="A743" t="s">
        <v>1794</v>
      </c>
      <c r="B743" t="s">
        <v>81</v>
      </c>
      <c r="C743" t="s">
        <v>1795</v>
      </c>
      <c r="D743" t="s">
        <v>83</v>
      </c>
      <c r="E743" s="2" t="str">
        <f>HYPERLINK("capsilon://?command=openfolder&amp;siteaddress=envoy.emaiq-na2.net&amp;folderid=FX45DD65FF-A6DA-F8F1-7D7A-898F0927B612","FX2204111")</f>
        <v>FX2204111</v>
      </c>
      <c r="F743" t="s">
        <v>19</v>
      </c>
      <c r="G743" t="s">
        <v>19</v>
      </c>
      <c r="H743" t="s">
        <v>84</v>
      </c>
      <c r="I743" t="s">
        <v>1796</v>
      </c>
      <c r="J743">
        <v>216</v>
      </c>
      <c r="K743" t="s">
        <v>86</v>
      </c>
      <c r="L743" t="s">
        <v>87</v>
      </c>
      <c r="M743" t="s">
        <v>88</v>
      </c>
      <c r="N743">
        <v>1</v>
      </c>
      <c r="O743" s="1">
        <v>44657.487835648149</v>
      </c>
      <c r="P743" s="1">
        <v>44657.570879629631</v>
      </c>
      <c r="Q743">
        <v>6853</v>
      </c>
      <c r="R743">
        <v>322</v>
      </c>
      <c r="S743" t="b">
        <v>0</v>
      </c>
      <c r="T743" t="s">
        <v>89</v>
      </c>
      <c r="U743" t="b">
        <v>0</v>
      </c>
      <c r="V743" t="s">
        <v>134</v>
      </c>
      <c r="W743" s="1">
        <v>44657.570879629631</v>
      </c>
      <c r="X743">
        <v>261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216</v>
      </c>
      <c r="AE743">
        <v>199</v>
      </c>
      <c r="AF743">
        <v>0</v>
      </c>
      <c r="AG743">
        <v>5</v>
      </c>
      <c r="AH743" t="s">
        <v>89</v>
      </c>
      <c r="AI743" t="s">
        <v>89</v>
      </c>
      <c r="AJ743" t="s">
        <v>89</v>
      </c>
      <c r="AK743" t="s">
        <v>89</v>
      </c>
      <c r="AL743" t="s">
        <v>89</v>
      </c>
      <c r="AM743" t="s">
        <v>89</v>
      </c>
      <c r="AN743" t="s">
        <v>89</v>
      </c>
      <c r="AO743" t="s">
        <v>89</v>
      </c>
      <c r="AP743" t="s">
        <v>89</v>
      </c>
      <c r="AQ743" t="s">
        <v>89</v>
      </c>
      <c r="AR743" t="s">
        <v>89</v>
      </c>
      <c r="AS743" t="s">
        <v>89</v>
      </c>
      <c r="AT743" t="s">
        <v>89</v>
      </c>
      <c r="AU743" t="s">
        <v>89</v>
      </c>
      <c r="AV743" t="s">
        <v>89</v>
      </c>
      <c r="AW743" t="s">
        <v>89</v>
      </c>
      <c r="AX743" t="s">
        <v>89</v>
      </c>
      <c r="AY743" t="s">
        <v>89</v>
      </c>
      <c r="AZ743" t="s">
        <v>89</v>
      </c>
      <c r="BA743" t="s">
        <v>89</v>
      </c>
      <c r="BB743" t="s">
        <v>89</v>
      </c>
      <c r="BC743" t="s">
        <v>89</v>
      </c>
      <c r="BD743" t="s">
        <v>89</v>
      </c>
      <c r="BE743" t="s">
        <v>89</v>
      </c>
    </row>
    <row r="744" spans="1:57" x14ac:dyDescent="0.35">
      <c r="A744" t="s">
        <v>1797</v>
      </c>
      <c r="B744" t="s">
        <v>81</v>
      </c>
      <c r="C744" t="s">
        <v>297</v>
      </c>
      <c r="D744" t="s">
        <v>83</v>
      </c>
      <c r="E744" s="2" t="str">
        <f>HYPERLINK("capsilon://?command=openfolder&amp;siteaddress=envoy.emaiq-na2.net&amp;folderid=FXB60C6CB1-72B7-8D65-F9B2-02A53A7DAC01","FX22031069")</f>
        <v>FX22031069</v>
      </c>
      <c r="F744" t="s">
        <v>19</v>
      </c>
      <c r="G744" t="s">
        <v>19</v>
      </c>
      <c r="H744" t="s">
        <v>84</v>
      </c>
      <c r="I744" t="s">
        <v>1798</v>
      </c>
      <c r="J744">
        <v>28</v>
      </c>
      <c r="K744" t="s">
        <v>86</v>
      </c>
      <c r="L744" t="s">
        <v>87</v>
      </c>
      <c r="M744" t="s">
        <v>88</v>
      </c>
      <c r="N744">
        <v>1</v>
      </c>
      <c r="O744" s="1">
        <v>44657.488865740743</v>
      </c>
      <c r="P744" s="1">
        <v>44657.577939814815</v>
      </c>
      <c r="Q744">
        <v>7189</v>
      </c>
      <c r="R744">
        <v>507</v>
      </c>
      <c r="S744" t="b">
        <v>0</v>
      </c>
      <c r="T744" t="s">
        <v>89</v>
      </c>
      <c r="U744" t="b">
        <v>0</v>
      </c>
      <c r="V744" t="s">
        <v>134</v>
      </c>
      <c r="W744" s="1">
        <v>44657.577939814815</v>
      </c>
      <c r="X744">
        <v>320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28</v>
      </c>
      <c r="AE744">
        <v>21</v>
      </c>
      <c r="AF744">
        <v>0</v>
      </c>
      <c r="AG744">
        <v>2</v>
      </c>
      <c r="AH744" t="s">
        <v>89</v>
      </c>
      <c r="AI744" t="s">
        <v>89</v>
      </c>
      <c r="AJ744" t="s">
        <v>89</v>
      </c>
      <c r="AK744" t="s">
        <v>89</v>
      </c>
      <c r="AL744" t="s">
        <v>89</v>
      </c>
      <c r="AM744" t="s">
        <v>89</v>
      </c>
      <c r="AN744" t="s">
        <v>89</v>
      </c>
      <c r="AO744" t="s">
        <v>89</v>
      </c>
      <c r="AP744" t="s">
        <v>89</v>
      </c>
      <c r="AQ744" t="s">
        <v>89</v>
      </c>
      <c r="AR744" t="s">
        <v>89</v>
      </c>
      <c r="AS744" t="s">
        <v>89</v>
      </c>
      <c r="AT744" t="s">
        <v>89</v>
      </c>
      <c r="AU744" t="s">
        <v>89</v>
      </c>
      <c r="AV744" t="s">
        <v>89</v>
      </c>
      <c r="AW744" t="s">
        <v>89</v>
      </c>
      <c r="AX744" t="s">
        <v>89</v>
      </c>
      <c r="AY744" t="s">
        <v>89</v>
      </c>
      <c r="AZ744" t="s">
        <v>89</v>
      </c>
      <c r="BA744" t="s">
        <v>89</v>
      </c>
      <c r="BB744" t="s">
        <v>89</v>
      </c>
      <c r="BC744" t="s">
        <v>89</v>
      </c>
      <c r="BD744" t="s">
        <v>89</v>
      </c>
      <c r="BE744" t="s">
        <v>89</v>
      </c>
    </row>
    <row r="745" spans="1:57" x14ac:dyDescent="0.35">
      <c r="A745" t="s">
        <v>1799</v>
      </c>
      <c r="B745" t="s">
        <v>81</v>
      </c>
      <c r="C745" t="s">
        <v>297</v>
      </c>
      <c r="D745" t="s">
        <v>83</v>
      </c>
      <c r="E745" s="2" t="str">
        <f>HYPERLINK("capsilon://?command=openfolder&amp;siteaddress=envoy.emaiq-na2.net&amp;folderid=FXB60C6CB1-72B7-8D65-F9B2-02A53A7DAC01","FX22031069")</f>
        <v>FX22031069</v>
      </c>
      <c r="F745" t="s">
        <v>19</v>
      </c>
      <c r="G745" t="s">
        <v>19</v>
      </c>
      <c r="H745" t="s">
        <v>84</v>
      </c>
      <c r="I745" t="s">
        <v>1800</v>
      </c>
      <c r="J745">
        <v>78</v>
      </c>
      <c r="K745" t="s">
        <v>86</v>
      </c>
      <c r="L745" t="s">
        <v>87</v>
      </c>
      <c r="M745" t="s">
        <v>88</v>
      </c>
      <c r="N745">
        <v>2</v>
      </c>
      <c r="O745" s="1">
        <v>44657.490925925929</v>
      </c>
      <c r="P745" s="1">
        <v>44657.783530092594</v>
      </c>
      <c r="Q745">
        <v>24409</v>
      </c>
      <c r="R745">
        <v>872</v>
      </c>
      <c r="S745" t="b">
        <v>0</v>
      </c>
      <c r="T745" t="s">
        <v>89</v>
      </c>
      <c r="U745" t="b">
        <v>0</v>
      </c>
      <c r="V745" t="s">
        <v>154</v>
      </c>
      <c r="W745" s="1">
        <v>44657.56486111111</v>
      </c>
      <c r="X745">
        <v>365</v>
      </c>
      <c r="Y745">
        <v>79</v>
      </c>
      <c r="Z745">
        <v>0</v>
      </c>
      <c r="AA745">
        <v>79</v>
      </c>
      <c r="AB745">
        <v>0</v>
      </c>
      <c r="AC745">
        <v>33</v>
      </c>
      <c r="AD745">
        <v>-1</v>
      </c>
      <c r="AE745">
        <v>0</v>
      </c>
      <c r="AF745">
        <v>0</v>
      </c>
      <c r="AG745">
        <v>0</v>
      </c>
      <c r="AH745" t="s">
        <v>531</v>
      </c>
      <c r="AI745" s="1">
        <v>44657.783530092594</v>
      </c>
      <c r="AJ745">
        <v>507</v>
      </c>
      <c r="AK745">
        <v>0</v>
      </c>
      <c r="AL745">
        <v>0</v>
      </c>
      <c r="AM745">
        <v>0</v>
      </c>
      <c r="AN745">
        <v>0</v>
      </c>
      <c r="AO745">
        <v>1</v>
      </c>
      <c r="AP745">
        <v>-1</v>
      </c>
      <c r="AQ745">
        <v>0</v>
      </c>
      <c r="AR745">
        <v>0</v>
      </c>
      <c r="AS745">
        <v>0</v>
      </c>
      <c r="AT745" t="s">
        <v>89</v>
      </c>
      <c r="AU745" t="s">
        <v>89</v>
      </c>
      <c r="AV745" t="s">
        <v>89</v>
      </c>
      <c r="AW745" t="s">
        <v>89</v>
      </c>
      <c r="AX745" t="s">
        <v>89</v>
      </c>
      <c r="AY745" t="s">
        <v>89</v>
      </c>
      <c r="AZ745" t="s">
        <v>89</v>
      </c>
      <c r="BA745" t="s">
        <v>89</v>
      </c>
      <c r="BB745" t="s">
        <v>89</v>
      </c>
      <c r="BC745" t="s">
        <v>89</v>
      </c>
      <c r="BD745" t="s">
        <v>89</v>
      </c>
      <c r="BE745" t="s">
        <v>89</v>
      </c>
    </row>
    <row r="746" spans="1:57" x14ac:dyDescent="0.35">
      <c r="A746" t="s">
        <v>1801</v>
      </c>
      <c r="B746" t="s">
        <v>81</v>
      </c>
      <c r="C746" t="s">
        <v>297</v>
      </c>
      <c r="D746" t="s">
        <v>83</v>
      </c>
      <c r="E746" s="2" t="str">
        <f>HYPERLINK("capsilon://?command=openfolder&amp;siteaddress=envoy.emaiq-na2.net&amp;folderid=FXB60C6CB1-72B7-8D65-F9B2-02A53A7DAC01","FX22031069")</f>
        <v>FX22031069</v>
      </c>
      <c r="F746" t="s">
        <v>19</v>
      </c>
      <c r="G746" t="s">
        <v>19</v>
      </c>
      <c r="H746" t="s">
        <v>84</v>
      </c>
      <c r="I746" t="s">
        <v>1802</v>
      </c>
      <c r="J746">
        <v>78</v>
      </c>
      <c r="K746" t="s">
        <v>86</v>
      </c>
      <c r="L746" t="s">
        <v>87</v>
      </c>
      <c r="M746" t="s">
        <v>88</v>
      </c>
      <c r="N746">
        <v>2</v>
      </c>
      <c r="O746" s="1">
        <v>44657.49114583333</v>
      </c>
      <c r="P746" s="1">
        <v>44657.779988425929</v>
      </c>
      <c r="Q746">
        <v>24481</v>
      </c>
      <c r="R746">
        <v>475</v>
      </c>
      <c r="S746" t="b">
        <v>0</v>
      </c>
      <c r="T746" t="s">
        <v>89</v>
      </c>
      <c r="U746" t="b">
        <v>0</v>
      </c>
      <c r="V746" t="s">
        <v>154</v>
      </c>
      <c r="W746" s="1">
        <v>44657.569363425922</v>
      </c>
      <c r="X746">
        <v>388</v>
      </c>
      <c r="Y746">
        <v>79</v>
      </c>
      <c r="Z746">
        <v>0</v>
      </c>
      <c r="AA746">
        <v>79</v>
      </c>
      <c r="AB746">
        <v>0</v>
      </c>
      <c r="AC746">
        <v>32</v>
      </c>
      <c r="AD746">
        <v>-1</v>
      </c>
      <c r="AE746">
        <v>0</v>
      </c>
      <c r="AF746">
        <v>0</v>
      </c>
      <c r="AG746">
        <v>0</v>
      </c>
      <c r="AH746" t="s">
        <v>394</v>
      </c>
      <c r="AI746" s="1">
        <v>44657.779988425929</v>
      </c>
      <c r="AJ746">
        <v>87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-1</v>
      </c>
      <c r="AQ746">
        <v>0</v>
      </c>
      <c r="AR746">
        <v>0</v>
      </c>
      <c r="AS746">
        <v>0</v>
      </c>
      <c r="AT746" t="s">
        <v>89</v>
      </c>
      <c r="AU746" t="s">
        <v>89</v>
      </c>
      <c r="AV746" t="s">
        <v>89</v>
      </c>
      <c r="AW746" t="s">
        <v>89</v>
      </c>
      <c r="AX746" t="s">
        <v>89</v>
      </c>
      <c r="AY746" t="s">
        <v>89</v>
      </c>
      <c r="AZ746" t="s">
        <v>89</v>
      </c>
      <c r="BA746" t="s">
        <v>89</v>
      </c>
      <c r="BB746" t="s">
        <v>89</v>
      </c>
      <c r="BC746" t="s">
        <v>89</v>
      </c>
      <c r="BD746" t="s">
        <v>89</v>
      </c>
      <c r="BE746" t="s">
        <v>89</v>
      </c>
    </row>
    <row r="747" spans="1:57" x14ac:dyDescent="0.35">
      <c r="A747" t="s">
        <v>1803</v>
      </c>
      <c r="B747" t="s">
        <v>81</v>
      </c>
      <c r="C747" t="s">
        <v>1753</v>
      </c>
      <c r="D747" t="s">
        <v>83</v>
      </c>
      <c r="E747" s="2" t="str">
        <f>HYPERLINK("capsilon://?command=openfolder&amp;siteaddress=envoy.emaiq-na2.net&amp;folderid=FX57430EB1-9454-A31C-E4E0-A8056D6E975C","FX22031138")</f>
        <v>FX22031138</v>
      </c>
      <c r="F747" t="s">
        <v>19</v>
      </c>
      <c r="G747" t="s">
        <v>19</v>
      </c>
      <c r="H747" t="s">
        <v>84</v>
      </c>
      <c r="I747" t="s">
        <v>1804</v>
      </c>
      <c r="J747">
        <v>66</v>
      </c>
      <c r="K747" t="s">
        <v>86</v>
      </c>
      <c r="L747" t="s">
        <v>87</v>
      </c>
      <c r="M747" t="s">
        <v>88</v>
      </c>
      <c r="N747">
        <v>2</v>
      </c>
      <c r="O747" s="1">
        <v>44657.491365740738</v>
      </c>
      <c r="P747" s="1">
        <v>44657.781909722224</v>
      </c>
      <c r="Q747">
        <v>24301</v>
      </c>
      <c r="R747">
        <v>802</v>
      </c>
      <c r="S747" t="b">
        <v>0</v>
      </c>
      <c r="T747" t="s">
        <v>89</v>
      </c>
      <c r="U747" t="b">
        <v>0</v>
      </c>
      <c r="V747" t="s">
        <v>154</v>
      </c>
      <c r="W747" s="1">
        <v>44657.576747685183</v>
      </c>
      <c r="X747">
        <v>637</v>
      </c>
      <c r="Y747">
        <v>52</v>
      </c>
      <c r="Z747">
        <v>0</v>
      </c>
      <c r="AA747">
        <v>52</v>
      </c>
      <c r="AB747">
        <v>0</v>
      </c>
      <c r="AC747">
        <v>46</v>
      </c>
      <c r="AD747">
        <v>14</v>
      </c>
      <c r="AE747">
        <v>0</v>
      </c>
      <c r="AF747">
        <v>0</v>
      </c>
      <c r="AG747">
        <v>0</v>
      </c>
      <c r="AH747" t="s">
        <v>394</v>
      </c>
      <c r="AI747" s="1">
        <v>44657.781909722224</v>
      </c>
      <c r="AJ747">
        <v>165</v>
      </c>
      <c r="AK747">
        <v>5</v>
      </c>
      <c r="AL747">
        <v>0</v>
      </c>
      <c r="AM747">
        <v>5</v>
      </c>
      <c r="AN747">
        <v>0</v>
      </c>
      <c r="AO747">
        <v>4</v>
      </c>
      <c r="AP747">
        <v>9</v>
      </c>
      <c r="AQ747">
        <v>0</v>
      </c>
      <c r="AR747">
        <v>0</v>
      </c>
      <c r="AS747">
        <v>0</v>
      </c>
      <c r="AT747" t="s">
        <v>89</v>
      </c>
      <c r="AU747" t="s">
        <v>89</v>
      </c>
      <c r="AV747" t="s">
        <v>89</v>
      </c>
      <c r="AW747" t="s">
        <v>89</v>
      </c>
      <c r="AX747" t="s">
        <v>89</v>
      </c>
      <c r="AY747" t="s">
        <v>89</v>
      </c>
      <c r="AZ747" t="s">
        <v>89</v>
      </c>
      <c r="BA747" t="s">
        <v>89</v>
      </c>
      <c r="BB747" t="s">
        <v>89</v>
      </c>
      <c r="BC747" t="s">
        <v>89</v>
      </c>
      <c r="BD747" t="s">
        <v>89</v>
      </c>
      <c r="BE747" t="s">
        <v>89</v>
      </c>
    </row>
    <row r="748" spans="1:57" x14ac:dyDescent="0.35">
      <c r="A748" t="s">
        <v>1805</v>
      </c>
      <c r="B748" t="s">
        <v>81</v>
      </c>
      <c r="C748" t="s">
        <v>136</v>
      </c>
      <c r="D748" t="s">
        <v>83</v>
      </c>
      <c r="E748" s="2" t="str">
        <f>HYPERLINK("capsilon://?command=openfolder&amp;siteaddress=envoy.emaiq-na2.net&amp;folderid=FXCF154EED-D3CD-4ACB-3695-6A9CE76CB894","FX22031281")</f>
        <v>FX22031281</v>
      </c>
      <c r="F748" t="s">
        <v>19</v>
      </c>
      <c r="G748" t="s">
        <v>19</v>
      </c>
      <c r="H748" t="s">
        <v>84</v>
      </c>
      <c r="I748" t="s">
        <v>1806</v>
      </c>
      <c r="J748">
        <v>192</v>
      </c>
      <c r="K748" t="s">
        <v>86</v>
      </c>
      <c r="L748" t="s">
        <v>87</v>
      </c>
      <c r="M748" t="s">
        <v>88</v>
      </c>
      <c r="N748">
        <v>1</v>
      </c>
      <c r="O748" s="1">
        <v>44657.496782407405</v>
      </c>
      <c r="P748" s="1">
        <v>44657.574224537035</v>
      </c>
      <c r="Q748">
        <v>6403</v>
      </c>
      <c r="R748">
        <v>288</v>
      </c>
      <c r="S748" t="b">
        <v>0</v>
      </c>
      <c r="T748" t="s">
        <v>89</v>
      </c>
      <c r="U748" t="b">
        <v>0</v>
      </c>
      <c r="V748" t="s">
        <v>134</v>
      </c>
      <c r="W748" s="1">
        <v>44657.574224537035</v>
      </c>
      <c r="X748">
        <v>288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192</v>
      </c>
      <c r="AE748">
        <v>152</v>
      </c>
      <c r="AF748">
        <v>0</v>
      </c>
      <c r="AG748">
        <v>6</v>
      </c>
      <c r="AH748" t="s">
        <v>89</v>
      </c>
      <c r="AI748" t="s">
        <v>89</v>
      </c>
      <c r="AJ748" t="s">
        <v>89</v>
      </c>
      <c r="AK748" t="s">
        <v>89</v>
      </c>
      <c r="AL748" t="s">
        <v>89</v>
      </c>
      <c r="AM748" t="s">
        <v>89</v>
      </c>
      <c r="AN748" t="s">
        <v>89</v>
      </c>
      <c r="AO748" t="s">
        <v>89</v>
      </c>
      <c r="AP748" t="s">
        <v>89</v>
      </c>
      <c r="AQ748" t="s">
        <v>89</v>
      </c>
      <c r="AR748" t="s">
        <v>89</v>
      </c>
      <c r="AS748" t="s">
        <v>89</v>
      </c>
      <c r="AT748" t="s">
        <v>89</v>
      </c>
      <c r="AU748" t="s">
        <v>89</v>
      </c>
      <c r="AV748" t="s">
        <v>89</v>
      </c>
      <c r="AW748" t="s">
        <v>89</v>
      </c>
      <c r="AX748" t="s">
        <v>89</v>
      </c>
      <c r="AY748" t="s">
        <v>89</v>
      </c>
      <c r="AZ748" t="s">
        <v>89</v>
      </c>
      <c r="BA748" t="s">
        <v>89</v>
      </c>
      <c r="BB748" t="s">
        <v>89</v>
      </c>
      <c r="BC748" t="s">
        <v>89</v>
      </c>
      <c r="BD748" t="s">
        <v>89</v>
      </c>
      <c r="BE748" t="s">
        <v>89</v>
      </c>
    </row>
    <row r="749" spans="1:57" x14ac:dyDescent="0.35">
      <c r="A749" t="s">
        <v>1807</v>
      </c>
      <c r="B749" t="s">
        <v>81</v>
      </c>
      <c r="C749" t="s">
        <v>1262</v>
      </c>
      <c r="D749" t="s">
        <v>83</v>
      </c>
      <c r="E749" s="2" t="str">
        <f>HYPERLINK("capsilon://?command=openfolder&amp;siteaddress=envoy.emaiq-na2.net&amp;folderid=FXF3103146-FACF-E845-DCC6-EBA8E612F82D","FX22031374")</f>
        <v>FX22031374</v>
      </c>
      <c r="F749" t="s">
        <v>19</v>
      </c>
      <c r="G749" t="s">
        <v>19</v>
      </c>
      <c r="H749" t="s">
        <v>84</v>
      </c>
      <c r="I749" t="s">
        <v>1808</v>
      </c>
      <c r="J749">
        <v>240</v>
      </c>
      <c r="K749" t="s">
        <v>86</v>
      </c>
      <c r="L749" t="s">
        <v>87</v>
      </c>
      <c r="M749" t="s">
        <v>88</v>
      </c>
      <c r="N749">
        <v>2</v>
      </c>
      <c r="O749" s="1">
        <v>44657.499803240738</v>
      </c>
      <c r="P749" s="1">
        <v>44657.783576388887</v>
      </c>
      <c r="Q749">
        <v>22958</v>
      </c>
      <c r="R749">
        <v>1560</v>
      </c>
      <c r="S749" t="b">
        <v>0</v>
      </c>
      <c r="T749" t="s">
        <v>89</v>
      </c>
      <c r="U749" t="b">
        <v>0</v>
      </c>
      <c r="V749" t="s">
        <v>476</v>
      </c>
      <c r="W749" s="1">
        <v>44657.591631944444</v>
      </c>
      <c r="X749">
        <v>1270</v>
      </c>
      <c r="Y749">
        <v>176</v>
      </c>
      <c r="Z749">
        <v>0</v>
      </c>
      <c r="AA749">
        <v>176</v>
      </c>
      <c r="AB749">
        <v>58</v>
      </c>
      <c r="AC749">
        <v>72</v>
      </c>
      <c r="AD749">
        <v>64</v>
      </c>
      <c r="AE749">
        <v>0</v>
      </c>
      <c r="AF749">
        <v>0</v>
      </c>
      <c r="AG749">
        <v>0</v>
      </c>
      <c r="AH749" t="s">
        <v>101</v>
      </c>
      <c r="AI749" s="1">
        <v>44657.783576388887</v>
      </c>
      <c r="AJ749">
        <v>290</v>
      </c>
      <c r="AK749">
        <v>0</v>
      </c>
      <c r="AL749">
        <v>0</v>
      </c>
      <c r="AM749">
        <v>0</v>
      </c>
      <c r="AN749">
        <v>58</v>
      </c>
      <c r="AO749">
        <v>0</v>
      </c>
      <c r="AP749">
        <v>64</v>
      </c>
      <c r="AQ749">
        <v>0</v>
      </c>
      <c r="AR749">
        <v>0</v>
      </c>
      <c r="AS749">
        <v>0</v>
      </c>
      <c r="AT749" t="s">
        <v>89</v>
      </c>
      <c r="AU749" t="s">
        <v>89</v>
      </c>
      <c r="AV749" t="s">
        <v>89</v>
      </c>
      <c r="AW749" t="s">
        <v>89</v>
      </c>
      <c r="AX749" t="s">
        <v>89</v>
      </c>
      <c r="AY749" t="s">
        <v>89</v>
      </c>
      <c r="AZ749" t="s">
        <v>89</v>
      </c>
      <c r="BA749" t="s">
        <v>89</v>
      </c>
      <c r="BB749" t="s">
        <v>89</v>
      </c>
      <c r="BC749" t="s">
        <v>89</v>
      </c>
      <c r="BD749" t="s">
        <v>89</v>
      </c>
      <c r="BE749" t="s">
        <v>89</v>
      </c>
    </row>
    <row r="750" spans="1:57" x14ac:dyDescent="0.35">
      <c r="A750" t="s">
        <v>1809</v>
      </c>
      <c r="B750" t="s">
        <v>81</v>
      </c>
      <c r="C750" t="s">
        <v>1810</v>
      </c>
      <c r="D750" t="s">
        <v>83</v>
      </c>
      <c r="E750" s="2" t="str">
        <f>HYPERLINK("capsilon://?command=openfolder&amp;siteaddress=envoy.emaiq-na2.net&amp;folderid=FX2622379F-486F-2FBA-2096-672039BE0D9A","FX22031369")</f>
        <v>FX22031369</v>
      </c>
      <c r="F750" t="s">
        <v>19</v>
      </c>
      <c r="G750" t="s">
        <v>19</v>
      </c>
      <c r="H750" t="s">
        <v>84</v>
      </c>
      <c r="I750" t="s">
        <v>1811</v>
      </c>
      <c r="J750">
        <v>313</v>
      </c>
      <c r="K750" t="s">
        <v>86</v>
      </c>
      <c r="L750" t="s">
        <v>87</v>
      </c>
      <c r="M750" t="s">
        <v>88</v>
      </c>
      <c r="N750">
        <v>1</v>
      </c>
      <c r="O750" s="1">
        <v>44657.504282407404</v>
      </c>
      <c r="P750" s="1">
        <v>44657.606076388889</v>
      </c>
      <c r="Q750">
        <v>6956</v>
      </c>
      <c r="R750">
        <v>1839</v>
      </c>
      <c r="S750" t="b">
        <v>0</v>
      </c>
      <c r="T750" t="s">
        <v>89</v>
      </c>
      <c r="U750" t="b">
        <v>0</v>
      </c>
      <c r="V750" t="s">
        <v>134</v>
      </c>
      <c r="W750" s="1">
        <v>44657.606076388889</v>
      </c>
      <c r="X750">
        <v>991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313</v>
      </c>
      <c r="AE750">
        <v>268</v>
      </c>
      <c r="AF750">
        <v>0</v>
      </c>
      <c r="AG750">
        <v>12</v>
      </c>
      <c r="AH750" t="s">
        <v>89</v>
      </c>
      <c r="AI750" t="s">
        <v>89</v>
      </c>
      <c r="AJ750" t="s">
        <v>89</v>
      </c>
      <c r="AK750" t="s">
        <v>89</v>
      </c>
      <c r="AL750" t="s">
        <v>89</v>
      </c>
      <c r="AM750" t="s">
        <v>89</v>
      </c>
      <c r="AN750" t="s">
        <v>89</v>
      </c>
      <c r="AO750" t="s">
        <v>89</v>
      </c>
      <c r="AP750" t="s">
        <v>89</v>
      </c>
      <c r="AQ750" t="s">
        <v>89</v>
      </c>
      <c r="AR750" t="s">
        <v>89</v>
      </c>
      <c r="AS750" t="s">
        <v>89</v>
      </c>
      <c r="AT750" t="s">
        <v>89</v>
      </c>
      <c r="AU750" t="s">
        <v>89</v>
      </c>
      <c r="AV750" t="s">
        <v>89</v>
      </c>
      <c r="AW750" t="s">
        <v>89</v>
      </c>
      <c r="AX750" t="s">
        <v>89</v>
      </c>
      <c r="AY750" t="s">
        <v>89</v>
      </c>
      <c r="AZ750" t="s">
        <v>89</v>
      </c>
      <c r="BA750" t="s">
        <v>89</v>
      </c>
      <c r="BB750" t="s">
        <v>89</v>
      </c>
      <c r="BC750" t="s">
        <v>89</v>
      </c>
      <c r="BD750" t="s">
        <v>89</v>
      </c>
      <c r="BE750" t="s">
        <v>89</v>
      </c>
    </row>
    <row r="751" spans="1:57" x14ac:dyDescent="0.35">
      <c r="A751" t="s">
        <v>1812</v>
      </c>
      <c r="B751" t="s">
        <v>81</v>
      </c>
      <c r="C751" t="s">
        <v>777</v>
      </c>
      <c r="D751" t="s">
        <v>83</v>
      </c>
      <c r="E751" s="2" t="str">
        <f>HYPERLINK("capsilon://?command=openfolder&amp;siteaddress=envoy.emaiq-na2.net&amp;folderid=FX3D9A0B83-8DF1-4B44-43E4-D71FCCC22060","FX2203982")</f>
        <v>FX2203982</v>
      </c>
      <c r="F751" t="s">
        <v>19</v>
      </c>
      <c r="G751" t="s">
        <v>19</v>
      </c>
      <c r="H751" t="s">
        <v>84</v>
      </c>
      <c r="I751" t="s">
        <v>1813</v>
      </c>
      <c r="J751">
        <v>128</v>
      </c>
      <c r="K751" t="s">
        <v>86</v>
      </c>
      <c r="L751" t="s">
        <v>87</v>
      </c>
      <c r="M751" t="s">
        <v>88</v>
      </c>
      <c r="N751">
        <v>2</v>
      </c>
      <c r="O751" s="1">
        <v>44657.507708333331</v>
      </c>
      <c r="P751" s="1">
        <v>44657.783993055556</v>
      </c>
      <c r="Q751">
        <v>23131</v>
      </c>
      <c r="R751">
        <v>740</v>
      </c>
      <c r="S751" t="b">
        <v>0</v>
      </c>
      <c r="T751" t="s">
        <v>89</v>
      </c>
      <c r="U751" t="b">
        <v>0</v>
      </c>
      <c r="V751" t="s">
        <v>476</v>
      </c>
      <c r="W751" s="1">
        <v>44657.598124999997</v>
      </c>
      <c r="X751">
        <v>561</v>
      </c>
      <c r="Y751">
        <v>109</v>
      </c>
      <c r="Z751">
        <v>0</v>
      </c>
      <c r="AA751">
        <v>109</v>
      </c>
      <c r="AB751">
        <v>0</v>
      </c>
      <c r="AC751">
        <v>34</v>
      </c>
      <c r="AD751">
        <v>19</v>
      </c>
      <c r="AE751">
        <v>0</v>
      </c>
      <c r="AF751">
        <v>0</v>
      </c>
      <c r="AG751">
        <v>0</v>
      </c>
      <c r="AH751" t="s">
        <v>394</v>
      </c>
      <c r="AI751" s="1">
        <v>44657.783993055556</v>
      </c>
      <c r="AJ751">
        <v>179</v>
      </c>
      <c r="AK751">
        <v>2</v>
      </c>
      <c r="AL751">
        <v>0</v>
      </c>
      <c r="AM751">
        <v>2</v>
      </c>
      <c r="AN751">
        <v>0</v>
      </c>
      <c r="AO751">
        <v>1</v>
      </c>
      <c r="AP751">
        <v>17</v>
      </c>
      <c r="AQ751">
        <v>0</v>
      </c>
      <c r="AR751">
        <v>0</v>
      </c>
      <c r="AS751">
        <v>0</v>
      </c>
      <c r="AT751" t="s">
        <v>89</v>
      </c>
      <c r="AU751" t="s">
        <v>89</v>
      </c>
      <c r="AV751" t="s">
        <v>89</v>
      </c>
      <c r="AW751" t="s">
        <v>89</v>
      </c>
      <c r="AX751" t="s">
        <v>89</v>
      </c>
      <c r="AY751" t="s">
        <v>89</v>
      </c>
      <c r="AZ751" t="s">
        <v>89</v>
      </c>
      <c r="BA751" t="s">
        <v>89</v>
      </c>
      <c r="BB751" t="s">
        <v>89</v>
      </c>
      <c r="BC751" t="s">
        <v>89</v>
      </c>
      <c r="BD751" t="s">
        <v>89</v>
      </c>
      <c r="BE751" t="s">
        <v>89</v>
      </c>
    </row>
    <row r="752" spans="1:57" x14ac:dyDescent="0.35">
      <c r="A752" t="s">
        <v>1814</v>
      </c>
      <c r="B752" t="s">
        <v>81</v>
      </c>
      <c r="C752" t="s">
        <v>1815</v>
      </c>
      <c r="D752" t="s">
        <v>83</v>
      </c>
      <c r="E752" s="2" t="str">
        <f>HYPERLINK("capsilon://?command=openfolder&amp;siteaddress=envoy.emaiq-na2.net&amp;folderid=FX2E0FB605-A1A2-D336-3ADB-4F9642816D73","FX2203243")</f>
        <v>FX2203243</v>
      </c>
      <c r="F752" t="s">
        <v>19</v>
      </c>
      <c r="G752" t="s">
        <v>19</v>
      </c>
      <c r="H752" t="s">
        <v>84</v>
      </c>
      <c r="I752" t="s">
        <v>1816</v>
      </c>
      <c r="J752">
        <v>30</v>
      </c>
      <c r="K752" t="s">
        <v>86</v>
      </c>
      <c r="L752" t="s">
        <v>87</v>
      </c>
      <c r="M752" t="s">
        <v>88</v>
      </c>
      <c r="N752">
        <v>2</v>
      </c>
      <c r="O752" s="1">
        <v>44657.508634259262</v>
      </c>
      <c r="P752" s="1">
        <v>44657.783958333333</v>
      </c>
      <c r="Q752">
        <v>23558</v>
      </c>
      <c r="R752">
        <v>230</v>
      </c>
      <c r="S752" t="b">
        <v>0</v>
      </c>
      <c r="T752" t="s">
        <v>89</v>
      </c>
      <c r="U752" t="b">
        <v>0</v>
      </c>
      <c r="V752" t="s">
        <v>154</v>
      </c>
      <c r="W752" s="1">
        <v>44657.593634259261</v>
      </c>
      <c r="X752">
        <v>123</v>
      </c>
      <c r="Y752">
        <v>9</v>
      </c>
      <c r="Z752">
        <v>0</v>
      </c>
      <c r="AA752">
        <v>9</v>
      </c>
      <c r="AB752">
        <v>0</v>
      </c>
      <c r="AC752">
        <v>2</v>
      </c>
      <c r="AD752">
        <v>21</v>
      </c>
      <c r="AE752">
        <v>0</v>
      </c>
      <c r="AF752">
        <v>0</v>
      </c>
      <c r="AG752">
        <v>0</v>
      </c>
      <c r="AH752" t="s">
        <v>1764</v>
      </c>
      <c r="AI752" s="1">
        <v>44657.783958333333</v>
      </c>
      <c r="AJ752">
        <v>107</v>
      </c>
      <c r="AK752">
        <v>1</v>
      </c>
      <c r="AL752">
        <v>0</v>
      </c>
      <c r="AM752">
        <v>1</v>
      </c>
      <c r="AN752">
        <v>0</v>
      </c>
      <c r="AO752">
        <v>1</v>
      </c>
      <c r="AP752">
        <v>20</v>
      </c>
      <c r="AQ752">
        <v>0</v>
      </c>
      <c r="AR752">
        <v>0</v>
      </c>
      <c r="AS752">
        <v>0</v>
      </c>
      <c r="AT752" t="s">
        <v>89</v>
      </c>
      <c r="AU752" t="s">
        <v>89</v>
      </c>
      <c r="AV752" t="s">
        <v>89</v>
      </c>
      <c r="AW752" t="s">
        <v>89</v>
      </c>
      <c r="AX752" t="s">
        <v>89</v>
      </c>
      <c r="AY752" t="s">
        <v>89</v>
      </c>
      <c r="AZ752" t="s">
        <v>89</v>
      </c>
      <c r="BA752" t="s">
        <v>89</v>
      </c>
      <c r="BB752" t="s">
        <v>89</v>
      </c>
      <c r="BC752" t="s">
        <v>89</v>
      </c>
      <c r="BD752" t="s">
        <v>89</v>
      </c>
      <c r="BE752" t="s">
        <v>89</v>
      </c>
    </row>
    <row r="753" spans="1:57" x14ac:dyDescent="0.35">
      <c r="A753" t="s">
        <v>1817</v>
      </c>
      <c r="B753" t="s">
        <v>81</v>
      </c>
      <c r="C753" t="s">
        <v>1818</v>
      </c>
      <c r="D753" t="s">
        <v>83</v>
      </c>
      <c r="E753" s="2" t="str">
        <f>HYPERLINK("capsilon://?command=openfolder&amp;siteaddress=envoy.emaiq-na2.net&amp;folderid=FX0B754275-317F-C874-8519-29A0FBDCFD9D","FX22031033")</f>
        <v>FX22031033</v>
      </c>
      <c r="F753" t="s">
        <v>19</v>
      </c>
      <c r="G753" t="s">
        <v>19</v>
      </c>
      <c r="H753" t="s">
        <v>84</v>
      </c>
      <c r="I753" t="s">
        <v>1819</v>
      </c>
      <c r="J753">
        <v>334</v>
      </c>
      <c r="K753" t="s">
        <v>86</v>
      </c>
      <c r="L753" t="s">
        <v>87</v>
      </c>
      <c r="M753" t="s">
        <v>88</v>
      </c>
      <c r="N753">
        <v>2</v>
      </c>
      <c r="O753" s="1">
        <v>44657.511261574073</v>
      </c>
      <c r="P753" s="1">
        <v>44657.808576388888</v>
      </c>
      <c r="Q753">
        <v>22414</v>
      </c>
      <c r="R753">
        <v>3274</v>
      </c>
      <c r="S753" t="b">
        <v>0</v>
      </c>
      <c r="T753" t="s">
        <v>89</v>
      </c>
      <c r="U753" t="b">
        <v>0</v>
      </c>
      <c r="V753" t="s">
        <v>154</v>
      </c>
      <c r="W753" s="1">
        <v>44657.61314814815</v>
      </c>
      <c r="X753">
        <v>1685</v>
      </c>
      <c r="Y753">
        <v>375</v>
      </c>
      <c r="Z753">
        <v>0</v>
      </c>
      <c r="AA753">
        <v>375</v>
      </c>
      <c r="AB753">
        <v>0</v>
      </c>
      <c r="AC753">
        <v>225</v>
      </c>
      <c r="AD753">
        <v>-41</v>
      </c>
      <c r="AE753">
        <v>0</v>
      </c>
      <c r="AF753">
        <v>0</v>
      </c>
      <c r="AG753">
        <v>0</v>
      </c>
      <c r="AH753" t="s">
        <v>420</v>
      </c>
      <c r="AI753" s="1">
        <v>44657.808576388888</v>
      </c>
      <c r="AJ753">
        <v>951</v>
      </c>
      <c r="AK753">
        <v>1</v>
      </c>
      <c r="AL753">
        <v>0</v>
      </c>
      <c r="AM753">
        <v>1</v>
      </c>
      <c r="AN753">
        <v>0</v>
      </c>
      <c r="AO753">
        <v>1</v>
      </c>
      <c r="AP753">
        <v>-42</v>
      </c>
      <c r="AQ753">
        <v>0</v>
      </c>
      <c r="AR753">
        <v>0</v>
      </c>
      <c r="AS753">
        <v>0</v>
      </c>
      <c r="AT753" t="s">
        <v>89</v>
      </c>
      <c r="AU753" t="s">
        <v>89</v>
      </c>
      <c r="AV753" t="s">
        <v>89</v>
      </c>
      <c r="AW753" t="s">
        <v>89</v>
      </c>
      <c r="AX753" t="s">
        <v>89</v>
      </c>
      <c r="AY753" t="s">
        <v>89</v>
      </c>
      <c r="AZ753" t="s">
        <v>89</v>
      </c>
      <c r="BA753" t="s">
        <v>89</v>
      </c>
      <c r="BB753" t="s">
        <v>89</v>
      </c>
      <c r="BC753" t="s">
        <v>89</v>
      </c>
      <c r="BD753" t="s">
        <v>89</v>
      </c>
      <c r="BE753" t="s">
        <v>89</v>
      </c>
    </row>
    <row r="754" spans="1:57" x14ac:dyDescent="0.35">
      <c r="A754" t="s">
        <v>1820</v>
      </c>
      <c r="B754" t="s">
        <v>81</v>
      </c>
      <c r="C754" t="s">
        <v>1821</v>
      </c>
      <c r="D754" t="s">
        <v>83</v>
      </c>
      <c r="E754" s="2" t="str">
        <f>HYPERLINK("capsilon://?command=openfolder&amp;siteaddress=envoy.emaiq-na2.net&amp;folderid=FX30133735-ABD4-614F-A14D-CE08EBC9422B","FX22031213")</f>
        <v>FX22031213</v>
      </c>
      <c r="F754" t="s">
        <v>19</v>
      </c>
      <c r="G754" t="s">
        <v>19</v>
      </c>
      <c r="H754" t="s">
        <v>84</v>
      </c>
      <c r="I754" t="s">
        <v>1822</v>
      </c>
      <c r="J754">
        <v>171</v>
      </c>
      <c r="K754" t="s">
        <v>86</v>
      </c>
      <c r="L754" t="s">
        <v>87</v>
      </c>
      <c r="M754" t="s">
        <v>88</v>
      </c>
      <c r="N754">
        <v>1</v>
      </c>
      <c r="O754" s="1">
        <v>44657.513472222221</v>
      </c>
      <c r="P754" s="1">
        <v>44657.601527777777</v>
      </c>
      <c r="Q754">
        <v>7040</v>
      </c>
      <c r="R754">
        <v>568</v>
      </c>
      <c r="S754" t="b">
        <v>0</v>
      </c>
      <c r="T754" t="s">
        <v>89</v>
      </c>
      <c r="U754" t="b">
        <v>0</v>
      </c>
      <c r="V754" t="s">
        <v>460</v>
      </c>
      <c r="W754" s="1">
        <v>44657.601527777777</v>
      </c>
      <c r="X754">
        <v>475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171</v>
      </c>
      <c r="AE754">
        <v>151</v>
      </c>
      <c r="AF754">
        <v>0</v>
      </c>
      <c r="AG754">
        <v>6</v>
      </c>
      <c r="AH754" t="s">
        <v>89</v>
      </c>
      <c r="AI754" t="s">
        <v>89</v>
      </c>
      <c r="AJ754" t="s">
        <v>89</v>
      </c>
      <c r="AK754" t="s">
        <v>89</v>
      </c>
      <c r="AL754" t="s">
        <v>89</v>
      </c>
      <c r="AM754" t="s">
        <v>89</v>
      </c>
      <c r="AN754" t="s">
        <v>89</v>
      </c>
      <c r="AO754" t="s">
        <v>89</v>
      </c>
      <c r="AP754" t="s">
        <v>89</v>
      </c>
      <c r="AQ754" t="s">
        <v>89</v>
      </c>
      <c r="AR754" t="s">
        <v>89</v>
      </c>
      <c r="AS754" t="s">
        <v>89</v>
      </c>
      <c r="AT754" t="s">
        <v>89</v>
      </c>
      <c r="AU754" t="s">
        <v>89</v>
      </c>
      <c r="AV754" t="s">
        <v>89</v>
      </c>
      <c r="AW754" t="s">
        <v>89</v>
      </c>
      <c r="AX754" t="s">
        <v>89</v>
      </c>
      <c r="AY754" t="s">
        <v>89</v>
      </c>
      <c r="AZ754" t="s">
        <v>89</v>
      </c>
      <c r="BA754" t="s">
        <v>89</v>
      </c>
      <c r="BB754" t="s">
        <v>89</v>
      </c>
      <c r="BC754" t="s">
        <v>89</v>
      </c>
      <c r="BD754" t="s">
        <v>89</v>
      </c>
      <c r="BE754" t="s">
        <v>89</v>
      </c>
    </row>
    <row r="755" spans="1:57" x14ac:dyDescent="0.35">
      <c r="A755" t="s">
        <v>1823</v>
      </c>
      <c r="B755" t="s">
        <v>81</v>
      </c>
      <c r="C755" t="s">
        <v>122</v>
      </c>
      <c r="D755" t="s">
        <v>83</v>
      </c>
      <c r="E755" s="2" t="str">
        <f>HYPERLINK("capsilon://?command=openfolder&amp;siteaddress=envoy.emaiq-na2.net&amp;folderid=FX52E91147-6940-4F21-E3B8-4FFA82757A39","FX2203322")</f>
        <v>FX2203322</v>
      </c>
      <c r="F755" t="s">
        <v>19</v>
      </c>
      <c r="G755" t="s">
        <v>19</v>
      </c>
      <c r="H755" t="s">
        <v>84</v>
      </c>
      <c r="I755" t="s">
        <v>1824</v>
      </c>
      <c r="J755">
        <v>66</v>
      </c>
      <c r="K755" t="s">
        <v>86</v>
      </c>
      <c r="L755" t="s">
        <v>87</v>
      </c>
      <c r="M755" t="s">
        <v>88</v>
      </c>
      <c r="N755">
        <v>2</v>
      </c>
      <c r="O755" s="1">
        <v>44657.516539351855</v>
      </c>
      <c r="P755" s="1">
        <v>44657.785833333335</v>
      </c>
      <c r="Q755">
        <v>22592</v>
      </c>
      <c r="R755">
        <v>675</v>
      </c>
      <c r="S755" t="b">
        <v>0</v>
      </c>
      <c r="T755" t="s">
        <v>89</v>
      </c>
      <c r="U755" t="b">
        <v>0</v>
      </c>
      <c r="V755" t="s">
        <v>476</v>
      </c>
      <c r="W755" s="1">
        <v>44657.603703703702</v>
      </c>
      <c r="X755">
        <v>481</v>
      </c>
      <c r="Y755">
        <v>52</v>
      </c>
      <c r="Z755">
        <v>0</v>
      </c>
      <c r="AA755">
        <v>52</v>
      </c>
      <c r="AB755">
        <v>0</v>
      </c>
      <c r="AC755">
        <v>41</v>
      </c>
      <c r="AD755">
        <v>14</v>
      </c>
      <c r="AE755">
        <v>0</v>
      </c>
      <c r="AF755">
        <v>0</v>
      </c>
      <c r="AG755">
        <v>0</v>
      </c>
      <c r="AH755" t="s">
        <v>101</v>
      </c>
      <c r="AI755" s="1">
        <v>44657.785833333335</v>
      </c>
      <c r="AJ755">
        <v>194</v>
      </c>
      <c r="AK755">
        <v>2</v>
      </c>
      <c r="AL755">
        <v>0</v>
      </c>
      <c r="AM755">
        <v>2</v>
      </c>
      <c r="AN755">
        <v>0</v>
      </c>
      <c r="AO755">
        <v>2</v>
      </c>
      <c r="AP755">
        <v>12</v>
      </c>
      <c r="AQ755">
        <v>0</v>
      </c>
      <c r="AR755">
        <v>0</v>
      </c>
      <c r="AS755">
        <v>0</v>
      </c>
      <c r="AT755" t="s">
        <v>89</v>
      </c>
      <c r="AU755" t="s">
        <v>89</v>
      </c>
      <c r="AV755" t="s">
        <v>89</v>
      </c>
      <c r="AW755" t="s">
        <v>89</v>
      </c>
      <c r="AX755" t="s">
        <v>89</v>
      </c>
      <c r="AY755" t="s">
        <v>89</v>
      </c>
      <c r="AZ755" t="s">
        <v>89</v>
      </c>
      <c r="BA755" t="s">
        <v>89</v>
      </c>
      <c r="BB755" t="s">
        <v>89</v>
      </c>
      <c r="BC755" t="s">
        <v>89</v>
      </c>
      <c r="BD755" t="s">
        <v>89</v>
      </c>
      <c r="BE755" t="s">
        <v>89</v>
      </c>
    </row>
    <row r="756" spans="1:57" x14ac:dyDescent="0.35">
      <c r="A756" t="s">
        <v>1825</v>
      </c>
      <c r="B756" t="s">
        <v>81</v>
      </c>
      <c r="C756" t="s">
        <v>1826</v>
      </c>
      <c r="D756" t="s">
        <v>83</v>
      </c>
      <c r="E756" s="2" t="str">
        <f>HYPERLINK("capsilon://?command=openfolder&amp;siteaddress=envoy.emaiq-na2.net&amp;folderid=FX58141ABA-F635-5CA1-88F5-B696379D20EF","FX22031174")</f>
        <v>FX22031174</v>
      </c>
      <c r="F756" t="s">
        <v>19</v>
      </c>
      <c r="G756" t="s">
        <v>19</v>
      </c>
      <c r="H756" t="s">
        <v>84</v>
      </c>
      <c r="I756" t="s">
        <v>1827</v>
      </c>
      <c r="J756">
        <v>244</v>
      </c>
      <c r="K756" t="s">
        <v>86</v>
      </c>
      <c r="L756" t="s">
        <v>87</v>
      </c>
      <c r="M756" t="s">
        <v>88</v>
      </c>
      <c r="N756">
        <v>2</v>
      </c>
      <c r="O756" s="1">
        <v>44657.52134259259</v>
      </c>
      <c r="P756" s="1">
        <v>44657.791747685187</v>
      </c>
      <c r="Q756">
        <v>21291</v>
      </c>
      <c r="R756">
        <v>2072</v>
      </c>
      <c r="S756" t="b">
        <v>0</v>
      </c>
      <c r="T756" t="s">
        <v>89</v>
      </c>
      <c r="U756" t="b">
        <v>0</v>
      </c>
      <c r="V756" t="s">
        <v>460</v>
      </c>
      <c r="W756" s="1">
        <v>44657.627442129633</v>
      </c>
      <c r="X756">
        <v>1539</v>
      </c>
      <c r="Y756">
        <v>269</v>
      </c>
      <c r="Z756">
        <v>0</v>
      </c>
      <c r="AA756">
        <v>269</v>
      </c>
      <c r="AB756">
        <v>21</v>
      </c>
      <c r="AC756">
        <v>170</v>
      </c>
      <c r="AD756">
        <v>-25</v>
      </c>
      <c r="AE756">
        <v>0</v>
      </c>
      <c r="AF756">
        <v>0</v>
      </c>
      <c r="AG756">
        <v>0</v>
      </c>
      <c r="AH756" t="s">
        <v>101</v>
      </c>
      <c r="AI756" s="1">
        <v>44657.791747685187</v>
      </c>
      <c r="AJ756">
        <v>510</v>
      </c>
      <c r="AK756">
        <v>5</v>
      </c>
      <c r="AL756">
        <v>0</v>
      </c>
      <c r="AM756">
        <v>5</v>
      </c>
      <c r="AN756">
        <v>21</v>
      </c>
      <c r="AO756">
        <v>5</v>
      </c>
      <c r="AP756">
        <v>-30</v>
      </c>
      <c r="AQ756">
        <v>0</v>
      </c>
      <c r="AR756">
        <v>0</v>
      </c>
      <c r="AS756">
        <v>0</v>
      </c>
      <c r="AT756" t="s">
        <v>89</v>
      </c>
      <c r="AU756" t="s">
        <v>89</v>
      </c>
      <c r="AV756" t="s">
        <v>89</v>
      </c>
      <c r="AW756" t="s">
        <v>89</v>
      </c>
      <c r="AX756" t="s">
        <v>89</v>
      </c>
      <c r="AY756" t="s">
        <v>89</v>
      </c>
      <c r="AZ756" t="s">
        <v>89</v>
      </c>
      <c r="BA756" t="s">
        <v>89</v>
      </c>
      <c r="BB756" t="s">
        <v>89</v>
      </c>
      <c r="BC756" t="s">
        <v>89</v>
      </c>
      <c r="BD756" t="s">
        <v>89</v>
      </c>
      <c r="BE756" t="s">
        <v>89</v>
      </c>
    </row>
    <row r="757" spans="1:57" x14ac:dyDescent="0.35">
      <c r="A757" t="s">
        <v>1828</v>
      </c>
      <c r="B757" t="s">
        <v>81</v>
      </c>
      <c r="C757" t="s">
        <v>1759</v>
      </c>
      <c r="D757" t="s">
        <v>83</v>
      </c>
      <c r="E757" s="2" t="str">
        <f>HYPERLINK("capsilon://?command=openfolder&amp;siteaddress=envoy.emaiq-na2.net&amp;folderid=FX85C2F79E-ADE6-29AF-27C3-C655A29A6D65","FX2203846")</f>
        <v>FX2203846</v>
      </c>
      <c r="F757" t="s">
        <v>19</v>
      </c>
      <c r="G757" t="s">
        <v>19</v>
      </c>
      <c r="H757" t="s">
        <v>84</v>
      </c>
      <c r="I757" t="s">
        <v>1760</v>
      </c>
      <c r="J757">
        <v>113</v>
      </c>
      <c r="K757" t="s">
        <v>86</v>
      </c>
      <c r="L757" t="s">
        <v>87</v>
      </c>
      <c r="M757" t="s">
        <v>88</v>
      </c>
      <c r="N757">
        <v>2</v>
      </c>
      <c r="O757" s="1">
        <v>44657.523541666669</v>
      </c>
      <c r="P757" s="1">
        <v>44657.558900462966</v>
      </c>
      <c r="Q757">
        <v>1511</v>
      </c>
      <c r="R757">
        <v>1544</v>
      </c>
      <c r="S757" t="b">
        <v>0</v>
      </c>
      <c r="T757" t="s">
        <v>89</v>
      </c>
      <c r="U757" t="b">
        <v>1</v>
      </c>
      <c r="V757" t="s">
        <v>134</v>
      </c>
      <c r="W757" s="1">
        <v>44657.535532407404</v>
      </c>
      <c r="X757">
        <v>933</v>
      </c>
      <c r="Y757">
        <v>114</v>
      </c>
      <c r="Z757">
        <v>0</v>
      </c>
      <c r="AA757">
        <v>114</v>
      </c>
      <c r="AB757">
        <v>0</v>
      </c>
      <c r="AC757">
        <v>60</v>
      </c>
      <c r="AD757">
        <v>-1</v>
      </c>
      <c r="AE757">
        <v>0</v>
      </c>
      <c r="AF757">
        <v>0</v>
      </c>
      <c r="AG757">
        <v>0</v>
      </c>
      <c r="AH757" t="s">
        <v>1764</v>
      </c>
      <c r="AI757" s="1">
        <v>44657.558900462966</v>
      </c>
      <c r="AJ757">
        <v>611</v>
      </c>
      <c r="AK757">
        <v>2</v>
      </c>
      <c r="AL757">
        <v>0</v>
      </c>
      <c r="AM757">
        <v>2</v>
      </c>
      <c r="AN757">
        <v>0</v>
      </c>
      <c r="AO757">
        <v>2</v>
      </c>
      <c r="AP757">
        <v>-3</v>
      </c>
      <c r="AQ757">
        <v>0</v>
      </c>
      <c r="AR757">
        <v>0</v>
      </c>
      <c r="AS757">
        <v>0</v>
      </c>
      <c r="AT757" t="s">
        <v>89</v>
      </c>
      <c r="AU757" t="s">
        <v>89</v>
      </c>
      <c r="AV757" t="s">
        <v>89</v>
      </c>
      <c r="AW757" t="s">
        <v>89</v>
      </c>
      <c r="AX757" t="s">
        <v>89</v>
      </c>
      <c r="AY757" t="s">
        <v>89</v>
      </c>
      <c r="AZ757" t="s">
        <v>89</v>
      </c>
      <c r="BA757" t="s">
        <v>89</v>
      </c>
      <c r="BB757" t="s">
        <v>89</v>
      </c>
      <c r="BC757" t="s">
        <v>89</v>
      </c>
      <c r="BD757" t="s">
        <v>89</v>
      </c>
      <c r="BE757" t="s">
        <v>89</v>
      </c>
    </row>
    <row r="758" spans="1:57" x14ac:dyDescent="0.35">
      <c r="A758" t="s">
        <v>1829</v>
      </c>
      <c r="B758" t="s">
        <v>81</v>
      </c>
      <c r="C758" t="s">
        <v>1830</v>
      </c>
      <c r="D758" t="s">
        <v>83</v>
      </c>
      <c r="E758" s="2" t="str">
        <f>HYPERLINK("capsilon://?command=openfolder&amp;siteaddress=envoy.emaiq-na2.net&amp;folderid=FX88789F02-BB14-75FD-42C2-3F059E632BE6","FX2203495")</f>
        <v>FX2203495</v>
      </c>
      <c r="F758" t="s">
        <v>19</v>
      </c>
      <c r="G758" t="s">
        <v>19</v>
      </c>
      <c r="H758" t="s">
        <v>84</v>
      </c>
      <c r="I758" t="s">
        <v>1831</v>
      </c>
      <c r="J758">
        <v>136</v>
      </c>
      <c r="K758" t="s">
        <v>86</v>
      </c>
      <c r="L758" t="s">
        <v>87</v>
      </c>
      <c r="M758" t="s">
        <v>88</v>
      </c>
      <c r="N758">
        <v>2</v>
      </c>
      <c r="O758" s="1">
        <v>44657.534594907411</v>
      </c>
      <c r="P758" s="1">
        <v>44657.789363425924</v>
      </c>
      <c r="Q758">
        <v>21080</v>
      </c>
      <c r="R758">
        <v>932</v>
      </c>
      <c r="S758" t="b">
        <v>0</v>
      </c>
      <c r="T758" t="s">
        <v>89</v>
      </c>
      <c r="U758" t="b">
        <v>0</v>
      </c>
      <c r="V758" t="s">
        <v>336</v>
      </c>
      <c r="W758" s="1">
        <v>44657.609652777777</v>
      </c>
      <c r="X758">
        <v>466</v>
      </c>
      <c r="Y758">
        <v>132</v>
      </c>
      <c r="Z758">
        <v>0</v>
      </c>
      <c r="AA758">
        <v>132</v>
      </c>
      <c r="AB758">
        <v>0</v>
      </c>
      <c r="AC758">
        <v>58</v>
      </c>
      <c r="AD758">
        <v>4</v>
      </c>
      <c r="AE758">
        <v>0</v>
      </c>
      <c r="AF758">
        <v>0</v>
      </c>
      <c r="AG758">
        <v>0</v>
      </c>
      <c r="AH758" t="s">
        <v>1764</v>
      </c>
      <c r="AI758" s="1">
        <v>44657.789363425924</v>
      </c>
      <c r="AJ758">
        <v>466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4</v>
      </c>
      <c r="AQ758">
        <v>0</v>
      </c>
      <c r="AR758">
        <v>0</v>
      </c>
      <c r="AS758">
        <v>0</v>
      </c>
      <c r="AT758" t="s">
        <v>89</v>
      </c>
      <c r="AU758" t="s">
        <v>89</v>
      </c>
      <c r="AV758" t="s">
        <v>89</v>
      </c>
      <c r="AW758" t="s">
        <v>89</v>
      </c>
      <c r="AX758" t="s">
        <v>89</v>
      </c>
      <c r="AY758" t="s">
        <v>89</v>
      </c>
      <c r="AZ758" t="s">
        <v>89</v>
      </c>
      <c r="BA758" t="s">
        <v>89</v>
      </c>
      <c r="BB758" t="s">
        <v>89</v>
      </c>
      <c r="BC758" t="s">
        <v>89</v>
      </c>
      <c r="BD758" t="s">
        <v>89</v>
      </c>
      <c r="BE758" t="s">
        <v>89</v>
      </c>
    </row>
    <row r="759" spans="1:57" x14ac:dyDescent="0.35">
      <c r="A759" t="s">
        <v>1832</v>
      </c>
      <c r="B759" t="s">
        <v>81</v>
      </c>
      <c r="C759" t="s">
        <v>1595</v>
      </c>
      <c r="D759" t="s">
        <v>83</v>
      </c>
      <c r="E759" s="2" t="str">
        <f>HYPERLINK("capsilon://?command=openfolder&amp;siteaddress=envoy.emaiq-na2.net&amp;folderid=FXEEAA346A-E588-3AF3-48C5-7BB48A709DC2","FX2203947")</f>
        <v>FX2203947</v>
      </c>
      <c r="F759" t="s">
        <v>19</v>
      </c>
      <c r="G759" t="s">
        <v>19</v>
      </c>
      <c r="H759" t="s">
        <v>84</v>
      </c>
      <c r="I759" t="s">
        <v>1833</v>
      </c>
      <c r="J759">
        <v>563</v>
      </c>
      <c r="K759" t="s">
        <v>86</v>
      </c>
      <c r="L759" t="s">
        <v>87</v>
      </c>
      <c r="M759" t="s">
        <v>88</v>
      </c>
      <c r="N759">
        <v>2</v>
      </c>
      <c r="O759" s="1">
        <v>44652.429942129631</v>
      </c>
      <c r="P759" s="1">
        <v>44655.177881944444</v>
      </c>
      <c r="Q759">
        <v>234862</v>
      </c>
      <c r="R759">
        <v>2560</v>
      </c>
      <c r="S759" t="b">
        <v>0</v>
      </c>
      <c r="T759" t="s">
        <v>89</v>
      </c>
      <c r="U759" t="b">
        <v>0</v>
      </c>
      <c r="V759" t="s">
        <v>1075</v>
      </c>
      <c r="W759" s="1">
        <v>44652.511412037034</v>
      </c>
      <c r="X759">
        <v>859</v>
      </c>
      <c r="Y759">
        <v>190</v>
      </c>
      <c r="Z759">
        <v>0</v>
      </c>
      <c r="AA759">
        <v>190</v>
      </c>
      <c r="AB759">
        <v>158</v>
      </c>
      <c r="AC759">
        <v>42</v>
      </c>
      <c r="AD759">
        <v>373</v>
      </c>
      <c r="AE759">
        <v>0</v>
      </c>
      <c r="AF759">
        <v>0</v>
      </c>
      <c r="AG759">
        <v>0</v>
      </c>
      <c r="AH759" t="s">
        <v>118</v>
      </c>
      <c r="AI759" s="1">
        <v>44655.177881944444</v>
      </c>
      <c r="AJ759">
        <v>1448</v>
      </c>
      <c r="AK759">
        <v>44</v>
      </c>
      <c r="AL759">
        <v>0</v>
      </c>
      <c r="AM759">
        <v>44</v>
      </c>
      <c r="AN759">
        <v>79</v>
      </c>
      <c r="AO759">
        <v>13</v>
      </c>
      <c r="AP759">
        <v>329</v>
      </c>
      <c r="AQ759">
        <v>0</v>
      </c>
      <c r="AR759">
        <v>0</v>
      </c>
      <c r="AS759">
        <v>0</v>
      </c>
      <c r="AT759" t="s">
        <v>89</v>
      </c>
      <c r="AU759" t="s">
        <v>89</v>
      </c>
      <c r="AV759" t="s">
        <v>89</v>
      </c>
      <c r="AW759" t="s">
        <v>89</v>
      </c>
      <c r="AX759" t="s">
        <v>89</v>
      </c>
      <c r="AY759" t="s">
        <v>89</v>
      </c>
      <c r="AZ759" t="s">
        <v>89</v>
      </c>
      <c r="BA759" t="s">
        <v>89</v>
      </c>
      <c r="BB759" t="s">
        <v>89</v>
      </c>
      <c r="BC759" t="s">
        <v>89</v>
      </c>
      <c r="BD759" t="s">
        <v>89</v>
      </c>
      <c r="BE759" t="s">
        <v>89</v>
      </c>
    </row>
    <row r="760" spans="1:57" x14ac:dyDescent="0.35">
      <c r="A760" t="s">
        <v>1834</v>
      </c>
      <c r="B760" t="s">
        <v>81</v>
      </c>
      <c r="C760" t="s">
        <v>1278</v>
      </c>
      <c r="D760" t="s">
        <v>83</v>
      </c>
      <c r="E760" s="2" t="str">
        <f>HYPERLINK("capsilon://?command=openfolder&amp;siteaddress=envoy.emaiq-na2.net&amp;folderid=FX5DD5F9BE-37FB-0459-3B7C-9A5262A3BC34","FX22031166")</f>
        <v>FX22031166</v>
      </c>
      <c r="F760" t="s">
        <v>19</v>
      </c>
      <c r="G760" t="s">
        <v>19</v>
      </c>
      <c r="H760" t="s">
        <v>84</v>
      </c>
      <c r="I760" t="s">
        <v>1835</v>
      </c>
      <c r="J760">
        <v>130</v>
      </c>
      <c r="K760" t="s">
        <v>86</v>
      </c>
      <c r="L760" t="s">
        <v>87</v>
      </c>
      <c r="M760" t="s">
        <v>88</v>
      </c>
      <c r="N760">
        <v>2</v>
      </c>
      <c r="O760" s="1">
        <v>44657.537256944444</v>
      </c>
      <c r="P760" s="1">
        <v>44657.785567129627</v>
      </c>
      <c r="Q760">
        <v>20333</v>
      </c>
      <c r="R760">
        <v>1121</v>
      </c>
      <c r="S760" t="b">
        <v>0</v>
      </c>
      <c r="T760" t="s">
        <v>89</v>
      </c>
      <c r="U760" t="b">
        <v>0</v>
      </c>
      <c r="V760" t="s">
        <v>134</v>
      </c>
      <c r="W760" s="1">
        <v>44657.6175</v>
      </c>
      <c r="X760">
        <v>986</v>
      </c>
      <c r="Y760">
        <v>80</v>
      </c>
      <c r="Z760">
        <v>0</v>
      </c>
      <c r="AA760">
        <v>80</v>
      </c>
      <c r="AB760">
        <v>0</v>
      </c>
      <c r="AC760">
        <v>50</v>
      </c>
      <c r="AD760">
        <v>50</v>
      </c>
      <c r="AE760">
        <v>0</v>
      </c>
      <c r="AF760">
        <v>0</v>
      </c>
      <c r="AG760">
        <v>0</v>
      </c>
      <c r="AH760" t="s">
        <v>394</v>
      </c>
      <c r="AI760" s="1">
        <v>44657.785567129627</v>
      </c>
      <c r="AJ760">
        <v>135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50</v>
      </c>
      <c r="AQ760">
        <v>0</v>
      </c>
      <c r="AR760">
        <v>0</v>
      </c>
      <c r="AS760">
        <v>0</v>
      </c>
      <c r="AT760" t="s">
        <v>89</v>
      </c>
      <c r="AU760" t="s">
        <v>89</v>
      </c>
      <c r="AV760" t="s">
        <v>89</v>
      </c>
      <c r="AW760" t="s">
        <v>89</v>
      </c>
      <c r="AX760" t="s">
        <v>89</v>
      </c>
      <c r="AY760" t="s">
        <v>89</v>
      </c>
      <c r="AZ760" t="s">
        <v>89</v>
      </c>
      <c r="BA760" t="s">
        <v>89</v>
      </c>
      <c r="BB760" t="s">
        <v>89</v>
      </c>
      <c r="BC760" t="s">
        <v>89</v>
      </c>
      <c r="BD760" t="s">
        <v>89</v>
      </c>
      <c r="BE760" t="s">
        <v>89</v>
      </c>
    </row>
    <row r="761" spans="1:57" x14ac:dyDescent="0.35">
      <c r="A761" t="s">
        <v>1836</v>
      </c>
      <c r="B761" t="s">
        <v>81</v>
      </c>
      <c r="C761" t="s">
        <v>1769</v>
      </c>
      <c r="D761" t="s">
        <v>83</v>
      </c>
      <c r="E761" s="2" t="str">
        <f>HYPERLINK("capsilon://?command=openfolder&amp;siteaddress=envoy.emaiq-na2.net&amp;folderid=FXA48A5455-4177-93BC-1511-48293AAA4305","FX220459")</f>
        <v>FX220459</v>
      </c>
      <c r="F761" t="s">
        <v>19</v>
      </c>
      <c r="G761" t="s">
        <v>19</v>
      </c>
      <c r="H761" t="s">
        <v>84</v>
      </c>
      <c r="I761" t="s">
        <v>1770</v>
      </c>
      <c r="J761">
        <v>567</v>
      </c>
      <c r="K761" t="s">
        <v>86</v>
      </c>
      <c r="L761" t="s">
        <v>87</v>
      </c>
      <c r="M761" t="s">
        <v>88</v>
      </c>
      <c r="N761">
        <v>2</v>
      </c>
      <c r="O761" s="1">
        <v>44657.539710648147</v>
      </c>
      <c r="P761" s="1">
        <v>44657.751145833332</v>
      </c>
      <c r="Q761">
        <v>8783</v>
      </c>
      <c r="R761">
        <v>9485</v>
      </c>
      <c r="S761" t="b">
        <v>0</v>
      </c>
      <c r="T761" t="s">
        <v>89</v>
      </c>
      <c r="U761" t="b">
        <v>1</v>
      </c>
      <c r="V761" t="s">
        <v>336</v>
      </c>
      <c r="W761" s="1">
        <v>44657.604247685187</v>
      </c>
      <c r="X761">
        <v>5274</v>
      </c>
      <c r="Y761">
        <v>690</v>
      </c>
      <c r="Z761">
        <v>0</v>
      </c>
      <c r="AA761">
        <v>690</v>
      </c>
      <c r="AB761">
        <v>79</v>
      </c>
      <c r="AC761">
        <v>483</v>
      </c>
      <c r="AD761">
        <v>-123</v>
      </c>
      <c r="AE761">
        <v>0</v>
      </c>
      <c r="AF761">
        <v>0</v>
      </c>
      <c r="AG761">
        <v>0</v>
      </c>
      <c r="AH761" t="s">
        <v>200</v>
      </c>
      <c r="AI761" s="1">
        <v>44657.751145833332</v>
      </c>
      <c r="AJ761">
        <v>2711</v>
      </c>
      <c r="AK761">
        <v>6</v>
      </c>
      <c r="AL761">
        <v>0</v>
      </c>
      <c r="AM761">
        <v>6</v>
      </c>
      <c r="AN761">
        <v>79</v>
      </c>
      <c r="AO761">
        <v>4</v>
      </c>
      <c r="AP761">
        <v>-129</v>
      </c>
      <c r="AQ761">
        <v>0</v>
      </c>
      <c r="AR761">
        <v>0</v>
      </c>
      <c r="AS761">
        <v>0</v>
      </c>
      <c r="AT761" t="s">
        <v>89</v>
      </c>
      <c r="AU761" t="s">
        <v>89</v>
      </c>
      <c r="AV761" t="s">
        <v>89</v>
      </c>
      <c r="AW761" t="s">
        <v>89</v>
      </c>
      <c r="AX761" t="s">
        <v>89</v>
      </c>
      <c r="AY761" t="s">
        <v>89</v>
      </c>
      <c r="AZ761" t="s">
        <v>89</v>
      </c>
      <c r="BA761" t="s">
        <v>89</v>
      </c>
      <c r="BB761" t="s">
        <v>89</v>
      </c>
      <c r="BC761" t="s">
        <v>89</v>
      </c>
      <c r="BD761" t="s">
        <v>89</v>
      </c>
      <c r="BE761" t="s">
        <v>89</v>
      </c>
    </row>
    <row r="762" spans="1:57" x14ac:dyDescent="0.35">
      <c r="A762" t="s">
        <v>1837</v>
      </c>
      <c r="B762" t="s">
        <v>81</v>
      </c>
      <c r="C762" t="s">
        <v>1495</v>
      </c>
      <c r="D762" t="s">
        <v>83</v>
      </c>
      <c r="E762" s="2" t="str">
        <f>HYPERLINK("capsilon://?command=openfolder&amp;siteaddress=envoy.emaiq-na2.net&amp;folderid=FXE18FB1E5-72A2-810A-5FE8-F1D5A1E83D1D","FX22031058")</f>
        <v>FX22031058</v>
      </c>
      <c r="F762" t="s">
        <v>19</v>
      </c>
      <c r="G762" t="s">
        <v>19</v>
      </c>
      <c r="H762" t="s">
        <v>84</v>
      </c>
      <c r="I762" t="s">
        <v>1838</v>
      </c>
      <c r="J762">
        <v>179</v>
      </c>
      <c r="K762" t="s">
        <v>86</v>
      </c>
      <c r="L762" t="s">
        <v>87</v>
      </c>
      <c r="M762" t="s">
        <v>88</v>
      </c>
      <c r="N762">
        <v>1</v>
      </c>
      <c r="O762" s="1">
        <v>44657.541481481479</v>
      </c>
      <c r="P762" s="1">
        <v>44657.609097222223</v>
      </c>
      <c r="Q762">
        <v>5596</v>
      </c>
      <c r="R762">
        <v>246</v>
      </c>
      <c r="S762" t="b">
        <v>0</v>
      </c>
      <c r="T762" t="s">
        <v>89</v>
      </c>
      <c r="U762" t="b">
        <v>0</v>
      </c>
      <c r="V762" t="s">
        <v>1075</v>
      </c>
      <c r="W762" s="1">
        <v>44657.609097222223</v>
      </c>
      <c r="X762">
        <v>246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179</v>
      </c>
      <c r="AE762">
        <v>146</v>
      </c>
      <c r="AF762">
        <v>0</v>
      </c>
      <c r="AG762">
        <v>3</v>
      </c>
      <c r="AH762" t="s">
        <v>89</v>
      </c>
      <c r="AI762" t="s">
        <v>89</v>
      </c>
      <c r="AJ762" t="s">
        <v>89</v>
      </c>
      <c r="AK762" t="s">
        <v>89</v>
      </c>
      <c r="AL762" t="s">
        <v>89</v>
      </c>
      <c r="AM762" t="s">
        <v>89</v>
      </c>
      <c r="AN762" t="s">
        <v>89</v>
      </c>
      <c r="AO762" t="s">
        <v>89</v>
      </c>
      <c r="AP762" t="s">
        <v>89</v>
      </c>
      <c r="AQ762" t="s">
        <v>89</v>
      </c>
      <c r="AR762" t="s">
        <v>89</v>
      </c>
      <c r="AS762" t="s">
        <v>89</v>
      </c>
      <c r="AT762" t="s">
        <v>89</v>
      </c>
      <c r="AU762" t="s">
        <v>89</v>
      </c>
      <c r="AV762" t="s">
        <v>89</v>
      </c>
      <c r="AW762" t="s">
        <v>89</v>
      </c>
      <c r="AX762" t="s">
        <v>89</v>
      </c>
      <c r="AY762" t="s">
        <v>89</v>
      </c>
      <c r="AZ762" t="s">
        <v>89</v>
      </c>
      <c r="BA762" t="s">
        <v>89</v>
      </c>
      <c r="BB762" t="s">
        <v>89</v>
      </c>
      <c r="BC762" t="s">
        <v>89</v>
      </c>
      <c r="BD762" t="s">
        <v>89</v>
      </c>
      <c r="BE762" t="s">
        <v>89</v>
      </c>
    </row>
    <row r="763" spans="1:57" x14ac:dyDescent="0.35">
      <c r="A763" t="s">
        <v>1839</v>
      </c>
      <c r="B763" t="s">
        <v>81</v>
      </c>
      <c r="C763" t="s">
        <v>1674</v>
      </c>
      <c r="D763" t="s">
        <v>83</v>
      </c>
      <c r="E763" s="2" t="str">
        <f>HYPERLINK("capsilon://?command=openfolder&amp;siteaddress=envoy.emaiq-na2.net&amp;folderid=FXA975D6D5-AAD7-C164-CFF0-E2996A0227D3","FX2201457")</f>
        <v>FX2201457</v>
      </c>
      <c r="F763" t="s">
        <v>19</v>
      </c>
      <c r="G763" t="s">
        <v>19</v>
      </c>
      <c r="H763" t="s">
        <v>84</v>
      </c>
      <c r="I763" t="s">
        <v>1840</v>
      </c>
      <c r="J763">
        <v>66</v>
      </c>
      <c r="K763" t="s">
        <v>86</v>
      </c>
      <c r="L763" t="s">
        <v>87</v>
      </c>
      <c r="M763" t="s">
        <v>88</v>
      </c>
      <c r="N763">
        <v>2</v>
      </c>
      <c r="O763" s="1">
        <v>44657.541875000003</v>
      </c>
      <c r="P763" s="1">
        <v>44657.791226851848</v>
      </c>
      <c r="Q763">
        <v>20549</v>
      </c>
      <c r="R763">
        <v>995</v>
      </c>
      <c r="S763" t="b">
        <v>0</v>
      </c>
      <c r="T763" t="s">
        <v>89</v>
      </c>
      <c r="U763" t="b">
        <v>0</v>
      </c>
      <c r="V763" t="s">
        <v>134</v>
      </c>
      <c r="W763" s="1">
        <v>44657.623807870368</v>
      </c>
      <c r="X763">
        <v>544</v>
      </c>
      <c r="Y763">
        <v>52</v>
      </c>
      <c r="Z763">
        <v>0</v>
      </c>
      <c r="AA763">
        <v>52</v>
      </c>
      <c r="AB763">
        <v>0</v>
      </c>
      <c r="AC763">
        <v>43</v>
      </c>
      <c r="AD763">
        <v>14</v>
      </c>
      <c r="AE763">
        <v>0</v>
      </c>
      <c r="AF763">
        <v>0</v>
      </c>
      <c r="AG763">
        <v>0</v>
      </c>
      <c r="AH763" t="s">
        <v>200</v>
      </c>
      <c r="AI763" s="1">
        <v>44657.791226851848</v>
      </c>
      <c r="AJ763">
        <v>431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14</v>
      </c>
      <c r="AQ763">
        <v>0</v>
      </c>
      <c r="AR763">
        <v>0</v>
      </c>
      <c r="AS763">
        <v>0</v>
      </c>
      <c r="AT763" t="s">
        <v>89</v>
      </c>
      <c r="AU763" t="s">
        <v>89</v>
      </c>
      <c r="AV763" t="s">
        <v>89</v>
      </c>
      <c r="AW763" t="s">
        <v>89</v>
      </c>
      <c r="AX763" t="s">
        <v>89</v>
      </c>
      <c r="AY763" t="s">
        <v>89</v>
      </c>
      <c r="AZ763" t="s">
        <v>89</v>
      </c>
      <c r="BA763" t="s">
        <v>89</v>
      </c>
      <c r="BB763" t="s">
        <v>89</v>
      </c>
      <c r="BC763" t="s">
        <v>89</v>
      </c>
      <c r="BD763" t="s">
        <v>89</v>
      </c>
      <c r="BE763" t="s">
        <v>89</v>
      </c>
    </row>
    <row r="764" spans="1:57" x14ac:dyDescent="0.35">
      <c r="A764" t="s">
        <v>1841</v>
      </c>
      <c r="B764" t="s">
        <v>81</v>
      </c>
      <c r="C764" t="s">
        <v>1759</v>
      </c>
      <c r="D764" t="s">
        <v>83</v>
      </c>
      <c r="E764" s="2" t="str">
        <f>HYPERLINK("capsilon://?command=openfolder&amp;siteaddress=envoy.emaiq-na2.net&amp;folderid=FX85C2F79E-ADE6-29AF-27C3-C655A29A6D65","FX2203846")</f>
        <v>FX2203846</v>
      </c>
      <c r="F764" t="s">
        <v>19</v>
      </c>
      <c r="G764" t="s">
        <v>19</v>
      </c>
      <c r="H764" t="s">
        <v>84</v>
      </c>
      <c r="I764" t="s">
        <v>1774</v>
      </c>
      <c r="J764">
        <v>113</v>
      </c>
      <c r="K764" t="s">
        <v>86</v>
      </c>
      <c r="L764" t="s">
        <v>87</v>
      </c>
      <c r="M764" t="s">
        <v>88</v>
      </c>
      <c r="N764">
        <v>2</v>
      </c>
      <c r="O764" s="1">
        <v>44657.548831018517</v>
      </c>
      <c r="P764" s="1">
        <v>44657.567326388889</v>
      </c>
      <c r="Q764">
        <v>259</v>
      </c>
      <c r="R764">
        <v>1339</v>
      </c>
      <c r="S764" t="b">
        <v>0</v>
      </c>
      <c r="T764" t="s">
        <v>89</v>
      </c>
      <c r="U764" t="b">
        <v>1</v>
      </c>
      <c r="V764" t="s">
        <v>134</v>
      </c>
      <c r="W764" s="1">
        <v>44657.557164351849</v>
      </c>
      <c r="X764">
        <v>612</v>
      </c>
      <c r="Y764">
        <v>114</v>
      </c>
      <c r="Z764">
        <v>0</v>
      </c>
      <c r="AA764">
        <v>114</v>
      </c>
      <c r="AB764">
        <v>0</v>
      </c>
      <c r="AC764">
        <v>61</v>
      </c>
      <c r="AD764">
        <v>-1</v>
      </c>
      <c r="AE764">
        <v>0</v>
      </c>
      <c r="AF764">
        <v>0</v>
      </c>
      <c r="AG764">
        <v>0</v>
      </c>
      <c r="AH764" t="s">
        <v>1764</v>
      </c>
      <c r="AI764" s="1">
        <v>44657.567326388889</v>
      </c>
      <c r="AJ764">
        <v>727</v>
      </c>
      <c r="AK764">
        <v>1</v>
      </c>
      <c r="AL764">
        <v>0</v>
      </c>
      <c r="AM764">
        <v>1</v>
      </c>
      <c r="AN764">
        <v>0</v>
      </c>
      <c r="AO764">
        <v>1</v>
      </c>
      <c r="AP764">
        <v>-2</v>
      </c>
      <c r="AQ764">
        <v>0</v>
      </c>
      <c r="AR764">
        <v>0</v>
      </c>
      <c r="AS764">
        <v>0</v>
      </c>
      <c r="AT764" t="s">
        <v>89</v>
      </c>
      <c r="AU764" t="s">
        <v>89</v>
      </c>
      <c r="AV764" t="s">
        <v>89</v>
      </c>
      <c r="AW764" t="s">
        <v>89</v>
      </c>
      <c r="AX764" t="s">
        <v>89</v>
      </c>
      <c r="AY764" t="s">
        <v>89</v>
      </c>
      <c r="AZ764" t="s">
        <v>89</v>
      </c>
      <c r="BA764" t="s">
        <v>89</v>
      </c>
      <c r="BB764" t="s">
        <v>89</v>
      </c>
      <c r="BC764" t="s">
        <v>89</v>
      </c>
      <c r="BD764" t="s">
        <v>89</v>
      </c>
      <c r="BE764" t="s">
        <v>89</v>
      </c>
    </row>
    <row r="765" spans="1:57" x14ac:dyDescent="0.35">
      <c r="A765" t="s">
        <v>1842</v>
      </c>
      <c r="B765" t="s">
        <v>81</v>
      </c>
      <c r="C765" t="s">
        <v>1843</v>
      </c>
      <c r="D765" t="s">
        <v>83</v>
      </c>
      <c r="E765" s="2" t="str">
        <f>HYPERLINK("capsilon://?command=openfolder&amp;siteaddress=envoy.emaiq-na2.net&amp;folderid=FX5F53C293-8BCB-4F0B-83BC-F217536D572B","FX2203226")</f>
        <v>FX2203226</v>
      </c>
      <c r="F765" t="s">
        <v>19</v>
      </c>
      <c r="G765" t="s">
        <v>19</v>
      </c>
      <c r="H765" t="s">
        <v>84</v>
      </c>
      <c r="I765" t="s">
        <v>1844</v>
      </c>
      <c r="J765">
        <v>254</v>
      </c>
      <c r="K765" t="s">
        <v>86</v>
      </c>
      <c r="L765" t="s">
        <v>87</v>
      </c>
      <c r="M765" t="s">
        <v>88</v>
      </c>
      <c r="N765">
        <v>1</v>
      </c>
      <c r="O765" s="1">
        <v>44657.552743055552</v>
      </c>
      <c r="P765" s="1">
        <v>44657.627453703702</v>
      </c>
      <c r="Q765">
        <v>6101</v>
      </c>
      <c r="R765">
        <v>354</v>
      </c>
      <c r="S765" t="b">
        <v>0</v>
      </c>
      <c r="T765" t="s">
        <v>89</v>
      </c>
      <c r="U765" t="b">
        <v>0</v>
      </c>
      <c r="V765" t="s">
        <v>134</v>
      </c>
      <c r="W765" s="1">
        <v>44657.627453703702</v>
      </c>
      <c r="X765">
        <v>314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254</v>
      </c>
      <c r="AE765">
        <v>212</v>
      </c>
      <c r="AF765">
        <v>0</v>
      </c>
      <c r="AG765">
        <v>9</v>
      </c>
      <c r="AH765" t="s">
        <v>89</v>
      </c>
      <c r="AI765" t="s">
        <v>89</v>
      </c>
      <c r="AJ765" t="s">
        <v>89</v>
      </c>
      <c r="AK765" t="s">
        <v>89</v>
      </c>
      <c r="AL765" t="s">
        <v>89</v>
      </c>
      <c r="AM765" t="s">
        <v>89</v>
      </c>
      <c r="AN765" t="s">
        <v>89</v>
      </c>
      <c r="AO765" t="s">
        <v>89</v>
      </c>
      <c r="AP765" t="s">
        <v>89</v>
      </c>
      <c r="AQ765" t="s">
        <v>89</v>
      </c>
      <c r="AR765" t="s">
        <v>89</v>
      </c>
      <c r="AS765" t="s">
        <v>89</v>
      </c>
      <c r="AT765" t="s">
        <v>89</v>
      </c>
      <c r="AU765" t="s">
        <v>89</v>
      </c>
      <c r="AV765" t="s">
        <v>89</v>
      </c>
      <c r="AW765" t="s">
        <v>89</v>
      </c>
      <c r="AX765" t="s">
        <v>89</v>
      </c>
      <c r="AY765" t="s">
        <v>89</v>
      </c>
      <c r="AZ765" t="s">
        <v>89</v>
      </c>
      <c r="BA765" t="s">
        <v>89</v>
      </c>
      <c r="BB765" t="s">
        <v>89</v>
      </c>
      <c r="BC765" t="s">
        <v>89</v>
      </c>
      <c r="BD765" t="s">
        <v>89</v>
      </c>
      <c r="BE765" t="s">
        <v>89</v>
      </c>
    </row>
    <row r="766" spans="1:57" x14ac:dyDescent="0.35">
      <c r="A766" t="s">
        <v>1845</v>
      </c>
      <c r="B766" t="s">
        <v>81</v>
      </c>
      <c r="C766" t="s">
        <v>152</v>
      </c>
      <c r="D766" t="s">
        <v>83</v>
      </c>
      <c r="E766" s="2" t="str">
        <f>HYPERLINK("capsilon://?command=openfolder&amp;siteaddress=envoy.emaiq-na2.net&amp;folderid=FXAB67A2F7-3399-948A-D2F7-5B25644E84C8","FX22031141")</f>
        <v>FX22031141</v>
      </c>
      <c r="F766" t="s">
        <v>19</v>
      </c>
      <c r="G766" t="s">
        <v>19</v>
      </c>
      <c r="H766" t="s">
        <v>84</v>
      </c>
      <c r="I766" t="s">
        <v>1846</v>
      </c>
      <c r="J766">
        <v>72</v>
      </c>
      <c r="K766" t="s">
        <v>86</v>
      </c>
      <c r="L766" t="s">
        <v>87</v>
      </c>
      <c r="M766" t="s">
        <v>88</v>
      </c>
      <c r="N766">
        <v>1</v>
      </c>
      <c r="O766" s="1">
        <v>44657.553495370368</v>
      </c>
      <c r="P766" s="1">
        <v>44657.629988425928</v>
      </c>
      <c r="Q766">
        <v>6353</v>
      </c>
      <c r="R766">
        <v>256</v>
      </c>
      <c r="S766" t="b">
        <v>0</v>
      </c>
      <c r="T766" t="s">
        <v>89</v>
      </c>
      <c r="U766" t="b">
        <v>0</v>
      </c>
      <c r="V766" t="s">
        <v>460</v>
      </c>
      <c r="W766" s="1">
        <v>44657.629988425928</v>
      </c>
      <c r="X766">
        <v>219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72</v>
      </c>
      <c r="AE766">
        <v>67</v>
      </c>
      <c r="AF766">
        <v>0</v>
      </c>
      <c r="AG766">
        <v>1</v>
      </c>
      <c r="AH766" t="s">
        <v>89</v>
      </c>
      <c r="AI766" t="s">
        <v>89</v>
      </c>
      <c r="AJ766" t="s">
        <v>89</v>
      </c>
      <c r="AK766" t="s">
        <v>89</v>
      </c>
      <c r="AL766" t="s">
        <v>89</v>
      </c>
      <c r="AM766" t="s">
        <v>89</v>
      </c>
      <c r="AN766" t="s">
        <v>89</v>
      </c>
      <c r="AO766" t="s">
        <v>89</v>
      </c>
      <c r="AP766" t="s">
        <v>89</v>
      </c>
      <c r="AQ766" t="s">
        <v>89</v>
      </c>
      <c r="AR766" t="s">
        <v>89</v>
      </c>
      <c r="AS766" t="s">
        <v>89</v>
      </c>
      <c r="AT766" t="s">
        <v>89</v>
      </c>
      <c r="AU766" t="s">
        <v>89</v>
      </c>
      <c r="AV766" t="s">
        <v>89</v>
      </c>
      <c r="AW766" t="s">
        <v>89</v>
      </c>
      <c r="AX766" t="s">
        <v>89</v>
      </c>
      <c r="AY766" t="s">
        <v>89</v>
      </c>
      <c r="AZ766" t="s">
        <v>89</v>
      </c>
      <c r="BA766" t="s">
        <v>89</v>
      </c>
      <c r="BB766" t="s">
        <v>89</v>
      </c>
      <c r="BC766" t="s">
        <v>89</v>
      </c>
      <c r="BD766" t="s">
        <v>89</v>
      </c>
      <c r="BE766" t="s">
        <v>89</v>
      </c>
    </row>
    <row r="767" spans="1:57" x14ac:dyDescent="0.35">
      <c r="A767" t="s">
        <v>1847</v>
      </c>
      <c r="B767" t="s">
        <v>81</v>
      </c>
      <c r="C767" t="s">
        <v>1848</v>
      </c>
      <c r="D767" t="s">
        <v>83</v>
      </c>
      <c r="E767" s="2" t="str">
        <f>HYPERLINK("capsilon://?command=openfolder&amp;siteaddress=envoy.emaiq-na2.net&amp;folderid=FXE19AA05C-E44B-F93E-1542-5605DA60712A","FX22031104")</f>
        <v>FX22031104</v>
      </c>
      <c r="F767" t="s">
        <v>19</v>
      </c>
      <c r="G767" t="s">
        <v>19</v>
      </c>
      <c r="H767" t="s">
        <v>84</v>
      </c>
      <c r="I767" t="s">
        <v>1849</v>
      </c>
      <c r="J767">
        <v>251</v>
      </c>
      <c r="K767" t="s">
        <v>86</v>
      </c>
      <c r="L767" t="s">
        <v>87</v>
      </c>
      <c r="M767" t="s">
        <v>88</v>
      </c>
      <c r="N767">
        <v>1</v>
      </c>
      <c r="O767" s="1">
        <v>44657.554456018515</v>
      </c>
      <c r="P767" s="1">
        <v>44657.630381944444</v>
      </c>
      <c r="Q767">
        <v>6202</v>
      </c>
      <c r="R767">
        <v>358</v>
      </c>
      <c r="S767" t="b">
        <v>0</v>
      </c>
      <c r="T767" t="s">
        <v>89</v>
      </c>
      <c r="U767" t="b">
        <v>0</v>
      </c>
      <c r="V767" t="s">
        <v>476</v>
      </c>
      <c r="W767" s="1">
        <v>44657.630381944444</v>
      </c>
      <c r="X767">
        <v>330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251</v>
      </c>
      <c r="AE767">
        <v>222</v>
      </c>
      <c r="AF767">
        <v>0</v>
      </c>
      <c r="AG767">
        <v>9</v>
      </c>
      <c r="AH767" t="s">
        <v>89</v>
      </c>
      <c r="AI767" t="s">
        <v>89</v>
      </c>
      <c r="AJ767" t="s">
        <v>89</v>
      </c>
      <c r="AK767" t="s">
        <v>89</v>
      </c>
      <c r="AL767" t="s">
        <v>89</v>
      </c>
      <c r="AM767" t="s">
        <v>89</v>
      </c>
      <c r="AN767" t="s">
        <v>89</v>
      </c>
      <c r="AO767" t="s">
        <v>89</v>
      </c>
      <c r="AP767" t="s">
        <v>89</v>
      </c>
      <c r="AQ767" t="s">
        <v>89</v>
      </c>
      <c r="AR767" t="s">
        <v>89</v>
      </c>
      <c r="AS767" t="s">
        <v>89</v>
      </c>
      <c r="AT767" t="s">
        <v>89</v>
      </c>
      <c r="AU767" t="s">
        <v>89</v>
      </c>
      <c r="AV767" t="s">
        <v>89</v>
      </c>
      <c r="AW767" t="s">
        <v>89</v>
      </c>
      <c r="AX767" t="s">
        <v>89</v>
      </c>
      <c r="AY767" t="s">
        <v>89</v>
      </c>
      <c r="AZ767" t="s">
        <v>89</v>
      </c>
      <c r="BA767" t="s">
        <v>89</v>
      </c>
      <c r="BB767" t="s">
        <v>89</v>
      </c>
      <c r="BC767" t="s">
        <v>89</v>
      </c>
      <c r="BD767" t="s">
        <v>89</v>
      </c>
      <c r="BE767" t="s">
        <v>89</v>
      </c>
    </row>
    <row r="768" spans="1:57" x14ac:dyDescent="0.35">
      <c r="A768" t="s">
        <v>1850</v>
      </c>
      <c r="B768" t="s">
        <v>81</v>
      </c>
      <c r="C768" t="s">
        <v>1792</v>
      </c>
      <c r="D768" t="s">
        <v>83</v>
      </c>
      <c r="E768" s="2" t="str">
        <f>HYPERLINK("capsilon://?command=openfolder&amp;siteaddress=envoy.emaiq-na2.net&amp;folderid=FX93FEEB93-A8F8-EE7D-C457-D7ABB24A2DB2","FX22031212")</f>
        <v>FX22031212</v>
      </c>
      <c r="F768" t="s">
        <v>19</v>
      </c>
      <c r="G768" t="s">
        <v>19</v>
      </c>
      <c r="H768" t="s">
        <v>84</v>
      </c>
      <c r="I768" t="s">
        <v>1851</v>
      </c>
      <c r="J768">
        <v>66</v>
      </c>
      <c r="K768" t="s">
        <v>86</v>
      </c>
      <c r="L768" t="s">
        <v>87</v>
      </c>
      <c r="M768" t="s">
        <v>88</v>
      </c>
      <c r="N768">
        <v>2</v>
      </c>
      <c r="O768" s="1">
        <v>44657.556898148148</v>
      </c>
      <c r="P768" s="1">
        <v>44657.789490740739</v>
      </c>
      <c r="Q768">
        <v>19810</v>
      </c>
      <c r="R768">
        <v>286</v>
      </c>
      <c r="S768" t="b">
        <v>0</v>
      </c>
      <c r="T768" t="s">
        <v>89</v>
      </c>
      <c r="U768" t="b">
        <v>0</v>
      </c>
      <c r="V768" t="s">
        <v>353</v>
      </c>
      <c r="W768" s="1">
        <v>44657.623020833336</v>
      </c>
      <c r="X768">
        <v>119</v>
      </c>
      <c r="Y768">
        <v>52</v>
      </c>
      <c r="Z768">
        <v>0</v>
      </c>
      <c r="AA768">
        <v>52</v>
      </c>
      <c r="AB768">
        <v>0</v>
      </c>
      <c r="AC768">
        <v>14</v>
      </c>
      <c r="AD768">
        <v>14</v>
      </c>
      <c r="AE768">
        <v>0</v>
      </c>
      <c r="AF768">
        <v>0</v>
      </c>
      <c r="AG768">
        <v>0</v>
      </c>
      <c r="AH768" t="s">
        <v>420</v>
      </c>
      <c r="AI768" s="1">
        <v>44657.789490740739</v>
      </c>
      <c r="AJ768">
        <v>167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14</v>
      </c>
      <c r="AQ768">
        <v>0</v>
      </c>
      <c r="AR768">
        <v>0</v>
      </c>
      <c r="AS768">
        <v>0</v>
      </c>
      <c r="AT768" t="s">
        <v>89</v>
      </c>
      <c r="AU768" t="s">
        <v>89</v>
      </c>
      <c r="AV768" t="s">
        <v>89</v>
      </c>
      <c r="AW768" t="s">
        <v>89</v>
      </c>
      <c r="AX768" t="s">
        <v>89</v>
      </c>
      <c r="AY768" t="s">
        <v>89</v>
      </c>
      <c r="AZ768" t="s">
        <v>89</v>
      </c>
      <c r="BA768" t="s">
        <v>89</v>
      </c>
      <c r="BB768" t="s">
        <v>89</v>
      </c>
      <c r="BC768" t="s">
        <v>89</v>
      </c>
      <c r="BD768" t="s">
        <v>89</v>
      </c>
      <c r="BE768" t="s">
        <v>89</v>
      </c>
    </row>
    <row r="769" spans="1:57" x14ac:dyDescent="0.35">
      <c r="A769" t="s">
        <v>1852</v>
      </c>
      <c r="B769" t="s">
        <v>81</v>
      </c>
      <c r="C769" t="s">
        <v>1853</v>
      </c>
      <c r="D769" t="s">
        <v>83</v>
      </c>
      <c r="E769" s="2" t="str">
        <f>HYPERLINK("capsilon://?command=openfolder&amp;siteaddress=envoy.emaiq-na2.net&amp;folderid=FX7C528CE3-3DB1-092E-7DB6-2CE8997F7233","FX220423")</f>
        <v>FX220423</v>
      </c>
      <c r="F769" t="s">
        <v>19</v>
      </c>
      <c r="G769" t="s">
        <v>19</v>
      </c>
      <c r="H769" t="s">
        <v>84</v>
      </c>
      <c r="I769" t="s">
        <v>1854</v>
      </c>
      <c r="J769">
        <v>186</v>
      </c>
      <c r="K769" t="s">
        <v>86</v>
      </c>
      <c r="L769" t="s">
        <v>87</v>
      </c>
      <c r="M769" t="s">
        <v>88</v>
      </c>
      <c r="N769">
        <v>2</v>
      </c>
      <c r="O769" s="1">
        <v>44657.561365740738</v>
      </c>
      <c r="P769" s="1">
        <v>44657.79755787037</v>
      </c>
      <c r="Q769">
        <v>17452</v>
      </c>
      <c r="R769">
        <v>2955</v>
      </c>
      <c r="S769" t="b">
        <v>0</v>
      </c>
      <c r="T769" t="s">
        <v>89</v>
      </c>
      <c r="U769" t="b">
        <v>0</v>
      </c>
      <c r="V769" t="s">
        <v>460</v>
      </c>
      <c r="W769" s="1">
        <v>44657.66609953704</v>
      </c>
      <c r="X769">
        <v>1954</v>
      </c>
      <c r="Y769">
        <v>135</v>
      </c>
      <c r="Z769">
        <v>0</v>
      </c>
      <c r="AA769">
        <v>135</v>
      </c>
      <c r="AB769">
        <v>37</v>
      </c>
      <c r="AC769">
        <v>91</v>
      </c>
      <c r="AD769">
        <v>51</v>
      </c>
      <c r="AE769">
        <v>0</v>
      </c>
      <c r="AF769">
        <v>0</v>
      </c>
      <c r="AG769">
        <v>0</v>
      </c>
      <c r="AH769" t="s">
        <v>420</v>
      </c>
      <c r="AI769" s="1">
        <v>44657.79755787037</v>
      </c>
      <c r="AJ769">
        <v>697</v>
      </c>
      <c r="AK769">
        <v>6</v>
      </c>
      <c r="AL769">
        <v>0</v>
      </c>
      <c r="AM769">
        <v>6</v>
      </c>
      <c r="AN769">
        <v>37</v>
      </c>
      <c r="AO769">
        <v>6</v>
      </c>
      <c r="AP769">
        <v>45</v>
      </c>
      <c r="AQ769">
        <v>0</v>
      </c>
      <c r="AR769">
        <v>0</v>
      </c>
      <c r="AS769">
        <v>0</v>
      </c>
      <c r="AT769" t="s">
        <v>89</v>
      </c>
      <c r="AU769" t="s">
        <v>89</v>
      </c>
      <c r="AV769" t="s">
        <v>89</v>
      </c>
      <c r="AW769" t="s">
        <v>89</v>
      </c>
      <c r="AX769" t="s">
        <v>89</v>
      </c>
      <c r="AY769" t="s">
        <v>89</v>
      </c>
      <c r="AZ769" t="s">
        <v>89</v>
      </c>
      <c r="BA769" t="s">
        <v>89</v>
      </c>
      <c r="BB769" t="s">
        <v>89</v>
      </c>
      <c r="BC769" t="s">
        <v>89</v>
      </c>
      <c r="BD769" t="s">
        <v>89</v>
      </c>
      <c r="BE769" t="s">
        <v>89</v>
      </c>
    </row>
    <row r="770" spans="1:57" x14ac:dyDescent="0.35">
      <c r="A770" t="s">
        <v>1855</v>
      </c>
      <c r="B770" t="s">
        <v>81</v>
      </c>
      <c r="C770" t="s">
        <v>921</v>
      </c>
      <c r="D770" t="s">
        <v>83</v>
      </c>
      <c r="E770" s="2" t="str">
        <f>HYPERLINK("capsilon://?command=openfolder&amp;siteaddress=envoy.emaiq-na2.net&amp;folderid=FX7C4BD9B6-314D-3852-F3A2-165B148C29BF","FX2203917")</f>
        <v>FX2203917</v>
      </c>
      <c r="F770" t="s">
        <v>19</v>
      </c>
      <c r="G770" t="s">
        <v>19</v>
      </c>
      <c r="H770" t="s">
        <v>84</v>
      </c>
      <c r="I770" t="s">
        <v>1856</v>
      </c>
      <c r="J770">
        <v>303</v>
      </c>
      <c r="K770" t="s">
        <v>86</v>
      </c>
      <c r="L770" t="s">
        <v>87</v>
      </c>
      <c r="M770" t="s">
        <v>88</v>
      </c>
      <c r="N770">
        <v>1</v>
      </c>
      <c r="O770" s="1">
        <v>44652.430092592593</v>
      </c>
      <c r="P770" s="1">
        <v>44652.582361111112</v>
      </c>
      <c r="Q770">
        <v>12712</v>
      </c>
      <c r="R770">
        <v>444</v>
      </c>
      <c r="S770" t="b">
        <v>0</v>
      </c>
      <c r="T770" t="s">
        <v>89</v>
      </c>
      <c r="U770" t="b">
        <v>0</v>
      </c>
      <c r="V770" t="s">
        <v>1075</v>
      </c>
      <c r="W770" s="1">
        <v>44652.582361111112</v>
      </c>
      <c r="X770">
        <v>393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303</v>
      </c>
      <c r="AE770">
        <v>251</v>
      </c>
      <c r="AF770">
        <v>0</v>
      </c>
      <c r="AG770">
        <v>7</v>
      </c>
      <c r="AH770" t="s">
        <v>89</v>
      </c>
      <c r="AI770" t="s">
        <v>89</v>
      </c>
      <c r="AJ770" t="s">
        <v>89</v>
      </c>
      <c r="AK770" t="s">
        <v>89</v>
      </c>
      <c r="AL770" t="s">
        <v>89</v>
      </c>
      <c r="AM770" t="s">
        <v>89</v>
      </c>
      <c r="AN770" t="s">
        <v>89</v>
      </c>
      <c r="AO770" t="s">
        <v>89</v>
      </c>
      <c r="AP770" t="s">
        <v>89</v>
      </c>
      <c r="AQ770" t="s">
        <v>89</v>
      </c>
      <c r="AR770" t="s">
        <v>89</v>
      </c>
      <c r="AS770" t="s">
        <v>89</v>
      </c>
      <c r="AT770" t="s">
        <v>89</v>
      </c>
      <c r="AU770" t="s">
        <v>89</v>
      </c>
      <c r="AV770" t="s">
        <v>89</v>
      </c>
      <c r="AW770" t="s">
        <v>89</v>
      </c>
      <c r="AX770" t="s">
        <v>89</v>
      </c>
      <c r="AY770" t="s">
        <v>89</v>
      </c>
      <c r="AZ770" t="s">
        <v>89</v>
      </c>
      <c r="BA770" t="s">
        <v>89</v>
      </c>
      <c r="BB770" t="s">
        <v>89</v>
      </c>
      <c r="BC770" t="s">
        <v>89</v>
      </c>
      <c r="BD770" t="s">
        <v>89</v>
      </c>
      <c r="BE770" t="s">
        <v>89</v>
      </c>
    </row>
    <row r="771" spans="1:57" x14ac:dyDescent="0.35">
      <c r="A771" t="s">
        <v>1857</v>
      </c>
      <c r="B771" t="s">
        <v>81</v>
      </c>
      <c r="C771" t="s">
        <v>234</v>
      </c>
      <c r="D771" t="s">
        <v>83</v>
      </c>
      <c r="E771" s="2" t="str">
        <f>HYPERLINK("capsilon://?command=openfolder&amp;siteaddress=envoy.emaiq-na2.net&amp;folderid=FX35EFF34F-03A0-F58A-33F7-202AA30F5357","FX2204248")</f>
        <v>FX2204248</v>
      </c>
      <c r="F771" t="s">
        <v>19</v>
      </c>
      <c r="G771" t="s">
        <v>19</v>
      </c>
      <c r="H771" t="s">
        <v>84</v>
      </c>
      <c r="I771" t="s">
        <v>1858</v>
      </c>
      <c r="J771">
        <v>160</v>
      </c>
      <c r="K771" t="s">
        <v>86</v>
      </c>
      <c r="L771" t="s">
        <v>87</v>
      </c>
      <c r="M771" t="s">
        <v>88</v>
      </c>
      <c r="N771">
        <v>2</v>
      </c>
      <c r="O771" s="1">
        <v>44657.563622685186</v>
      </c>
      <c r="P771" s="1">
        <v>44657.793981481482</v>
      </c>
      <c r="Q771">
        <v>18865</v>
      </c>
      <c r="R771">
        <v>1038</v>
      </c>
      <c r="S771" t="b">
        <v>0</v>
      </c>
      <c r="T771" t="s">
        <v>89</v>
      </c>
      <c r="U771" t="b">
        <v>0</v>
      </c>
      <c r="V771" t="s">
        <v>476</v>
      </c>
      <c r="W771" s="1">
        <v>44657.641921296294</v>
      </c>
      <c r="X771">
        <v>716</v>
      </c>
      <c r="Y771">
        <v>125</v>
      </c>
      <c r="Z771">
        <v>0</v>
      </c>
      <c r="AA771">
        <v>125</v>
      </c>
      <c r="AB771">
        <v>0</v>
      </c>
      <c r="AC771">
        <v>94</v>
      </c>
      <c r="AD771">
        <v>35</v>
      </c>
      <c r="AE771">
        <v>0</v>
      </c>
      <c r="AF771">
        <v>0</v>
      </c>
      <c r="AG771">
        <v>0</v>
      </c>
      <c r="AH771" t="s">
        <v>394</v>
      </c>
      <c r="AI771" s="1">
        <v>44657.793981481482</v>
      </c>
      <c r="AJ771">
        <v>322</v>
      </c>
      <c r="AK771">
        <v>9</v>
      </c>
      <c r="AL771">
        <v>0</v>
      </c>
      <c r="AM771">
        <v>9</v>
      </c>
      <c r="AN771">
        <v>0</v>
      </c>
      <c r="AO771">
        <v>11</v>
      </c>
      <c r="AP771">
        <v>26</v>
      </c>
      <c r="AQ771">
        <v>0</v>
      </c>
      <c r="AR771">
        <v>0</v>
      </c>
      <c r="AS771">
        <v>0</v>
      </c>
      <c r="AT771" t="s">
        <v>89</v>
      </c>
      <c r="AU771" t="s">
        <v>89</v>
      </c>
      <c r="AV771" t="s">
        <v>89</v>
      </c>
      <c r="AW771" t="s">
        <v>89</v>
      </c>
      <c r="AX771" t="s">
        <v>89</v>
      </c>
      <c r="AY771" t="s">
        <v>89</v>
      </c>
      <c r="AZ771" t="s">
        <v>89</v>
      </c>
      <c r="BA771" t="s">
        <v>89</v>
      </c>
      <c r="BB771" t="s">
        <v>89</v>
      </c>
      <c r="BC771" t="s">
        <v>89</v>
      </c>
      <c r="BD771" t="s">
        <v>89</v>
      </c>
      <c r="BE771" t="s">
        <v>89</v>
      </c>
    </row>
    <row r="772" spans="1:57" x14ac:dyDescent="0.35">
      <c r="A772" t="s">
        <v>1859</v>
      </c>
      <c r="B772" t="s">
        <v>81</v>
      </c>
      <c r="C772" t="s">
        <v>297</v>
      </c>
      <c r="D772" t="s">
        <v>83</v>
      </c>
      <c r="E772" s="2" t="str">
        <f>HYPERLINK("capsilon://?command=openfolder&amp;siteaddress=envoy.emaiq-na2.net&amp;folderid=FXB60C6CB1-72B7-8D65-F9B2-02A53A7DAC01","FX22031069")</f>
        <v>FX22031069</v>
      </c>
      <c r="F772" t="s">
        <v>19</v>
      </c>
      <c r="G772" t="s">
        <v>19</v>
      </c>
      <c r="H772" t="s">
        <v>84</v>
      </c>
      <c r="I772" t="s">
        <v>1783</v>
      </c>
      <c r="J772">
        <v>212</v>
      </c>
      <c r="K772" t="s">
        <v>86</v>
      </c>
      <c r="L772" t="s">
        <v>87</v>
      </c>
      <c r="M772" t="s">
        <v>88</v>
      </c>
      <c r="N772">
        <v>2</v>
      </c>
      <c r="O772" s="1">
        <v>44657.56517361111</v>
      </c>
      <c r="P772" s="1">
        <v>44657.596145833333</v>
      </c>
      <c r="Q772">
        <v>911</v>
      </c>
      <c r="R772">
        <v>1765</v>
      </c>
      <c r="S772" t="b">
        <v>0</v>
      </c>
      <c r="T772" t="s">
        <v>89</v>
      </c>
      <c r="U772" t="b">
        <v>1</v>
      </c>
      <c r="V772" t="s">
        <v>476</v>
      </c>
      <c r="W772" s="1">
        <v>44657.576921296299</v>
      </c>
      <c r="X772">
        <v>979</v>
      </c>
      <c r="Y772">
        <v>200</v>
      </c>
      <c r="Z772">
        <v>0</v>
      </c>
      <c r="AA772">
        <v>200</v>
      </c>
      <c r="AB772">
        <v>0</v>
      </c>
      <c r="AC772">
        <v>103</v>
      </c>
      <c r="AD772">
        <v>12</v>
      </c>
      <c r="AE772">
        <v>0</v>
      </c>
      <c r="AF772">
        <v>0</v>
      </c>
      <c r="AG772">
        <v>0</v>
      </c>
      <c r="AH772" t="s">
        <v>200</v>
      </c>
      <c r="AI772" s="1">
        <v>44657.596145833333</v>
      </c>
      <c r="AJ772">
        <v>786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12</v>
      </c>
      <c r="AQ772">
        <v>0</v>
      </c>
      <c r="AR772">
        <v>0</v>
      </c>
      <c r="AS772">
        <v>0</v>
      </c>
      <c r="AT772" t="s">
        <v>89</v>
      </c>
      <c r="AU772" t="s">
        <v>89</v>
      </c>
      <c r="AV772" t="s">
        <v>89</v>
      </c>
      <c r="AW772" t="s">
        <v>89</v>
      </c>
      <c r="AX772" t="s">
        <v>89</v>
      </c>
      <c r="AY772" t="s">
        <v>89</v>
      </c>
      <c r="AZ772" t="s">
        <v>89</v>
      </c>
      <c r="BA772" t="s">
        <v>89</v>
      </c>
      <c r="BB772" t="s">
        <v>89</v>
      </c>
      <c r="BC772" t="s">
        <v>89</v>
      </c>
      <c r="BD772" t="s">
        <v>89</v>
      </c>
      <c r="BE772" t="s">
        <v>89</v>
      </c>
    </row>
    <row r="773" spans="1:57" x14ac:dyDescent="0.35">
      <c r="A773" t="s">
        <v>1860</v>
      </c>
      <c r="B773" t="s">
        <v>81</v>
      </c>
      <c r="C773" t="s">
        <v>217</v>
      </c>
      <c r="D773" t="s">
        <v>83</v>
      </c>
      <c r="E773" s="2" t="str">
        <f>HYPERLINK("capsilon://?command=openfolder&amp;siteaddress=envoy.emaiq-na2.net&amp;folderid=FXBA836E47-C424-A833-982B-70DF13CA8C22","FX22031029")</f>
        <v>FX22031029</v>
      </c>
      <c r="F773" t="s">
        <v>19</v>
      </c>
      <c r="G773" t="s">
        <v>19</v>
      </c>
      <c r="H773" t="s">
        <v>84</v>
      </c>
      <c r="I773" t="s">
        <v>1861</v>
      </c>
      <c r="J773">
        <v>66</v>
      </c>
      <c r="K773" t="s">
        <v>86</v>
      </c>
      <c r="L773" t="s">
        <v>87</v>
      </c>
      <c r="M773" t="s">
        <v>88</v>
      </c>
      <c r="N773">
        <v>2</v>
      </c>
      <c r="O773" s="1">
        <v>44657.569340277776</v>
      </c>
      <c r="P773" s="1">
        <v>44657.794907407406</v>
      </c>
      <c r="Q773">
        <v>19028</v>
      </c>
      <c r="R773">
        <v>461</v>
      </c>
      <c r="S773" t="b">
        <v>0</v>
      </c>
      <c r="T773" t="s">
        <v>89</v>
      </c>
      <c r="U773" t="b">
        <v>0</v>
      </c>
      <c r="V773" t="s">
        <v>476</v>
      </c>
      <c r="W773" s="1">
        <v>44657.645324074074</v>
      </c>
      <c r="X773">
        <v>294</v>
      </c>
      <c r="Y773">
        <v>52</v>
      </c>
      <c r="Z773">
        <v>0</v>
      </c>
      <c r="AA773">
        <v>52</v>
      </c>
      <c r="AB773">
        <v>0</v>
      </c>
      <c r="AC773">
        <v>41</v>
      </c>
      <c r="AD773">
        <v>14</v>
      </c>
      <c r="AE773">
        <v>0</v>
      </c>
      <c r="AF773">
        <v>0</v>
      </c>
      <c r="AG773">
        <v>0</v>
      </c>
      <c r="AH773" t="s">
        <v>200</v>
      </c>
      <c r="AI773" s="1">
        <v>44657.794907407406</v>
      </c>
      <c r="AJ773">
        <v>167</v>
      </c>
      <c r="AK773">
        <v>1</v>
      </c>
      <c r="AL773">
        <v>0</v>
      </c>
      <c r="AM773">
        <v>1</v>
      </c>
      <c r="AN773">
        <v>0</v>
      </c>
      <c r="AO773">
        <v>2</v>
      </c>
      <c r="AP773">
        <v>13</v>
      </c>
      <c r="AQ773">
        <v>0</v>
      </c>
      <c r="AR773">
        <v>0</v>
      </c>
      <c r="AS773">
        <v>0</v>
      </c>
      <c r="AT773" t="s">
        <v>89</v>
      </c>
      <c r="AU773" t="s">
        <v>89</v>
      </c>
      <c r="AV773" t="s">
        <v>89</v>
      </c>
      <c r="AW773" t="s">
        <v>89</v>
      </c>
      <c r="AX773" t="s">
        <v>89</v>
      </c>
      <c r="AY773" t="s">
        <v>89</v>
      </c>
      <c r="AZ773" t="s">
        <v>89</v>
      </c>
      <c r="BA773" t="s">
        <v>89</v>
      </c>
      <c r="BB773" t="s">
        <v>89</v>
      </c>
      <c r="BC773" t="s">
        <v>89</v>
      </c>
      <c r="BD773" t="s">
        <v>89</v>
      </c>
      <c r="BE773" t="s">
        <v>89</v>
      </c>
    </row>
    <row r="774" spans="1:57" x14ac:dyDescent="0.35">
      <c r="A774" t="s">
        <v>1862</v>
      </c>
      <c r="B774" t="s">
        <v>81</v>
      </c>
      <c r="C774" t="s">
        <v>1795</v>
      </c>
      <c r="D774" t="s">
        <v>83</v>
      </c>
      <c r="E774" s="2" t="str">
        <f>HYPERLINK("capsilon://?command=openfolder&amp;siteaddress=envoy.emaiq-na2.net&amp;folderid=FX45DD65FF-A6DA-F8F1-7D7A-898F0927B612","FX2204111")</f>
        <v>FX2204111</v>
      </c>
      <c r="F774" t="s">
        <v>19</v>
      </c>
      <c r="G774" t="s">
        <v>19</v>
      </c>
      <c r="H774" t="s">
        <v>84</v>
      </c>
      <c r="I774" t="s">
        <v>1796</v>
      </c>
      <c r="J774">
        <v>272</v>
      </c>
      <c r="K774" t="s">
        <v>86</v>
      </c>
      <c r="L774" t="s">
        <v>87</v>
      </c>
      <c r="M774" t="s">
        <v>88</v>
      </c>
      <c r="N774">
        <v>2</v>
      </c>
      <c r="O774" s="1">
        <v>44657.572233796294</v>
      </c>
      <c r="P774" s="1">
        <v>44657.684398148151</v>
      </c>
      <c r="Q774">
        <v>7862</v>
      </c>
      <c r="R774">
        <v>1829</v>
      </c>
      <c r="S774" t="b">
        <v>0</v>
      </c>
      <c r="T774" t="s">
        <v>89</v>
      </c>
      <c r="U774" t="b">
        <v>1</v>
      </c>
      <c r="V774" t="s">
        <v>1075</v>
      </c>
      <c r="W774" s="1">
        <v>44657.582488425927</v>
      </c>
      <c r="X774">
        <v>819</v>
      </c>
      <c r="Y774">
        <v>151</v>
      </c>
      <c r="Z774">
        <v>0</v>
      </c>
      <c r="AA774">
        <v>151</v>
      </c>
      <c r="AB774">
        <v>0</v>
      </c>
      <c r="AC774">
        <v>69</v>
      </c>
      <c r="AD774">
        <v>121</v>
      </c>
      <c r="AE774">
        <v>0</v>
      </c>
      <c r="AF774">
        <v>0</v>
      </c>
      <c r="AG774">
        <v>0</v>
      </c>
      <c r="AH774" t="s">
        <v>200</v>
      </c>
      <c r="AI774" s="1">
        <v>44657.684398148151</v>
      </c>
      <c r="AJ774">
        <v>1010</v>
      </c>
      <c r="AK774">
        <v>3</v>
      </c>
      <c r="AL774">
        <v>0</v>
      </c>
      <c r="AM774">
        <v>3</v>
      </c>
      <c r="AN774">
        <v>0</v>
      </c>
      <c r="AO774">
        <v>1</v>
      </c>
      <c r="AP774">
        <v>118</v>
      </c>
      <c r="AQ774">
        <v>0</v>
      </c>
      <c r="AR774">
        <v>0</v>
      </c>
      <c r="AS774">
        <v>0</v>
      </c>
      <c r="AT774" t="s">
        <v>89</v>
      </c>
      <c r="AU774" t="s">
        <v>89</v>
      </c>
      <c r="AV774" t="s">
        <v>89</v>
      </c>
      <c r="AW774" t="s">
        <v>89</v>
      </c>
      <c r="AX774" t="s">
        <v>89</v>
      </c>
      <c r="AY774" t="s">
        <v>89</v>
      </c>
      <c r="AZ774" t="s">
        <v>89</v>
      </c>
      <c r="BA774" t="s">
        <v>89</v>
      </c>
      <c r="BB774" t="s">
        <v>89</v>
      </c>
      <c r="BC774" t="s">
        <v>89</v>
      </c>
      <c r="BD774" t="s">
        <v>89</v>
      </c>
      <c r="BE774" t="s">
        <v>89</v>
      </c>
    </row>
    <row r="775" spans="1:57" x14ac:dyDescent="0.35">
      <c r="A775" t="s">
        <v>1863</v>
      </c>
      <c r="B775" t="s">
        <v>81</v>
      </c>
      <c r="C775" t="s">
        <v>136</v>
      </c>
      <c r="D775" t="s">
        <v>83</v>
      </c>
      <c r="E775" s="2" t="str">
        <f>HYPERLINK("capsilon://?command=openfolder&amp;siteaddress=envoy.emaiq-na2.net&amp;folderid=FXCF154EED-D3CD-4ACB-3695-6A9CE76CB894","FX22031281")</f>
        <v>FX22031281</v>
      </c>
      <c r="F775" t="s">
        <v>19</v>
      </c>
      <c r="G775" t="s">
        <v>19</v>
      </c>
      <c r="H775" t="s">
        <v>84</v>
      </c>
      <c r="I775" t="s">
        <v>1806</v>
      </c>
      <c r="J775">
        <v>201</v>
      </c>
      <c r="K775" t="s">
        <v>86</v>
      </c>
      <c r="L775" t="s">
        <v>87</v>
      </c>
      <c r="M775" t="s">
        <v>88</v>
      </c>
      <c r="N775">
        <v>2</v>
      </c>
      <c r="O775" s="1">
        <v>44657.574942129628</v>
      </c>
      <c r="P775" s="1">
        <v>44657.733668981484</v>
      </c>
      <c r="Q775">
        <v>3572</v>
      </c>
      <c r="R775">
        <v>10142</v>
      </c>
      <c r="S775" t="b">
        <v>0</v>
      </c>
      <c r="T775" t="s">
        <v>89</v>
      </c>
      <c r="U775" t="b">
        <v>1</v>
      </c>
      <c r="V775" t="s">
        <v>211</v>
      </c>
      <c r="W775" s="1">
        <v>44657.647523148145</v>
      </c>
      <c r="X775">
        <v>5493</v>
      </c>
      <c r="Y775">
        <v>204</v>
      </c>
      <c r="Z775">
        <v>0</v>
      </c>
      <c r="AA775">
        <v>204</v>
      </c>
      <c r="AB775">
        <v>52</v>
      </c>
      <c r="AC775">
        <v>155</v>
      </c>
      <c r="AD775">
        <v>-3</v>
      </c>
      <c r="AE775">
        <v>0</v>
      </c>
      <c r="AF775">
        <v>0</v>
      </c>
      <c r="AG775">
        <v>0</v>
      </c>
      <c r="AH775" t="s">
        <v>101</v>
      </c>
      <c r="AI775" s="1">
        <v>44657.733668981484</v>
      </c>
      <c r="AJ775">
        <v>56</v>
      </c>
      <c r="AK775">
        <v>0</v>
      </c>
      <c r="AL775">
        <v>0</v>
      </c>
      <c r="AM775">
        <v>0</v>
      </c>
      <c r="AN775">
        <v>222</v>
      </c>
      <c r="AO775">
        <v>0</v>
      </c>
      <c r="AP775">
        <v>-3</v>
      </c>
      <c r="AQ775">
        <v>0</v>
      </c>
      <c r="AR775">
        <v>0</v>
      </c>
      <c r="AS775">
        <v>0</v>
      </c>
      <c r="AT775" t="s">
        <v>89</v>
      </c>
      <c r="AU775" t="s">
        <v>89</v>
      </c>
      <c r="AV775" t="s">
        <v>89</v>
      </c>
      <c r="AW775" t="s">
        <v>89</v>
      </c>
      <c r="AX775" t="s">
        <v>89</v>
      </c>
      <c r="AY775" t="s">
        <v>89</v>
      </c>
      <c r="AZ775" t="s">
        <v>89</v>
      </c>
      <c r="BA775" t="s">
        <v>89</v>
      </c>
      <c r="BB775" t="s">
        <v>89</v>
      </c>
      <c r="BC775" t="s">
        <v>89</v>
      </c>
      <c r="BD775" t="s">
        <v>89</v>
      </c>
      <c r="BE775" t="s">
        <v>89</v>
      </c>
    </row>
    <row r="776" spans="1:57" x14ac:dyDescent="0.35">
      <c r="A776" t="s">
        <v>1864</v>
      </c>
      <c r="B776" t="s">
        <v>81</v>
      </c>
      <c r="C776" t="s">
        <v>297</v>
      </c>
      <c r="D776" t="s">
        <v>83</v>
      </c>
      <c r="E776" s="2" t="str">
        <f>HYPERLINK("capsilon://?command=openfolder&amp;siteaddress=envoy.emaiq-na2.net&amp;folderid=FXB60C6CB1-72B7-8D65-F9B2-02A53A7DAC01","FX22031069")</f>
        <v>FX22031069</v>
      </c>
      <c r="F776" t="s">
        <v>19</v>
      </c>
      <c r="G776" t="s">
        <v>19</v>
      </c>
      <c r="H776" t="s">
        <v>84</v>
      </c>
      <c r="I776" t="s">
        <v>1798</v>
      </c>
      <c r="J776">
        <v>56</v>
      </c>
      <c r="K776" t="s">
        <v>86</v>
      </c>
      <c r="L776" t="s">
        <v>87</v>
      </c>
      <c r="M776" t="s">
        <v>88</v>
      </c>
      <c r="N776">
        <v>2</v>
      </c>
      <c r="O776" s="1">
        <v>44657.578368055554</v>
      </c>
      <c r="P776" s="1">
        <v>44657.693611111114</v>
      </c>
      <c r="Q776">
        <v>8862</v>
      </c>
      <c r="R776">
        <v>1095</v>
      </c>
      <c r="S776" t="b">
        <v>0</v>
      </c>
      <c r="T776" t="s">
        <v>89</v>
      </c>
      <c r="U776" t="b">
        <v>1</v>
      </c>
      <c r="V776" t="s">
        <v>1075</v>
      </c>
      <c r="W776" s="1">
        <v>44657.591331018521</v>
      </c>
      <c r="X776">
        <v>763</v>
      </c>
      <c r="Y776">
        <v>42</v>
      </c>
      <c r="Z776">
        <v>0</v>
      </c>
      <c r="AA776">
        <v>42</v>
      </c>
      <c r="AB776">
        <v>0</v>
      </c>
      <c r="AC776">
        <v>37</v>
      </c>
      <c r="AD776">
        <v>14</v>
      </c>
      <c r="AE776">
        <v>0</v>
      </c>
      <c r="AF776">
        <v>0</v>
      </c>
      <c r="AG776">
        <v>0</v>
      </c>
      <c r="AH776" t="s">
        <v>1764</v>
      </c>
      <c r="AI776" s="1">
        <v>44657.693611111114</v>
      </c>
      <c r="AJ776">
        <v>332</v>
      </c>
      <c r="AK776">
        <v>3</v>
      </c>
      <c r="AL776">
        <v>0</v>
      </c>
      <c r="AM776">
        <v>3</v>
      </c>
      <c r="AN776">
        <v>0</v>
      </c>
      <c r="AO776">
        <v>3</v>
      </c>
      <c r="AP776">
        <v>11</v>
      </c>
      <c r="AQ776">
        <v>0</v>
      </c>
      <c r="AR776">
        <v>0</v>
      </c>
      <c r="AS776">
        <v>0</v>
      </c>
      <c r="AT776" t="s">
        <v>89</v>
      </c>
      <c r="AU776" t="s">
        <v>89</v>
      </c>
      <c r="AV776" t="s">
        <v>89</v>
      </c>
      <c r="AW776" t="s">
        <v>89</v>
      </c>
      <c r="AX776" t="s">
        <v>89</v>
      </c>
      <c r="AY776" t="s">
        <v>89</v>
      </c>
      <c r="AZ776" t="s">
        <v>89</v>
      </c>
      <c r="BA776" t="s">
        <v>89</v>
      </c>
      <c r="BB776" t="s">
        <v>89</v>
      </c>
      <c r="BC776" t="s">
        <v>89</v>
      </c>
      <c r="BD776" t="s">
        <v>89</v>
      </c>
      <c r="BE776" t="s">
        <v>89</v>
      </c>
    </row>
    <row r="777" spans="1:57" x14ac:dyDescent="0.35">
      <c r="A777" t="s">
        <v>1865</v>
      </c>
      <c r="B777" t="s">
        <v>81</v>
      </c>
      <c r="C777" t="s">
        <v>1866</v>
      </c>
      <c r="D777" t="s">
        <v>83</v>
      </c>
      <c r="E777" s="2" t="str">
        <f>HYPERLINK("capsilon://?command=openfolder&amp;siteaddress=envoy.emaiq-na2.net&amp;folderid=FX35A4CBE9-4A51-6AA9-3DFD-5F86164A8B96","FX22031300")</f>
        <v>FX22031300</v>
      </c>
      <c r="F777" t="s">
        <v>19</v>
      </c>
      <c r="G777" t="s">
        <v>19</v>
      </c>
      <c r="H777" t="s">
        <v>84</v>
      </c>
      <c r="I777" t="s">
        <v>1867</v>
      </c>
      <c r="J777">
        <v>222</v>
      </c>
      <c r="K777" t="s">
        <v>86</v>
      </c>
      <c r="L777" t="s">
        <v>87</v>
      </c>
      <c r="M777" t="s">
        <v>88</v>
      </c>
      <c r="N777">
        <v>2</v>
      </c>
      <c r="O777" s="1">
        <v>44657.583101851851</v>
      </c>
      <c r="P777" s="1">
        <v>44658.096296296295</v>
      </c>
      <c r="Q777">
        <v>39857</v>
      </c>
      <c r="R777">
        <v>4483</v>
      </c>
      <c r="S777" t="b">
        <v>0</v>
      </c>
      <c r="T777" t="s">
        <v>89</v>
      </c>
      <c r="U777" t="b">
        <v>0</v>
      </c>
      <c r="V777" t="s">
        <v>134</v>
      </c>
      <c r="W777" s="1">
        <v>44657.673726851855</v>
      </c>
      <c r="X777">
        <v>2098</v>
      </c>
      <c r="Y777">
        <v>200</v>
      </c>
      <c r="Z777">
        <v>0</v>
      </c>
      <c r="AA777">
        <v>200</v>
      </c>
      <c r="AB777">
        <v>64</v>
      </c>
      <c r="AC777">
        <v>182</v>
      </c>
      <c r="AD777">
        <v>22</v>
      </c>
      <c r="AE777">
        <v>0</v>
      </c>
      <c r="AF777">
        <v>0</v>
      </c>
      <c r="AG777">
        <v>0</v>
      </c>
      <c r="AH777" t="s">
        <v>273</v>
      </c>
      <c r="AI777" s="1">
        <v>44658.096296296295</v>
      </c>
      <c r="AJ777">
        <v>2171</v>
      </c>
      <c r="AK777">
        <v>3</v>
      </c>
      <c r="AL777">
        <v>0</v>
      </c>
      <c r="AM777">
        <v>3</v>
      </c>
      <c r="AN777">
        <v>64</v>
      </c>
      <c r="AO777">
        <v>3</v>
      </c>
      <c r="AP777">
        <v>19</v>
      </c>
      <c r="AQ777">
        <v>0</v>
      </c>
      <c r="AR777">
        <v>0</v>
      </c>
      <c r="AS777">
        <v>0</v>
      </c>
      <c r="AT777" t="s">
        <v>89</v>
      </c>
      <c r="AU777" t="s">
        <v>89</v>
      </c>
      <c r="AV777" t="s">
        <v>89</v>
      </c>
      <c r="AW777" t="s">
        <v>89</v>
      </c>
      <c r="AX777" t="s">
        <v>89</v>
      </c>
      <c r="AY777" t="s">
        <v>89</v>
      </c>
      <c r="AZ777" t="s">
        <v>89</v>
      </c>
      <c r="BA777" t="s">
        <v>89</v>
      </c>
      <c r="BB777" t="s">
        <v>89</v>
      </c>
      <c r="BC777" t="s">
        <v>89</v>
      </c>
      <c r="BD777" t="s">
        <v>89</v>
      </c>
      <c r="BE777" t="s">
        <v>89</v>
      </c>
    </row>
    <row r="778" spans="1:57" x14ac:dyDescent="0.35">
      <c r="A778" t="s">
        <v>1868</v>
      </c>
      <c r="B778" t="s">
        <v>81</v>
      </c>
      <c r="C778" t="s">
        <v>318</v>
      </c>
      <c r="D778" t="s">
        <v>83</v>
      </c>
      <c r="E778" s="2" t="str">
        <f>HYPERLINK("capsilon://?command=openfolder&amp;siteaddress=envoy.emaiq-na2.net&amp;folderid=FXF3874477-2CA6-3D17-B870-871191EE0389","FX2203888")</f>
        <v>FX2203888</v>
      </c>
      <c r="F778" t="s">
        <v>19</v>
      </c>
      <c r="G778" t="s">
        <v>19</v>
      </c>
      <c r="H778" t="s">
        <v>84</v>
      </c>
      <c r="I778" t="s">
        <v>1869</v>
      </c>
      <c r="J778">
        <v>38</v>
      </c>
      <c r="K778" t="s">
        <v>86</v>
      </c>
      <c r="L778" t="s">
        <v>87</v>
      </c>
      <c r="M778" t="s">
        <v>88</v>
      </c>
      <c r="N778">
        <v>1</v>
      </c>
      <c r="O778" s="1">
        <v>44652.431875000002</v>
      </c>
      <c r="P778" s="1">
        <v>44652.58384259259</v>
      </c>
      <c r="Q778">
        <v>13003</v>
      </c>
      <c r="R778">
        <v>127</v>
      </c>
      <c r="S778" t="b">
        <v>0</v>
      </c>
      <c r="T778" t="s">
        <v>89</v>
      </c>
      <c r="U778" t="b">
        <v>0</v>
      </c>
      <c r="V778" t="s">
        <v>1075</v>
      </c>
      <c r="W778" s="1">
        <v>44652.58384259259</v>
      </c>
      <c r="X778">
        <v>127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38</v>
      </c>
      <c r="AE778">
        <v>37</v>
      </c>
      <c r="AF778">
        <v>0</v>
      </c>
      <c r="AG778">
        <v>2</v>
      </c>
      <c r="AH778" t="s">
        <v>89</v>
      </c>
      <c r="AI778" t="s">
        <v>89</v>
      </c>
      <c r="AJ778" t="s">
        <v>89</v>
      </c>
      <c r="AK778" t="s">
        <v>89</v>
      </c>
      <c r="AL778" t="s">
        <v>89</v>
      </c>
      <c r="AM778" t="s">
        <v>89</v>
      </c>
      <c r="AN778" t="s">
        <v>89</v>
      </c>
      <c r="AO778" t="s">
        <v>89</v>
      </c>
      <c r="AP778" t="s">
        <v>89</v>
      </c>
      <c r="AQ778" t="s">
        <v>89</v>
      </c>
      <c r="AR778" t="s">
        <v>89</v>
      </c>
      <c r="AS778" t="s">
        <v>89</v>
      </c>
      <c r="AT778" t="s">
        <v>89</v>
      </c>
      <c r="AU778" t="s">
        <v>89</v>
      </c>
      <c r="AV778" t="s">
        <v>89</v>
      </c>
      <c r="AW778" t="s">
        <v>89</v>
      </c>
      <c r="AX778" t="s">
        <v>89</v>
      </c>
      <c r="AY778" t="s">
        <v>89</v>
      </c>
      <c r="AZ778" t="s">
        <v>89</v>
      </c>
      <c r="BA778" t="s">
        <v>89</v>
      </c>
      <c r="BB778" t="s">
        <v>89</v>
      </c>
      <c r="BC778" t="s">
        <v>89</v>
      </c>
      <c r="BD778" t="s">
        <v>89</v>
      </c>
      <c r="BE778" t="s">
        <v>89</v>
      </c>
    </row>
    <row r="779" spans="1:57" x14ac:dyDescent="0.35">
      <c r="A779" t="s">
        <v>1870</v>
      </c>
      <c r="B779" t="s">
        <v>81</v>
      </c>
      <c r="C779" t="s">
        <v>1866</v>
      </c>
      <c r="D779" t="s">
        <v>83</v>
      </c>
      <c r="E779" s="2" t="str">
        <f>HYPERLINK("capsilon://?command=openfolder&amp;siteaddress=envoy.emaiq-na2.net&amp;folderid=FX35A4CBE9-4A51-6AA9-3DFD-5F86164A8B96","FX22031300")</f>
        <v>FX22031300</v>
      </c>
      <c r="F779" t="s">
        <v>19</v>
      </c>
      <c r="G779" t="s">
        <v>19</v>
      </c>
      <c r="H779" t="s">
        <v>84</v>
      </c>
      <c r="I779" t="s">
        <v>1871</v>
      </c>
      <c r="J779">
        <v>32</v>
      </c>
      <c r="K779" t="s">
        <v>86</v>
      </c>
      <c r="L779" t="s">
        <v>87</v>
      </c>
      <c r="M779" t="s">
        <v>88</v>
      </c>
      <c r="N779">
        <v>2</v>
      </c>
      <c r="O779" s="1">
        <v>44657.589062500003</v>
      </c>
      <c r="P779" s="1">
        <v>44657.795381944445</v>
      </c>
      <c r="Q779">
        <v>17678</v>
      </c>
      <c r="R779">
        <v>148</v>
      </c>
      <c r="S779" t="b">
        <v>0</v>
      </c>
      <c r="T779" t="s">
        <v>89</v>
      </c>
      <c r="U779" t="b">
        <v>0</v>
      </c>
      <c r="V779" t="s">
        <v>1075</v>
      </c>
      <c r="W779" s="1">
        <v>44657.657777777778</v>
      </c>
      <c r="X779">
        <v>100</v>
      </c>
      <c r="Y779">
        <v>0</v>
      </c>
      <c r="Z779">
        <v>0</v>
      </c>
      <c r="AA779">
        <v>0</v>
      </c>
      <c r="AB779">
        <v>27</v>
      </c>
      <c r="AC779">
        <v>0</v>
      </c>
      <c r="AD779">
        <v>32</v>
      </c>
      <c r="AE779">
        <v>0</v>
      </c>
      <c r="AF779">
        <v>0</v>
      </c>
      <c r="AG779">
        <v>0</v>
      </c>
      <c r="AH779" t="s">
        <v>200</v>
      </c>
      <c r="AI779" s="1">
        <v>44657.795381944445</v>
      </c>
      <c r="AJ779">
        <v>20</v>
      </c>
      <c r="AK779">
        <v>0</v>
      </c>
      <c r="AL779">
        <v>0</v>
      </c>
      <c r="AM779">
        <v>0</v>
      </c>
      <c r="AN779">
        <v>27</v>
      </c>
      <c r="AO779">
        <v>0</v>
      </c>
      <c r="AP779">
        <v>32</v>
      </c>
      <c r="AQ779">
        <v>0</v>
      </c>
      <c r="AR779">
        <v>0</v>
      </c>
      <c r="AS779">
        <v>0</v>
      </c>
      <c r="AT779" t="s">
        <v>89</v>
      </c>
      <c r="AU779" t="s">
        <v>89</v>
      </c>
      <c r="AV779" t="s">
        <v>89</v>
      </c>
      <c r="AW779" t="s">
        <v>89</v>
      </c>
      <c r="AX779" t="s">
        <v>89</v>
      </c>
      <c r="AY779" t="s">
        <v>89</v>
      </c>
      <c r="AZ779" t="s">
        <v>89</v>
      </c>
      <c r="BA779" t="s">
        <v>89</v>
      </c>
      <c r="BB779" t="s">
        <v>89</v>
      </c>
      <c r="BC779" t="s">
        <v>89</v>
      </c>
      <c r="BD779" t="s">
        <v>89</v>
      </c>
      <c r="BE779" t="s">
        <v>89</v>
      </c>
    </row>
    <row r="780" spans="1:57" x14ac:dyDescent="0.35">
      <c r="A780" t="s">
        <v>1872</v>
      </c>
      <c r="B780" t="s">
        <v>81</v>
      </c>
      <c r="C780" t="s">
        <v>122</v>
      </c>
      <c r="D780" t="s">
        <v>83</v>
      </c>
      <c r="E780" s="2" t="str">
        <f>HYPERLINK("capsilon://?command=openfolder&amp;siteaddress=envoy.emaiq-na2.net&amp;folderid=FX52E91147-6940-4F21-E3B8-4FFA82757A39","FX2203322")</f>
        <v>FX2203322</v>
      </c>
      <c r="F780" t="s">
        <v>19</v>
      </c>
      <c r="G780" t="s">
        <v>19</v>
      </c>
      <c r="H780" t="s">
        <v>84</v>
      </c>
      <c r="I780" t="s">
        <v>1873</v>
      </c>
      <c r="J780">
        <v>30</v>
      </c>
      <c r="K780" t="s">
        <v>86</v>
      </c>
      <c r="L780" t="s">
        <v>87</v>
      </c>
      <c r="M780" t="s">
        <v>88</v>
      </c>
      <c r="N780">
        <v>2</v>
      </c>
      <c r="O780" s="1">
        <v>44657.591840277775</v>
      </c>
      <c r="P780" s="1">
        <v>44657.796111111114</v>
      </c>
      <c r="Q780">
        <v>17516</v>
      </c>
      <c r="R780">
        <v>133</v>
      </c>
      <c r="S780" t="b">
        <v>0</v>
      </c>
      <c r="T780" t="s">
        <v>89</v>
      </c>
      <c r="U780" t="b">
        <v>0</v>
      </c>
      <c r="V780" t="s">
        <v>1075</v>
      </c>
      <c r="W780" s="1">
        <v>44657.65861111111</v>
      </c>
      <c r="X780">
        <v>71</v>
      </c>
      <c r="Y780">
        <v>9</v>
      </c>
      <c r="Z780">
        <v>0</v>
      </c>
      <c r="AA780">
        <v>9</v>
      </c>
      <c r="AB780">
        <v>0</v>
      </c>
      <c r="AC780">
        <v>0</v>
      </c>
      <c r="AD780">
        <v>21</v>
      </c>
      <c r="AE780">
        <v>0</v>
      </c>
      <c r="AF780">
        <v>0</v>
      </c>
      <c r="AG780">
        <v>0</v>
      </c>
      <c r="AH780" t="s">
        <v>200</v>
      </c>
      <c r="AI780" s="1">
        <v>44657.796111111114</v>
      </c>
      <c r="AJ780">
        <v>62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21</v>
      </c>
      <c r="AQ780">
        <v>0</v>
      </c>
      <c r="AR780">
        <v>0</v>
      </c>
      <c r="AS780">
        <v>0</v>
      </c>
      <c r="AT780" t="s">
        <v>89</v>
      </c>
      <c r="AU780" t="s">
        <v>89</v>
      </c>
      <c r="AV780" t="s">
        <v>89</v>
      </c>
      <c r="AW780" t="s">
        <v>89</v>
      </c>
      <c r="AX780" t="s">
        <v>89</v>
      </c>
      <c r="AY780" t="s">
        <v>89</v>
      </c>
      <c r="AZ780" t="s">
        <v>89</v>
      </c>
      <c r="BA780" t="s">
        <v>89</v>
      </c>
      <c r="BB780" t="s">
        <v>89</v>
      </c>
      <c r="BC780" t="s">
        <v>89</v>
      </c>
      <c r="BD780" t="s">
        <v>89</v>
      </c>
      <c r="BE780" t="s">
        <v>89</v>
      </c>
    </row>
    <row r="781" spans="1:57" x14ac:dyDescent="0.35">
      <c r="A781" t="s">
        <v>1874</v>
      </c>
      <c r="B781" t="s">
        <v>81</v>
      </c>
      <c r="C781" t="s">
        <v>287</v>
      </c>
      <c r="D781" t="s">
        <v>83</v>
      </c>
      <c r="E781" s="2" t="str">
        <f>HYPERLINK("capsilon://?command=openfolder&amp;siteaddress=envoy.emaiq-na2.net&amp;folderid=FX27BEE818-37CB-012A-E878-C8AB9E7F3016","FX2204230")</f>
        <v>FX2204230</v>
      </c>
      <c r="F781" t="s">
        <v>19</v>
      </c>
      <c r="G781" t="s">
        <v>19</v>
      </c>
      <c r="H781" t="s">
        <v>84</v>
      </c>
      <c r="I781" t="s">
        <v>1875</v>
      </c>
      <c r="J781">
        <v>150</v>
      </c>
      <c r="K781" t="s">
        <v>86</v>
      </c>
      <c r="L781" t="s">
        <v>87</v>
      </c>
      <c r="M781" t="s">
        <v>88</v>
      </c>
      <c r="N781">
        <v>1</v>
      </c>
      <c r="O781" s="1">
        <v>44657.601053240738</v>
      </c>
      <c r="P781" s="1">
        <v>44657.660439814812</v>
      </c>
      <c r="Q781">
        <v>4974</v>
      </c>
      <c r="R781">
        <v>157</v>
      </c>
      <c r="S781" t="b">
        <v>0</v>
      </c>
      <c r="T781" t="s">
        <v>89</v>
      </c>
      <c r="U781" t="b">
        <v>0</v>
      </c>
      <c r="V781" t="s">
        <v>1075</v>
      </c>
      <c r="W781" s="1">
        <v>44657.660439814812</v>
      </c>
      <c r="X781">
        <v>157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150</v>
      </c>
      <c r="AE781">
        <v>115</v>
      </c>
      <c r="AF781">
        <v>0</v>
      </c>
      <c r="AG781">
        <v>4</v>
      </c>
      <c r="AH781" t="s">
        <v>89</v>
      </c>
      <c r="AI781" t="s">
        <v>89</v>
      </c>
      <c r="AJ781" t="s">
        <v>89</v>
      </c>
      <c r="AK781" t="s">
        <v>89</v>
      </c>
      <c r="AL781" t="s">
        <v>89</v>
      </c>
      <c r="AM781" t="s">
        <v>89</v>
      </c>
      <c r="AN781" t="s">
        <v>89</v>
      </c>
      <c r="AO781" t="s">
        <v>89</v>
      </c>
      <c r="AP781" t="s">
        <v>89</v>
      </c>
      <c r="AQ781" t="s">
        <v>89</v>
      </c>
      <c r="AR781" t="s">
        <v>89</v>
      </c>
      <c r="AS781" t="s">
        <v>89</v>
      </c>
      <c r="AT781" t="s">
        <v>89</v>
      </c>
      <c r="AU781" t="s">
        <v>89</v>
      </c>
      <c r="AV781" t="s">
        <v>89</v>
      </c>
      <c r="AW781" t="s">
        <v>89</v>
      </c>
      <c r="AX781" t="s">
        <v>89</v>
      </c>
      <c r="AY781" t="s">
        <v>89</v>
      </c>
      <c r="AZ781" t="s">
        <v>89</v>
      </c>
      <c r="BA781" t="s">
        <v>89</v>
      </c>
      <c r="BB781" t="s">
        <v>89</v>
      </c>
      <c r="BC781" t="s">
        <v>89</v>
      </c>
      <c r="BD781" t="s">
        <v>89</v>
      </c>
      <c r="BE781" t="s">
        <v>89</v>
      </c>
    </row>
    <row r="782" spans="1:57" x14ac:dyDescent="0.35">
      <c r="A782" t="s">
        <v>1876</v>
      </c>
      <c r="B782" t="s">
        <v>81</v>
      </c>
      <c r="C782" t="s">
        <v>1821</v>
      </c>
      <c r="D782" t="s">
        <v>83</v>
      </c>
      <c r="E782" s="2" t="str">
        <f>HYPERLINK("capsilon://?command=openfolder&amp;siteaddress=envoy.emaiq-na2.net&amp;folderid=FX30133735-ABD4-614F-A14D-CE08EBC9422B","FX22031213")</f>
        <v>FX22031213</v>
      </c>
      <c r="F782" t="s">
        <v>19</v>
      </c>
      <c r="G782" t="s">
        <v>19</v>
      </c>
      <c r="H782" t="s">
        <v>84</v>
      </c>
      <c r="I782" t="s">
        <v>1822</v>
      </c>
      <c r="J782">
        <v>237</v>
      </c>
      <c r="K782" t="s">
        <v>86</v>
      </c>
      <c r="L782" t="s">
        <v>87</v>
      </c>
      <c r="M782" t="s">
        <v>88</v>
      </c>
      <c r="N782">
        <v>2</v>
      </c>
      <c r="O782" s="1">
        <v>44657.602650462963</v>
      </c>
      <c r="P782" s="1">
        <v>44657.741678240738</v>
      </c>
      <c r="Q782">
        <v>9987</v>
      </c>
      <c r="R782">
        <v>2025</v>
      </c>
      <c r="S782" t="b">
        <v>0</v>
      </c>
      <c r="T782" t="s">
        <v>89</v>
      </c>
      <c r="U782" t="b">
        <v>1</v>
      </c>
      <c r="V782" t="s">
        <v>353</v>
      </c>
      <c r="W782" s="1">
        <v>44657.612083333333</v>
      </c>
      <c r="X782">
        <v>693</v>
      </c>
      <c r="Y782">
        <v>167</v>
      </c>
      <c r="Z782">
        <v>0</v>
      </c>
      <c r="AA782">
        <v>167</v>
      </c>
      <c r="AB782">
        <v>42</v>
      </c>
      <c r="AC782">
        <v>51</v>
      </c>
      <c r="AD782">
        <v>70</v>
      </c>
      <c r="AE782">
        <v>0</v>
      </c>
      <c r="AF782">
        <v>0</v>
      </c>
      <c r="AG782">
        <v>0</v>
      </c>
      <c r="AH782" t="s">
        <v>1764</v>
      </c>
      <c r="AI782" s="1">
        <v>44657.741678240738</v>
      </c>
      <c r="AJ782">
        <v>930</v>
      </c>
      <c r="AK782">
        <v>1</v>
      </c>
      <c r="AL782">
        <v>0</v>
      </c>
      <c r="AM782">
        <v>1</v>
      </c>
      <c r="AN782">
        <v>21</v>
      </c>
      <c r="AO782">
        <v>1</v>
      </c>
      <c r="AP782">
        <v>69</v>
      </c>
      <c r="AQ782">
        <v>0</v>
      </c>
      <c r="AR782">
        <v>0</v>
      </c>
      <c r="AS782">
        <v>0</v>
      </c>
      <c r="AT782" t="s">
        <v>89</v>
      </c>
      <c r="AU782" t="s">
        <v>89</v>
      </c>
      <c r="AV782" t="s">
        <v>89</v>
      </c>
      <c r="AW782" t="s">
        <v>89</v>
      </c>
      <c r="AX782" t="s">
        <v>89</v>
      </c>
      <c r="AY782" t="s">
        <v>89</v>
      </c>
      <c r="AZ782" t="s">
        <v>89</v>
      </c>
      <c r="BA782" t="s">
        <v>89</v>
      </c>
      <c r="BB782" t="s">
        <v>89</v>
      </c>
      <c r="BC782" t="s">
        <v>89</v>
      </c>
      <c r="BD782" t="s">
        <v>89</v>
      </c>
      <c r="BE782" t="s">
        <v>89</v>
      </c>
    </row>
    <row r="783" spans="1:57" x14ac:dyDescent="0.35">
      <c r="A783" t="s">
        <v>1877</v>
      </c>
      <c r="B783" t="s">
        <v>81</v>
      </c>
      <c r="C783" t="s">
        <v>1878</v>
      </c>
      <c r="D783" t="s">
        <v>83</v>
      </c>
      <c r="E783" s="2" t="str">
        <f>HYPERLINK("capsilon://?command=openfolder&amp;siteaddress=envoy.emaiq-na2.net&amp;folderid=FX45269F7D-0D17-EB2C-0D15-98B99CD7EA04","FX22031233")</f>
        <v>FX22031233</v>
      </c>
      <c r="F783" t="s">
        <v>19</v>
      </c>
      <c r="G783" t="s">
        <v>19</v>
      </c>
      <c r="H783" t="s">
        <v>84</v>
      </c>
      <c r="I783" t="s">
        <v>1879</v>
      </c>
      <c r="J783">
        <v>176</v>
      </c>
      <c r="K783" t="s">
        <v>86</v>
      </c>
      <c r="L783" t="s">
        <v>87</v>
      </c>
      <c r="M783" t="s">
        <v>88</v>
      </c>
      <c r="N783">
        <v>1</v>
      </c>
      <c r="O783" s="1">
        <v>44652.433530092596</v>
      </c>
      <c r="P783" s="1">
        <v>44652.619502314818</v>
      </c>
      <c r="Q783">
        <v>14035</v>
      </c>
      <c r="R783">
        <v>2033</v>
      </c>
      <c r="S783" t="b">
        <v>0</v>
      </c>
      <c r="T783" t="s">
        <v>89</v>
      </c>
      <c r="U783" t="b">
        <v>0</v>
      </c>
      <c r="V783" t="s">
        <v>134</v>
      </c>
      <c r="W783" s="1">
        <v>44652.619502314818</v>
      </c>
      <c r="X783">
        <v>1255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176</v>
      </c>
      <c r="AE783">
        <v>151</v>
      </c>
      <c r="AF783">
        <v>0</v>
      </c>
      <c r="AG783">
        <v>8</v>
      </c>
      <c r="AH783" t="s">
        <v>89</v>
      </c>
      <c r="AI783" t="s">
        <v>89</v>
      </c>
      <c r="AJ783" t="s">
        <v>89</v>
      </c>
      <c r="AK783" t="s">
        <v>89</v>
      </c>
      <c r="AL783" t="s">
        <v>89</v>
      </c>
      <c r="AM783" t="s">
        <v>89</v>
      </c>
      <c r="AN783" t="s">
        <v>89</v>
      </c>
      <c r="AO783" t="s">
        <v>89</v>
      </c>
      <c r="AP783" t="s">
        <v>89</v>
      </c>
      <c r="AQ783" t="s">
        <v>89</v>
      </c>
      <c r="AR783" t="s">
        <v>89</v>
      </c>
      <c r="AS783" t="s">
        <v>89</v>
      </c>
      <c r="AT783" t="s">
        <v>89</v>
      </c>
      <c r="AU783" t="s">
        <v>89</v>
      </c>
      <c r="AV783" t="s">
        <v>89</v>
      </c>
      <c r="AW783" t="s">
        <v>89</v>
      </c>
      <c r="AX783" t="s">
        <v>89</v>
      </c>
      <c r="AY783" t="s">
        <v>89</v>
      </c>
      <c r="AZ783" t="s">
        <v>89</v>
      </c>
      <c r="BA783" t="s">
        <v>89</v>
      </c>
      <c r="BB783" t="s">
        <v>89</v>
      </c>
      <c r="BC783" t="s">
        <v>89</v>
      </c>
      <c r="BD783" t="s">
        <v>89</v>
      </c>
      <c r="BE783" t="s">
        <v>89</v>
      </c>
    </row>
    <row r="784" spans="1:57" x14ac:dyDescent="0.35">
      <c r="A784" t="s">
        <v>1880</v>
      </c>
      <c r="B784" t="s">
        <v>81</v>
      </c>
      <c r="C784" t="s">
        <v>1810</v>
      </c>
      <c r="D784" t="s">
        <v>83</v>
      </c>
      <c r="E784" s="2" t="str">
        <f>HYPERLINK("capsilon://?command=openfolder&amp;siteaddress=envoy.emaiq-na2.net&amp;folderid=FX2622379F-486F-2FBA-2096-672039BE0D9A","FX22031369")</f>
        <v>FX22031369</v>
      </c>
      <c r="F784" t="s">
        <v>19</v>
      </c>
      <c r="G784" t="s">
        <v>19</v>
      </c>
      <c r="H784" t="s">
        <v>84</v>
      </c>
      <c r="I784" t="s">
        <v>1811</v>
      </c>
      <c r="J784">
        <v>427</v>
      </c>
      <c r="K784" t="s">
        <v>86</v>
      </c>
      <c r="L784" t="s">
        <v>87</v>
      </c>
      <c r="M784" t="s">
        <v>88</v>
      </c>
      <c r="N784">
        <v>2</v>
      </c>
      <c r="O784" s="1">
        <v>44657.607418981483</v>
      </c>
      <c r="P784" s="1">
        <v>44657.752256944441</v>
      </c>
      <c r="Q784">
        <v>7337</v>
      </c>
      <c r="R784">
        <v>5177</v>
      </c>
      <c r="S784" t="b">
        <v>0</v>
      </c>
      <c r="T784" t="s">
        <v>89</v>
      </c>
      <c r="U784" t="b">
        <v>1</v>
      </c>
      <c r="V784" t="s">
        <v>1881</v>
      </c>
      <c r="W784" s="1">
        <v>44657.651817129627</v>
      </c>
      <c r="X784">
        <v>3474</v>
      </c>
      <c r="Y784">
        <v>409</v>
      </c>
      <c r="Z784">
        <v>0</v>
      </c>
      <c r="AA784">
        <v>409</v>
      </c>
      <c r="AB784">
        <v>0</v>
      </c>
      <c r="AC784">
        <v>247</v>
      </c>
      <c r="AD784">
        <v>18</v>
      </c>
      <c r="AE784">
        <v>0</v>
      </c>
      <c r="AF784">
        <v>0</v>
      </c>
      <c r="AG784">
        <v>0</v>
      </c>
      <c r="AH784" t="s">
        <v>101</v>
      </c>
      <c r="AI784" s="1">
        <v>44657.752256944441</v>
      </c>
      <c r="AJ784">
        <v>1605</v>
      </c>
      <c r="AK784">
        <v>6</v>
      </c>
      <c r="AL784">
        <v>0</v>
      </c>
      <c r="AM784">
        <v>6</v>
      </c>
      <c r="AN784">
        <v>0</v>
      </c>
      <c r="AO784">
        <v>6</v>
      </c>
      <c r="AP784">
        <v>12</v>
      </c>
      <c r="AQ784">
        <v>0</v>
      </c>
      <c r="AR784">
        <v>0</v>
      </c>
      <c r="AS784">
        <v>0</v>
      </c>
      <c r="AT784" t="s">
        <v>89</v>
      </c>
      <c r="AU784" t="s">
        <v>89</v>
      </c>
      <c r="AV784" t="s">
        <v>89</v>
      </c>
      <c r="AW784" t="s">
        <v>89</v>
      </c>
      <c r="AX784" t="s">
        <v>89</v>
      </c>
      <c r="AY784" t="s">
        <v>89</v>
      </c>
      <c r="AZ784" t="s">
        <v>89</v>
      </c>
      <c r="BA784" t="s">
        <v>89</v>
      </c>
      <c r="BB784" t="s">
        <v>89</v>
      </c>
      <c r="BC784" t="s">
        <v>89</v>
      </c>
      <c r="BD784" t="s">
        <v>89</v>
      </c>
      <c r="BE784" t="s">
        <v>89</v>
      </c>
    </row>
    <row r="785" spans="1:57" x14ac:dyDescent="0.35">
      <c r="A785" t="s">
        <v>1882</v>
      </c>
      <c r="B785" t="s">
        <v>81</v>
      </c>
      <c r="C785" t="s">
        <v>1495</v>
      </c>
      <c r="D785" t="s">
        <v>83</v>
      </c>
      <c r="E785" s="2" t="str">
        <f>HYPERLINK("capsilon://?command=openfolder&amp;siteaddress=envoy.emaiq-na2.net&amp;folderid=FXE18FB1E5-72A2-810A-5FE8-F1D5A1E83D1D","FX22031058")</f>
        <v>FX22031058</v>
      </c>
      <c r="F785" t="s">
        <v>19</v>
      </c>
      <c r="G785" t="s">
        <v>19</v>
      </c>
      <c r="H785" t="s">
        <v>84</v>
      </c>
      <c r="I785" t="s">
        <v>1838</v>
      </c>
      <c r="J785">
        <v>151</v>
      </c>
      <c r="K785" t="s">
        <v>86</v>
      </c>
      <c r="L785" t="s">
        <v>87</v>
      </c>
      <c r="M785" t="s">
        <v>88</v>
      </c>
      <c r="N785">
        <v>2</v>
      </c>
      <c r="O785" s="1">
        <v>44657.610219907408</v>
      </c>
      <c r="P785" s="1">
        <v>44657.75744212963</v>
      </c>
      <c r="Q785">
        <v>10976</v>
      </c>
      <c r="R785">
        <v>1744</v>
      </c>
      <c r="S785" t="b">
        <v>0</v>
      </c>
      <c r="T785" t="s">
        <v>89</v>
      </c>
      <c r="U785" t="b">
        <v>1</v>
      </c>
      <c r="V785" t="s">
        <v>476</v>
      </c>
      <c r="W785" s="1">
        <v>44657.626226851855</v>
      </c>
      <c r="X785">
        <v>1143</v>
      </c>
      <c r="Y785">
        <v>145</v>
      </c>
      <c r="Z785">
        <v>0</v>
      </c>
      <c r="AA785">
        <v>145</v>
      </c>
      <c r="AB785">
        <v>0</v>
      </c>
      <c r="AC785">
        <v>91</v>
      </c>
      <c r="AD785">
        <v>6</v>
      </c>
      <c r="AE785">
        <v>0</v>
      </c>
      <c r="AF785">
        <v>0</v>
      </c>
      <c r="AG785">
        <v>0</v>
      </c>
      <c r="AH785" t="s">
        <v>200</v>
      </c>
      <c r="AI785" s="1">
        <v>44657.75744212963</v>
      </c>
      <c r="AJ785">
        <v>543</v>
      </c>
      <c r="AK785">
        <v>2</v>
      </c>
      <c r="AL785">
        <v>0</v>
      </c>
      <c r="AM785">
        <v>2</v>
      </c>
      <c r="AN785">
        <v>0</v>
      </c>
      <c r="AO785">
        <v>1</v>
      </c>
      <c r="AP785">
        <v>4</v>
      </c>
      <c r="AQ785">
        <v>0</v>
      </c>
      <c r="AR785">
        <v>0</v>
      </c>
      <c r="AS785">
        <v>0</v>
      </c>
      <c r="AT785" t="s">
        <v>89</v>
      </c>
      <c r="AU785" t="s">
        <v>89</v>
      </c>
      <c r="AV785" t="s">
        <v>89</v>
      </c>
      <c r="AW785" t="s">
        <v>89</v>
      </c>
      <c r="AX785" t="s">
        <v>89</v>
      </c>
      <c r="AY785" t="s">
        <v>89</v>
      </c>
      <c r="AZ785" t="s">
        <v>89</v>
      </c>
      <c r="BA785" t="s">
        <v>89</v>
      </c>
      <c r="BB785" t="s">
        <v>89</v>
      </c>
      <c r="BC785" t="s">
        <v>89</v>
      </c>
      <c r="BD785" t="s">
        <v>89</v>
      </c>
      <c r="BE785" t="s">
        <v>89</v>
      </c>
    </row>
    <row r="786" spans="1:57" x14ac:dyDescent="0.35">
      <c r="A786" t="s">
        <v>1883</v>
      </c>
      <c r="B786" t="s">
        <v>81</v>
      </c>
      <c r="C786" t="s">
        <v>676</v>
      </c>
      <c r="D786" t="s">
        <v>83</v>
      </c>
      <c r="E786" s="2" t="str">
        <f>HYPERLINK("capsilon://?command=openfolder&amp;siteaddress=envoy.emaiq-na2.net&amp;folderid=FX595E32B0-0667-B12B-EDA9-347FABA17ED6","FX2203772")</f>
        <v>FX2203772</v>
      </c>
      <c r="F786" t="s">
        <v>19</v>
      </c>
      <c r="G786" t="s">
        <v>19</v>
      </c>
      <c r="H786" t="s">
        <v>84</v>
      </c>
      <c r="I786" t="s">
        <v>1884</v>
      </c>
      <c r="J786">
        <v>254</v>
      </c>
      <c r="K786" t="s">
        <v>86</v>
      </c>
      <c r="L786" t="s">
        <v>87</v>
      </c>
      <c r="M786" t="s">
        <v>88</v>
      </c>
      <c r="N786">
        <v>1</v>
      </c>
      <c r="O786" s="1">
        <v>44657.622048611112</v>
      </c>
      <c r="P786" s="1">
        <v>44657.680358796293</v>
      </c>
      <c r="Q786">
        <v>3947</v>
      </c>
      <c r="R786">
        <v>1091</v>
      </c>
      <c r="S786" t="b">
        <v>0</v>
      </c>
      <c r="T786" t="s">
        <v>89</v>
      </c>
      <c r="U786" t="b">
        <v>0</v>
      </c>
      <c r="V786" t="s">
        <v>336</v>
      </c>
      <c r="W786" s="1">
        <v>44657.680358796293</v>
      </c>
      <c r="X786">
        <v>238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254</v>
      </c>
      <c r="AE786">
        <v>235</v>
      </c>
      <c r="AF786">
        <v>0</v>
      </c>
      <c r="AG786">
        <v>8</v>
      </c>
      <c r="AH786" t="s">
        <v>89</v>
      </c>
      <c r="AI786" t="s">
        <v>89</v>
      </c>
      <c r="AJ786" t="s">
        <v>89</v>
      </c>
      <c r="AK786" t="s">
        <v>89</v>
      </c>
      <c r="AL786" t="s">
        <v>89</v>
      </c>
      <c r="AM786" t="s">
        <v>89</v>
      </c>
      <c r="AN786" t="s">
        <v>89</v>
      </c>
      <c r="AO786" t="s">
        <v>89</v>
      </c>
      <c r="AP786" t="s">
        <v>89</v>
      </c>
      <c r="AQ786" t="s">
        <v>89</v>
      </c>
      <c r="AR786" t="s">
        <v>89</v>
      </c>
      <c r="AS786" t="s">
        <v>89</v>
      </c>
      <c r="AT786" t="s">
        <v>89</v>
      </c>
      <c r="AU786" t="s">
        <v>89</v>
      </c>
      <c r="AV786" t="s">
        <v>89</v>
      </c>
      <c r="AW786" t="s">
        <v>89</v>
      </c>
      <c r="AX786" t="s">
        <v>89</v>
      </c>
      <c r="AY786" t="s">
        <v>89</v>
      </c>
      <c r="AZ786" t="s">
        <v>89</v>
      </c>
      <c r="BA786" t="s">
        <v>89</v>
      </c>
      <c r="BB786" t="s">
        <v>89</v>
      </c>
      <c r="BC786" t="s">
        <v>89</v>
      </c>
      <c r="BD786" t="s">
        <v>89</v>
      </c>
      <c r="BE786" t="s">
        <v>89</v>
      </c>
    </row>
    <row r="787" spans="1:57" x14ac:dyDescent="0.35">
      <c r="A787" t="s">
        <v>1885</v>
      </c>
      <c r="B787" t="s">
        <v>81</v>
      </c>
      <c r="C787" t="s">
        <v>1843</v>
      </c>
      <c r="D787" t="s">
        <v>83</v>
      </c>
      <c r="E787" s="2" t="str">
        <f>HYPERLINK("capsilon://?command=openfolder&amp;siteaddress=envoy.emaiq-na2.net&amp;folderid=FX5F53C293-8BCB-4F0B-83BC-F217536D572B","FX2203226")</f>
        <v>FX2203226</v>
      </c>
      <c r="F787" t="s">
        <v>19</v>
      </c>
      <c r="G787" t="s">
        <v>19</v>
      </c>
      <c r="H787" t="s">
        <v>84</v>
      </c>
      <c r="I787" t="s">
        <v>1844</v>
      </c>
      <c r="J787">
        <v>292</v>
      </c>
      <c r="K787" t="s">
        <v>86</v>
      </c>
      <c r="L787" t="s">
        <v>87</v>
      </c>
      <c r="M787" t="s">
        <v>88</v>
      </c>
      <c r="N787">
        <v>2</v>
      </c>
      <c r="O787" s="1">
        <v>44657.628391203703</v>
      </c>
      <c r="P787" s="1">
        <v>44657.766504629632</v>
      </c>
      <c r="Q787">
        <v>9960</v>
      </c>
      <c r="R787">
        <v>1973</v>
      </c>
      <c r="S787" t="b">
        <v>0</v>
      </c>
      <c r="T787" t="s">
        <v>89</v>
      </c>
      <c r="U787" t="b">
        <v>1</v>
      </c>
      <c r="V787" t="s">
        <v>460</v>
      </c>
      <c r="W787" s="1">
        <v>44657.643472222226</v>
      </c>
      <c r="X787">
        <v>1104</v>
      </c>
      <c r="Y787">
        <v>220</v>
      </c>
      <c r="Z787">
        <v>0</v>
      </c>
      <c r="AA787">
        <v>220</v>
      </c>
      <c r="AB787">
        <v>37</v>
      </c>
      <c r="AC787">
        <v>72</v>
      </c>
      <c r="AD787">
        <v>72</v>
      </c>
      <c r="AE787">
        <v>0</v>
      </c>
      <c r="AF787">
        <v>0</v>
      </c>
      <c r="AG787">
        <v>0</v>
      </c>
      <c r="AH787" t="s">
        <v>101</v>
      </c>
      <c r="AI787" s="1">
        <v>44657.766504629632</v>
      </c>
      <c r="AJ787">
        <v>642</v>
      </c>
      <c r="AK787">
        <v>1</v>
      </c>
      <c r="AL787">
        <v>0</v>
      </c>
      <c r="AM787">
        <v>1</v>
      </c>
      <c r="AN787">
        <v>37</v>
      </c>
      <c r="AO787">
        <v>1</v>
      </c>
      <c r="AP787">
        <v>71</v>
      </c>
      <c r="AQ787">
        <v>0</v>
      </c>
      <c r="AR787">
        <v>0</v>
      </c>
      <c r="AS787">
        <v>0</v>
      </c>
      <c r="AT787" t="s">
        <v>89</v>
      </c>
      <c r="AU787" t="s">
        <v>89</v>
      </c>
      <c r="AV787" t="s">
        <v>89</v>
      </c>
      <c r="AW787" t="s">
        <v>89</v>
      </c>
      <c r="AX787" t="s">
        <v>89</v>
      </c>
      <c r="AY787" t="s">
        <v>89</v>
      </c>
      <c r="AZ787" t="s">
        <v>89</v>
      </c>
      <c r="BA787" t="s">
        <v>89</v>
      </c>
      <c r="BB787" t="s">
        <v>89</v>
      </c>
      <c r="BC787" t="s">
        <v>89</v>
      </c>
      <c r="BD787" t="s">
        <v>89</v>
      </c>
      <c r="BE787" t="s">
        <v>89</v>
      </c>
    </row>
    <row r="788" spans="1:57" x14ac:dyDescent="0.35">
      <c r="A788" t="s">
        <v>1886</v>
      </c>
      <c r="B788" t="s">
        <v>81</v>
      </c>
      <c r="C788" t="s">
        <v>152</v>
      </c>
      <c r="D788" t="s">
        <v>83</v>
      </c>
      <c r="E788" s="2" t="str">
        <f>HYPERLINK("capsilon://?command=openfolder&amp;siteaddress=envoy.emaiq-na2.net&amp;folderid=FXAB67A2F7-3399-948A-D2F7-5B25644E84C8","FX22031141")</f>
        <v>FX22031141</v>
      </c>
      <c r="F788" t="s">
        <v>19</v>
      </c>
      <c r="G788" t="s">
        <v>19</v>
      </c>
      <c r="H788" t="s">
        <v>84</v>
      </c>
      <c r="I788" t="s">
        <v>1846</v>
      </c>
      <c r="J788">
        <v>38</v>
      </c>
      <c r="K788" t="s">
        <v>86</v>
      </c>
      <c r="L788" t="s">
        <v>87</v>
      </c>
      <c r="M788" t="s">
        <v>88</v>
      </c>
      <c r="N788">
        <v>2</v>
      </c>
      <c r="O788" s="1">
        <v>44657.630520833336</v>
      </c>
      <c r="P788" s="1">
        <v>44657.763935185183</v>
      </c>
      <c r="Q788">
        <v>11080</v>
      </c>
      <c r="R788">
        <v>447</v>
      </c>
      <c r="S788" t="b">
        <v>0</v>
      </c>
      <c r="T788" t="s">
        <v>89</v>
      </c>
      <c r="U788" t="b">
        <v>1</v>
      </c>
      <c r="V788" t="s">
        <v>476</v>
      </c>
      <c r="W788" s="1">
        <v>44657.633634259262</v>
      </c>
      <c r="X788">
        <v>239</v>
      </c>
      <c r="Y788">
        <v>37</v>
      </c>
      <c r="Z788">
        <v>0</v>
      </c>
      <c r="AA788">
        <v>37</v>
      </c>
      <c r="AB788">
        <v>0</v>
      </c>
      <c r="AC788">
        <v>25</v>
      </c>
      <c r="AD788">
        <v>1</v>
      </c>
      <c r="AE788">
        <v>0</v>
      </c>
      <c r="AF788">
        <v>0</v>
      </c>
      <c r="AG788">
        <v>0</v>
      </c>
      <c r="AH788" t="s">
        <v>1764</v>
      </c>
      <c r="AI788" s="1">
        <v>44657.763935185183</v>
      </c>
      <c r="AJ788">
        <v>208</v>
      </c>
      <c r="AK788">
        <v>1</v>
      </c>
      <c r="AL788">
        <v>0</v>
      </c>
      <c r="AM788">
        <v>1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 t="s">
        <v>89</v>
      </c>
      <c r="AU788" t="s">
        <v>89</v>
      </c>
      <c r="AV788" t="s">
        <v>89</v>
      </c>
      <c r="AW788" t="s">
        <v>89</v>
      </c>
      <c r="AX788" t="s">
        <v>89</v>
      </c>
      <c r="AY788" t="s">
        <v>89</v>
      </c>
      <c r="AZ788" t="s">
        <v>89</v>
      </c>
      <c r="BA788" t="s">
        <v>89</v>
      </c>
      <c r="BB788" t="s">
        <v>89</v>
      </c>
      <c r="BC788" t="s">
        <v>89</v>
      </c>
      <c r="BD788" t="s">
        <v>89</v>
      </c>
      <c r="BE788" t="s">
        <v>89</v>
      </c>
    </row>
    <row r="789" spans="1:57" x14ac:dyDescent="0.35">
      <c r="A789" t="s">
        <v>1887</v>
      </c>
      <c r="B789" t="s">
        <v>81</v>
      </c>
      <c r="C789" t="s">
        <v>1848</v>
      </c>
      <c r="D789" t="s">
        <v>83</v>
      </c>
      <c r="E789" s="2" t="str">
        <f>HYPERLINK("capsilon://?command=openfolder&amp;siteaddress=envoy.emaiq-na2.net&amp;folderid=FXE19AA05C-E44B-F93E-1542-5605DA60712A","FX22031104")</f>
        <v>FX22031104</v>
      </c>
      <c r="F789" t="s">
        <v>19</v>
      </c>
      <c r="G789" t="s">
        <v>19</v>
      </c>
      <c r="H789" t="s">
        <v>84</v>
      </c>
      <c r="I789" t="s">
        <v>1849</v>
      </c>
      <c r="J789">
        <v>436</v>
      </c>
      <c r="K789" t="s">
        <v>86</v>
      </c>
      <c r="L789" t="s">
        <v>87</v>
      </c>
      <c r="M789" t="s">
        <v>88</v>
      </c>
      <c r="N789">
        <v>2</v>
      </c>
      <c r="O789" s="1">
        <v>44657.631840277776</v>
      </c>
      <c r="P789" s="1">
        <v>44657.774687500001</v>
      </c>
      <c r="Q789">
        <v>9949</v>
      </c>
      <c r="R789">
        <v>2393</v>
      </c>
      <c r="S789" t="b">
        <v>0</v>
      </c>
      <c r="T789" t="s">
        <v>89</v>
      </c>
      <c r="U789" t="b">
        <v>1</v>
      </c>
      <c r="V789" t="s">
        <v>134</v>
      </c>
      <c r="W789" s="1">
        <v>44657.64943287037</v>
      </c>
      <c r="X789">
        <v>1464</v>
      </c>
      <c r="Y789">
        <v>299</v>
      </c>
      <c r="Z789">
        <v>0</v>
      </c>
      <c r="AA789">
        <v>299</v>
      </c>
      <c r="AB789">
        <v>0</v>
      </c>
      <c r="AC789">
        <v>126</v>
      </c>
      <c r="AD789">
        <v>137</v>
      </c>
      <c r="AE789">
        <v>0</v>
      </c>
      <c r="AF789">
        <v>0</v>
      </c>
      <c r="AG789">
        <v>0</v>
      </c>
      <c r="AH789" t="s">
        <v>1764</v>
      </c>
      <c r="AI789" s="1">
        <v>44657.774687500001</v>
      </c>
      <c r="AJ789">
        <v>929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137</v>
      </c>
      <c r="AQ789">
        <v>0</v>
      </c>
      <c r="AR789">
        <v>0</v>
      </c>
      <c r="AS789">
        <v>0</v>
      </c>
      <c r="AT789" t="s">
        <v>89</v>
      </c>
      <c r="AU789" t="s">
        <v>89</v>
      </c>
      <c r="AV789" t="s">
        <v>89</v>
      </c>
      <c r="AW789" t="s">
        <v>89</v>
      </c>
      <c r="AX789" t="s">
        <v>89</v>
      </c>
      <c r="AY789" t="s">
        <v>89</v>
      </c>
      <c r="AZ789" t="s">
        <v>89</v>
      </c>
      <c r="BA789" t="s">
        <v>89</v>
      </c>
      <c r="BB789" t="s">
        <v>89</v>
      </c>
      <c r="BC789" t="s">
        <v>89</v>
      </c>
      <c r="BD789" t="s">
        <v>89</v>
      </c>
      <c r="BE789" t="s">
        <v>89</v>
      </c>
    </row>
    <row r="790" spans="1:57" x14ac:dyDescent="0.35">
      <c r="A790" t="s">
        <v>1888</v>
      </c>
      <c r="B790" t="s">
        <v>81</v>
      </c>
      <c r="C790" t="s">
        <v>1889</v>
      </c>
      <c r="D790" t="s">
        <v>83</v>
      </c>
      <c r="E790" s="2" t="str">
        <f>HYPERLINK("capsilon://?command=openfolder&amp;siteaddress=envoy.emaiq-na2.net&amp;folderid=FX7268D3E0-08B4-8A2A-CAA6-8AD19BE33AE4","FX22031323")</f>
        <v>FX22031323</v>
      </c>
      <c r="F790" t="s">
        <v>19</v>
      </c>
      <c r="G790" t="s">
        <v>19</v>
      </c>
      <c r="H790" t="s">
        <v>84</v>
      </c>
      <c r="I790" t="s">
        <v>1890</v>
      </c>
      <c r="J790">
        <v>224</v>
      </c>
      <c r="K790" t="s">
        <v>86</v>
      </c>
      <c r="L790" t="s">
        <v>87</v>
      </c>
      <c r="M790" t="s">
        <v>88</v>
      </c>
      <c r="N790">
        <v>1</v>
      </c>
      <c r="O790" s="1">
        <v>44657.645138888889</v>
      </c>
      <c r="P790" s="1">
        <v>44657.724976851852</v>
      </c>
      <c r="Q790">
        <v>6127</v>
      </c>
      <c r="R790">
        <v>771</v>
      </c>
      <c r="S790" t="b">
        <v>0</v>
      </c>
      <c r="T790" t="s">
        <v>89</v>
      </c>
      <c r="U790" t="b">
        <v>0</v>
      </c>
      <c r="V790" t="s">
        <v>460</v>
      </c>
      <c r="W790" s="1">
        <v>44657.724976851852</v>
      </c>
      <c r="X790">
        <v>364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224</v>
      </c>
      <c r="AE790">
        <v>179</v>
      </c>
      <c r="AF790">
        <v>0</v>
      </c>
      <c r="AG790">
        <v>6</v>
      </c>
      <c r="AH790" t="s">
        <v>89</v>
      </c>
      <c r="AI790" t="s">
        <v>89</v>
      </c>
      <c r="AJ790" t="s">
        <v>89</v>
      </c>
      <c r="AK790" t="s">
        <v>89</v>
      </c>
      <c r="AL790" t="s">
        <v>89</v>
      </c>
      <c r="AM790" t="s">
        <v>89</v>
      </c>
      <c r="AN790" t="s">
        <v>89</v>
      </c>
      <c r="AO790" t="s">
        <v>89</v>
      </c>
      <c r="AP790" t="s">
        <v>89</v>
      </c>
      <c r="AQ790" t="s">
        <v>89</v>
      </c>
      <c r="AR790" t="s">
        <v>89</v>
      </c>
      <c r="AS790" t="s">
        <v>89</v>
      </c>
      <c r="AT790" t="s">
        <v>89</v>
      </c>
      <c r="AU790" t="s">
        <v>89</v>
      </c>
      <c r="AV790" t="s">
        <v>89</v>
      </c>
      <c r="AW790" t="s">
        <v>89</v>
      </c>
      <c r="AX790" t="s">
        <v>89</v>
      </c>
      <c r="AY790" t="s">
        <v>89</v>
      </c>
      <c r="AZ790" t="s">
        <v>89</v>
      </c>
      <c r="BA790" t="s">
        <v>89</v>
      </c>
      <c r="BB790" t="s">
        <v>89</v>
      </c>
      <c r="BC790" t="s">
        <v>89</v>
      </c>
      <c r="BD790" t="s">
        <v>89</v>
      </c>
      <c r="BE790" t="s">
        <v>89</v>
      </c>
    </row>
    <row r="791" spans="1:57" x14ac:dyDescent="0.35">
      <c r="A791" t="s">
        <v>1891</v>
      </c>
      <c r="B791" t="s">
        <v>81</v>
      </c>
      <c r="C791" t="s">
        <v>780</v>
      </c>
      <c r="D791" t="s">
        <v>83</v>
      </c>
      <c r="E791" s="2" t="str">
        <f>HYPERLINK("capsilon://?command=openfolder&amp;siteaddress=envoy.emaiq-na2.net&amp;folderid=FX345AFFAC-C285-3157-3DCB-6EEAC3F4EAB0","FX2203849")</f>
        <v>FX2203849</v>
      </c>
      <c r="F791" t="s">
        <v>19</v>
      </c>
      <c r="G791" t="s">
        <v>19</v>
      </c>
      <c r="H791" t="s">
        <v>84</v>
      </c>
      <c r="I791" t="s">
        <v>1892</v>
      </c>
      <c r="J791">
        <v>74</v>
      </c>
      <c r="K791" t="s">
        <v>86</v>
      </c>
      <c r="L791" t="s">
        <v>87</v>
      </c>
      <c r="M791" t="s">
        <v>88</v>
      </c>
      <c r="N791">
        <v>1</v>
      </c>
      <c r="O791" s="1">
        <v>44652.435925925929</v>
      </c>
      <c r="P791" s="1">
        <v>44652.62195601852</v>
      </c>
      <c r="Q791">
        <v>15862</v>
      </c>
      <c r="R791">
        <v>211</v>
      </c>
      <c r="S791" t="b">
        <v>0</v>
      </c>
      <c r="T791" t="s">
        <v>89</v>
      </c>
      <c r="U791" t="b">
        <v>0</v>
      </c>
      <c r="V791" t="s">
        <v>134</v>
      </c>
      <c r="W791" s="1">
        <v>44652.62195601852</v>
      </c>
      <c r="X791">
        <v>211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74</v>
      </c>
      <c r="AE791">
        <v>62</v>
      </c>
      <c r="AF791">
        <v>0</v>
      </c>
      <c r="AG791">
        <v>4</v>
      </c>
      <c r="AH791" t="s">
        <v>89</v>
      </c>
      <c r="AI791" t="s">
        <v>89</v>
      </c>
      <c r="AJ791" t="s">
        <v>89</v>
      </c>
      <c r="AK791" t="s">
        <v>89</v>
      </c>
      <c r="AL791" t="s">
        <v>89</v>
      </c>
      <c r="AM791" t="s">
        <v>89</v>
      </c>
      <c r="AN791" t="s">
        <v>89</v>
      </c>
      <c r="AO791" t="s">
        <v>89</v>
      </c>
      <c r="AP791" t="s">
        <v>89</v>
      </c>
      <c r="AQ791" t="s">
        <v>89</v>
      </c>
      <c r="AR791" t="s">
        <v>89</v>
      </c>
      <c r="AS791" t="s">
        <v>89</v>
      </c>
      <c r="AT791" t="s">
        <v>89</v>
      </c>
      <c r="AU791" t="s">
        <v>89</v>
      </c>
      <c r="AV791" t="s">
        <v>89</v>
      </c>
      <c r="AW791" t="s">
        <v>89</v>
      </c>
      <c r="AX791" t="s">
        <v>89</v>
      </c>
      <c r="AY791" t="s">
        <v>89</v>
      </c>
      <c r="AZ791" t="s">
        <v>89</v>
      </c>
      <c r="BA791" t="s">
        <v>89</v>
      </c>
      <c r="BB791" t="s">
        <v>89</v>
      </c>
      <c r="BC791" t="s">
        <v>89</v>
      </c>
      <c r="BD791" t="s">
        <v>89</v>
      </c>
      <c r="BE791" t="s">
        <v>89</v>
      </c>
    </row>
    <row r="792" spans="1:57" x14ac:dyDescent="0.35">
      <c r="A792" t="s">
        <v>1893</v>
      </c>
      <c r="B792" t="s">
        <v>81</v>
      </c>
      <c r="C792" t="s">
        <v>1894</v>
      </c>
      <c r="D792" t="s">
        <v>83</v>
      </c>
      <c r="E792" s="2" t="str">
        <f>HYPERLINK("capsilon://?command=openfolder&amp;siteaddress=envoy.emaiq-na2.net&amp;folderid=FX1411B04F-6985-93EF-8A37-E5F6000402EB","FX2203113")</f>
        <v>FX2203113</v>
      </c>
      <c r="F792" t="s">
        <v>19</v>
      </c>
      <c r="G792" t="s">
        <v>19</v>
      </c>
      <c r="H792" t="s">
        <v>84</v>
      </c>
      <c r="I792" t="s">
        <v>1895</v>
      </c>
      <c r="J792">
        <v>394</v>
      </c>
      <c r="K792" t="s">
        <v>86</v>
      </c>
      <c r="L792" t="s">
        <v>87</v>
      </c>
      <c r="M792" t="s">
        <v>88</v>
      </c>
      <c r="N792">
        <v>2</v>
      </c>
      <c r="O792" s="1">
        <v>44657.646990740737</v>
      </c>
      <c r="P792" s="1">
        <v>44658.117152777777</v>
      </c>
      <c r="Q792">
        <v>36944</v>
      </c>
      <c r="R792">
        <v>3678</v>
      </c>
      <c r="S792" t="b">
        <v>0</v>
      </c>
      <c r="T792" t="s">
        <v>89</v>
      </c>
      <c r="U792" t="b">
        <v>0</v>
      </c>
      <c r="V792" t="s">
        <v>476</v>
      </c>
      <c r="W792" s="1">
        <v>44657.700960648152</v>
      </c>
      <c r="X792">
        <v>1904</v>
      </c>
      <c r="Y792">
        <v>218</v>
      </c>
      <c r="Z792">
        <v>0</v>
      </c>
      <c r="AA792">
        <v>218</v>
      </c>
      <c r="AB792">
        <v>109</v>
      </c>
      <c r="AC792">
        <v>115</v>
      </c>
      <c r="AD792">
        <v>176</v>
      </c>
      <c r="AE792">
        <v>0</v>
      </c>
      <c r="AF792">
        <v>0</v>
      </c>
      <c r="AG792">
        <v>0</v>
      </c>
      <c r="AH792" t="s">
        <v>106</v>
      </c>
      <c r="AI792" s="1">
        <v>44658.117152777777</v>
      </c>
      <c r="AJ792">
        <v>1322</v>
      </c>
      <c r="AK792">
        <v>4</v>
      </c>
      <c r="AL792">
        <v>0</v>
      </c>
      <c r="AM792">
        <v>4</v>
      </c>
      <c r="AN792">
        <v>109</v>
      </c>
      <c r="AO792">
        <v>2</v>
      </c>
      <c r="AP792">
        <v>172</v>
      </c>
      <c r="AQ792">
        <v>0</v>
      </c>
      <c r="AR792">
        <v>0</v>
      </c>
      <c r="AS792">
        <v>0</v>
      </c>
      <c r="AT792" t="s">
        <v>89</v>
      </c>
      <c r="AU792" t="s">
        <v>89</v>
      </c>
      <c r="AV792" t="s">
        <v>89</v>
      </c>
      <c r="AW792" t="s">
        <v>89</v>
      </c>
      <c r="AX792" t="s">
        <v>89</v>
      </c>
      <c r="AY792" t="s">
        <v>89</v>
      </c>
      <c r="AZ792" t="s">
        <v>89</v>
      </c>
      <c r="BA792" t="s">
        <v>89</v>
      </c>
      <c r="BB792" t="s">
        <v>89</v>
      </c>
      <c r="BC792" t="s">
        <v>89</v>
      </c>
      <c r="BD792" t="s">
        <v>89</v>
      </c>
      <c r="BE792" t="s">
        <v>89</v>
      </c>
    </row>
    <row r="793" spans="1:57" x14ac:dyDescent="0.35">
      <c r="A793" t="s">
        <v>1896</v>
      </c>
      <c r="B793" t="s">
        <v>81</v>
      </c>
      <c r="C793" t="s">
        <v>1897</v>
      </c>
      <c r="D793" t="s">
        <v>83</v>
      </c>
      <c r="E793" s="2" t="str">
        <f>HYPERLINK("capsilon://?command=openfolder&amp;siteaddress=envoy.emaiq-na2.net&amp;folderid=FXA90C2ED7-78D3-928A-8917-F2C3EEA96DDC","FX220473")</f>
        <v>FX220473</v>
      </c>
      <c r="F793" t="s">
        <v>19</v>
      </c>
      <c r="G793" t="s">
        <v>19</v>
      </c>
      <c r="H793" t="s">
        <v>84</v>
      </c>
      <c r="I793" t="s">
        <v>1898</v>
      </c>
      <c r="J793">
        <v>217</v>
      </c>
      <c r="K793" t="s">
        <v>86</v>
      </c>
      <c r="L793" t="s">
        <v>87</v>
      </c>
      <c r="M793" t="s">
        <v>88</v>
      </c>
      <c r="N793">
        <v>1</v>
      </c>
      <c r="O793" s="1">
        <v>44657.649733796294</v>
      </c>
      <c r="P793" s="1">
        <v>44657.730011574073</v>
      </c>
      <c r="Q793">
        <v>5996</v>
      </c>
      <c r="R793">
        <v>940</v>
      </c>
      <c r="S793" t="b">
        <v>0</v>
      </c>
      <c r="T793" t="s">
        <v>89</v>
      </c>
      <c r="U793" t="b">
        <v>0</v>
      </c>
      <c r="V793" t="s">
        <v>460</v>
      </c>
      <c r="W793" s="1">
        <v>44657.730011574073</v>
      </c>
      <c r="X793">
        <v>435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217</v>
      </c>
      <c r="AE793">
        <v>189</v>
      </c>
      <c r="AF793">
        <v>0</v>
      </c>
      <c r="AG793">
        <v>8</v>
      </c>
      <c r="AH793" t="s">
        <v>89</v>
      </c>
      <c r="AI793" t="s">
        <v>89</v>
      </c>
      <c r="AJ793" t="s">
        <v>89</v>
      </c>
      <c r="AK793" t="s">
        <v>89</v>
      </c>
      <c r="AL793" t="s">
        <v>89</v>
      </c>
      <c r="AM793" t="s">
        <v>89</v>
      </c>
      <c r="AN793" t="s">
        <v>89</v>
      </c>
      <c r="AO793" t="s">
        <v>89</v>
      </c>
      <c r="AP793" t="s">
        <v>89</v>
      </c>
      <c r="AQ793" t="s">
        <v>89</v>
      </c>
      <c r="AR793" t="s">
        <v>89</v>
      </c>
      <c r="AS793" t="s">
        <v>89</v>
      </c>
      <c r="AT793" t="s">
        <v>89</v>
      </c>
      <c r="AU793" t="s">
        <v>89</v>
      </c>
      <c r="AV793" t="s">
        <v>89</v>
      </c>
      <c r="AW793" t="s">
        <v>89</v>
      </c>
      <c r="AX793" t="s">
        <v>89</v>
      </c>
      <c r="AY793" t="s">
        <v>89</v>
      </c>
      <c r="AZ793" t="s">
        <v>89</v>
      </c>
      <c r="BA793" t="s">
        <v>89</v>
      </c>
      <c r="BB793" t="s">
        <v>89</v>
      </c>
      <c r="BC793" t="s">
        <v>89</v>
      </c>
      <c r="BD793" t="s">
        <v>89</v>
      </c>
      <c r="BE793" t="s">
        <v>89</v>
      </c>
    </row>
    <row r="794" spans="1:57" x14ac:dyDescent="0.35">
      <c r="A794" t="s">
        <v>1899</v>
      </c>
      <c r="B794" t="s">
        <v>81</v>
      </c>
      <c r="C794" t="s">
        <v>688</v>
      </c>
      <c r="D794" t="s">
        <v>83</v>
      </c>
      <c r="E794" s="2" t="str">
        <f>HYPERLINK("capsilon://?command=openfolder&amp;siteaddress=envoy.emaiq-na2.net&amp;folderid=FXB1689AED-D8BF-C9B4-78D8-A3257DFEB5D5","FX220445")</f>
        <v>FX220445</v>
      </c>
      <c r="F794" t="s">
        <v>19</v>
      </c>
      <c r="G794" t="s">
        <v>19</v>
      </c>
      <c r="H794" t="s">
        <v>84</v>
      </c>
      <c r="I794" t="s">
        <v>1900</v>
      </c>
      <c r="J794">
        <v>129</v>
      </c>
      <c r="K794" t="s">
        <v>86</v>
      </c>
      <c r="L794" t="s">
        <v>87</v>
      </c>
      <c r="M794" t="s">
        <v>88</v>
      </c>
      <c r="N794">
        <v>1</v>
      </c>
      <c r="O794" s="1">
        <v>44657.654085648152</v>
      </c>
      <c r="P794" s="1">
        <v>44657.727349537039</v>
      </c>
      <c r="Q794">
        <v>5623</v>
      </c>
      <c r="R794">
        <v>707</v>
      </c>
      <c r="S794" t="b">
        <v>0</v>
      </c>
      <c r="T794" t="s">
        <v>89</v>
      </c>
      <c r="U794" t="b">
        <v>0</v>
      </c>
      <c r="V794" t="s">
        <v>476</v>
      </c>
      <c r="W794" s="1">
        <v>44657.727349537039</v>
      </c>
      <c r="X794">
        <v>394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129</v>
      </c>
      <c r="AE794">
        <v>116</v>
      </c>
      <c r="AF794">
        <v>0</v>
      </c>
      <c r="AG794">
        <v>6</v>
      </c>
      <c r="AH794" t="s">
        <v>89</v>
      </c>
      <c r="AI794" t="s">
        <v>89</v>
      </c>
      <c r="AJ794" t="s">
        <v>89</v>
      </c>
      <c r="AK794" t="s">
        <v>89</v>
      </c>
      <c r="AL794" t="s">
        <v>89</v>
      </c>
      <c r="AM794" t="s">
        <v>89</v>
      </c>
      <c r="AN794" t="s">
        <v>89</v>
      </c>
      <c r="AO794" t="s">
        <v>89</v>
      </c>
      <c r="AP794" t="s">
        <v>89</v>
      </c>
      <c r="AQ794" t="s">
        <v>89</v>
      </c>
      <c r="AR794" t="s">
        <v>89</v>
      </c>
      <c r="AS794" t="s">
        <v>89</v>
      </c>
      <c r="AT794" t="s">
        <v>89</v>
      </c>
      <c r="AU794" t="s">
        <v>89</v>
      </c>
      <c r="AV794" t="s">
        <v>89</v>
      </c>
      <c r="AW794" t="s">
        <v>89</v>
      </c>
      <c r="AX794" t="s">
        <v>89</v>
      </c>
      <c r="AY794" t="s">
        <v>89</v>
      </c>
      <c r="AZ794" t="s">
        <v>89</v>
      </c>
      <c r="BA794" t="s">
        <v>89</v>
      </c>
      <c r="BB794" t="s">
        <v>89</v>
      </c>
      <c r="BC794" t="s">
        <v>89</v>
      </c>
      <c r="BD794" t="s">
        <v>89</v>
      </c>
      <c r="BE794" t="s">
        <v>89</v>
      </c>
    </row>
    <row r="795" spans="1:57" x14ac:dyDescent="0.35">
      <c r="A795" t="s">
        <v>1901</v>
      </c>
      <c r="B795" t="s">
        <v>81</v>
      </c>
      <c r="C795" t="s">
        <v>1902</v>
      </c>
      <c r="D795" t="s">
        <v>83</v>
      </c>
      <c r="E795" s="2" t="str">
        <f>HYPERLINK("capsilon://?command=openfolder&amp;siteaddress=envoy.emaiq-na2.net&amp;folderid=FX50F1BFAD-29EA-B3CB-9562-8E84A10429B2","FX2203331")</f>
        <v>FX2203331</v>
      </c>
      <c r="F795" t="s">
        <v>19</v>
      </c>
      <c r="G795" t="s">
        <v>19</v>
      </c>
      <c r="H795" t="s">
        <v>84</v>
      </c>
      <c r="I795" t="s">
        <v>1903</v>
      </c>
      <c r="J795">
        <v>123</v>
      </c>
      <c r="K795" t="s">
        <v>86</v>
      </c>
      <c r="L795" t="s">
        <v>87</v>
      </c>
      <c r="M795" t="s">
        <v>88</v>
      </c>
      <c r="N795">
        <v>2</v>
      </c>
      <c r="O795" s="1">
        <v>44657.65662037037</v>
      </c>
      <c r="P795" s="1">
        <v>44658.122557870367</v>
      </c>
      <c r="Q795">
        <v>36675</v>
      </c>
      <c r="R795">
        <v>3582</v>
      </c>
      <c r="S795" t="b">
        <v>0</v>
      </c>
      <c r="T795" t="s">
        <v>89</v>
      </c>
      <c r="U795" t="b">
        <v>0</v>
      </c>
      <c r="V795" t="s">
        <v>154</v>
      </c>
      <c r="W795" s="1">
        <v>44657.752847222226</v>
      </c>
      <c r="X795">
        <v>1625</v>
      </c>
      <c r="Y795">
        <v>124</v>
      </c>
      <c r="Z795">
        <v>0</v>
      </c>
      <c r="AA795">
        <v>124</v>
      </c>
      <c r="AB795">
        <v>0</v>
      </c>
      <c r="AC795">
        <v>68</v>
      </c>
      <c r="AD795">
        <v>-1</v>
      </c>
      <c r="AE795">
        <v>0</v>
      </c>
      <c r="AF795">
        <v>0</v>
      </c>
      <c r="AG795">
        <v>0</v>
      </c>
      <c r="AH795" t="s">
        <v>273</v>
      </c>
      <c r="AI795" s="1">
        <v>44658.122557870367</v>
      </c>
      <c r="AJ795">
        <v>1749</v>
      </c>
      <c r="AK795">
        <v>16</v>
      </c>
      <c r="AL795">
        <v>0</v>
      </c>
      <c r="AM795">
        <v>16</v>
      </c>
      <c r="AN795">
        <v>0</v>
      </c>
      <c r="AO795">
        <v>16</v>
      </c>
      <c r="AP795">
        <v>-17</v>
      </c>
      <c r="AQ795">
        <v>0</v>
      </c>
      <c r="AR795">
        <v>0</v>
      </c>
      <c r="AS795">
        <v>0</v>
      </c>
      <c r="AT795" t="s">
        <v>89</v>
      </c>
      <c r="AU795" t="s">
        <v>89</v>
      </c>
      <c r="AV795" t="s">
        <v>89</v>
      </c>
      <c r="AW795" t="s">
        <v>89</v>
      </c>
      <c r="AX795" t="s">
        <v>89</v>
      </c>
      <c r="AY795" t="s">
        <v>89</v>
      </c>
      <c r="AZ795" t="s">
        <v>89</v>
      </c>
      <c r="BA795" t="s">
        <v>89</v>
      </c>
      <c r="BB795" t="s">
        <v>89</v>
      </c>
      <c r="BC795" t="s">
        <v>89</v>
      </c>
      <c r="BD795" t="s">
        <v>89</v>
      </c>
      <c r="BE795" t="s">
        <v>89</v>
      </c>
    </row>
    <row r="796" spans="1:57" x14ac:dyDescent="0.35">
      <c r="A796" t="s">
        <v>1904</v>
      </c>
      <c r="B796" t="s">
        <v>81</v>
      </c>
      <c r="C796" t="s">
        <v>287</v>
      </c>
      <c r="D796" t="s">
        <v>83</v>
      </c>
      <c r="E796" s="2" t="str">
        <f>HYPERLINK("capsilon://?command=openfolder&amp;siteaddress=envoy.emaiq-na2.net&amp;folderid=FX27BEE818-37CB-012A-E878-C8AB9E7F3016","FX2204230")</f>
        <v>FX2204230</v>
      </c>
      <c r="F796" t="s">
        <v>19</v>
      </c>
      <c r="G796" t="s">
        <v>19</v>
      </c>
      <c r="H796" t="s">
        <v>84</v>
      </c>
      <c r="I796" t="s">
        <v>1875</v>
      </c>
      <c r="J796">
        <v>122</v>
      </c>
      <c r="K796" t="s">
        <v>86</v>
      </c>
      <c r="L796" t="s">
        <v>87</v>
      </c>
      <c r="M796" t="s">
        <v>88</v>
      </c>
      <c r="N796">
        <v>2</v>
      </c>
      <c r="O796" s="1">
        <v>44657.661041666666</v>
      </c>
      <c r="P796" s="1">
        <v>44657.773113425923</v>
      </c>
      <c r="Q796">
        <v>8788</v>
      </c>
      <c r="R796">
        <v>895</v>
      </c>
      <c r="S796" t="b">
        <v>0</v>
      </c>
      <c r="T796" t="s">
        <v>89</v>
      </c>
      <c r="U796" t="b">
        <v>1</v>
      </c>
      <c r="V796" t="s">
        <v>1075</v>
      </c>
      <c r="W796" s="1">
        <v>44657.664537037039</v>
      </c>
      <c r="X796">
        <v>292</v>
      </c>
      <c r="Y796">
        <v>100</v>
      </c>
      <c r="Z796">
        <v>0</v>
      </c>
      <c r="AA796">
        <v>100</v>
      </c>
      <c r="AB796">
        <v>0</v>
      </c>
      <c r="AC796">
        <v>32</v>
      </c>
      <c r="AD796">
        <v>22</v>
      </c>
      <c r="AE796">
        <v>0</v>
      </c>
      <c r="AF796">
        <v>0</v>
      </c>
      <c r="AG796">
        <v>0</v>
      </c>
      <c r="AH796" t="s">
        <v>200</v>
      </c>
      <c r="AI796" s="1">
        <v>44657.773113425923</v>
      </c>
      <c r="AJ796">
        <v>603</v>
      </c>
      <c r="AK796">
        <v>3</v>
      </c>
      <c r="AL796">
        <v>0</v>
      </c>
      <c r="AM796">
        <v>3</v>
      </c>
      <c r="AN796">
        <v>0</v>
      </c>
      <c r="AO796">
        <v>2</v>
      </c>
      <c r="AP796">
        <v>19</v>
      </c>
      <c r="AQ796">
        <v>0</v>
      </c>
      <c r="AR796">
        <v>0</v>
      </c>
      <c r="AS796">
        <v>0</v>
      </c>
      <c r="AT796" t="s">
        <v>89</v>
      </c>
      <c r="AU796" t="s">
        <v>89</v>
      </c>
      <c r="AV796" t="s">
        <v>89</v>
      </c>
      <c r="AW796" t="s">
        <v>89</v>
      </c>
      <c r="AX796" t="s">
        <v>89</v>
      </c>
      <c r="AY796" t="s">
        <v>89</v>
      </c>
      <c r="AZ796" t="s">
        <v>89</v>
      </c>
      <c r="BA796" t="s">
        <v>89</v>
      </c>
      <c r="BB796" t="s">
        <v>89</v>
      </c>
      <c r="BC796" t="s">
        <v>89</v>
      </c>
      <c r="BD796" t="s">
        <v>89</v>
      </c>
      <c r="BE796" t="s">
        <v>89</v>
      </c>
    </row>
    <row r="797" spans="1:57" x14ac:dyDescent="0.35">
      <c r="A797" t="s">
        <v>1905</v>
      </c>
      <c r="B797" t="s">
        <v>81</v>
      </c>
      <c r="C797" t="s">
        <v>275</v>
      </c>
      <c r="D797" t="s">
        <v>83</v>
      </c>
      <c r="E797" s="2" t="str">
        <f>HYPERLINK("capsilon://?command=openfolder&amp;siteaddress=envoy.emaiq-na2.net&amp;folderid=FXF5274680-14E7-F63C-BE66-F653C388EA44","FX220247")</f>
        <v>FX220247</v>
      </c>
      <c r="F797" t="s">
        <v>19</v>
      </c>
      <c r="G797" t="s">
        <v>19</v>
      </c>
      <c r="H797" t="s">
        <v>84</v>
      </c>
      <c r="I797" t="s">
        <v>1906</v>
      </c>
      <c r="J797">
        <v>32</v>
      </c>
      <c r="K797" t="s">
        <v>86</v>
      </c>
      <c r="L797" t="s">
        <v>87</v>
      </c>
      <c r="M797" t="s">
        <v>88</v>
      </c>
      <c r="N797">
        <v>1</v>
      </c>
      <c r="O797" s="1">
        <v>44652.442106481481</v>
      </c>
      <c r="P797" s="1">
        <v>44652.655995370369</v>
      </c>
      <c r="Q797">
        <v>18123</v>
      </c>
      <c r="R797">
        <v>357</v>
      </c>
      <c r="S797" t="b">
        <v>0</v>
      </c>
      <c r="T797" t="s">
        <v>89</v>
      </c>
      <c r="U797" t="b">
        <v>0</v>
      </c>
      <c r="V797" t="s">
        <v>1075</v>
      </c>
      <c r="W797" s="1">
        <v>44652.655995370369</v>
      </c>
      <c r="X797">
        <v>357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32</v>
      </c>
      <c r="AE797">
        <v>27</v>
      </c>
      <c r="AF797">
        <v>0</v>
      </c>
      <c r="AG797">
        <v>4</v>
      </c>
      <c r="AH797" t="s">
        <v>89</v>
      </c>
      <c r="AI797" t="s">
        <v>89</v>
      </c>
      <c r="AJ797" t="s">
        <v>89</v>
      </c>
      <c r="AK797" t="s">
        <v>89</v>
      </c>
      <c r="AL797" t="s">
        <v>89</v>
      </c>
      <c r="AM797" t="s">
        <v>89</v>
      </c>
      <c r="AN797" t="s">
        <v>89</v>
      </c>
      <c r="AO797" t="s">
        <v>89</v>
      </c>
      <c r="AP797" t="s">
        <v>89</v>
      </c>
      <c r="AQ797" t="s">
        <v>89</v>
      </c>
      <c r="AR797" t="s">
        <v>89</v>
      </c>
      <c r="AS797" t="s">
        <v>89</v>
      </c>
      <c r="AT797" t="s">
        <v>89</v>
      </c>
      <c r="AU797" t="s">
        <v>89</v>
      </c>
      <c r="AV797" t="s">
        <v>89</v>
      </c>
      <c r="AW797" t="s">
        <v>89</v>
      </c>
      <c r="AX797" t="s">
        <v>89</v>
      </c>
      <c r="AY797" t="s">
        <v>89</v>
      </c>
      <c r="AZ797" t="s">
        <v>89</v>
      </c>
      <c r="BA797" t="s">
        <v>89</v>
      </c>
      <c r="BB797" t="s">
        <v>89</v>
      </c>
      <c r="BC797" t="s">
        <v>89</v>
      </c>
      <c r="BD797" t="s">
        <v>89</v>
      </c>
      <c r="BE797" t="s">
        <v>89</v>
      </c>
    </row>
    <row r="798" spans="1:57" x14ac:dyDescent="0.35">
      <c r="A798" t="s">
        <v>1907</v>
      </c>
      <c r="B798" t="s">
        <v>81</v>
      </c>
      <c r="C798" t="s">
        <v>1908</v>
      </c>
      <c r="D798" t="s">
        <v>83</v>
      </c>
      <c r="E798" s="2" t="str">
        <f>HYPERLINK("capsilon://?command=openfolder&amp;siteaddress=envoy.emaiq-na2.net&amp;folderid=FX970F7F85-AA57-9C47-8C9F-B8079F3740F1","FX2203721")</f>
        <v>FX2203721</v>
      </c>
      <c r="F798" t="s">
        <v>19</v>
      </c>
      <c r="G798" t="s">
        <v>19</v>
      </c>
      <c r="H798" t="s">
        <v>84</v>
      </c>
      <c r="I798" t="s">
        <v>1909</v>
      </c>
      <c r="J798">
        <v>66</v>
      </c>
      <c r="K798" t="s">
        <v>86</v>
      </c>
      <c r="L798" t="s">
        <v>87</v>
      </c>
      <c r="M798" t="s">
        <v>88</v>
      </c>
      <c r="N798">
        <v>2</v>
      </c>
      <c r="O798" s="1">
        <v>44657.67596064815</v>
      </c>
      <c r="P798" s="1">
        <v>44657.798576388886</v>
      </c>
      <c r="Q798">
        <v>9820</v>
      </c>
      <c r="R798">
        <v>774</v>
      </c>
      <c r="S798" t="b">
        <v>0</v>
      </c>
      <c r="T798" t="s">
        <v>89</v>
      </c>
      <c r="U798" t="b">
        <v>0</v>
      </c>
      <c r="V798" t="s">
        <v>134</v>
      </c>
      <c r="W798" s="1">
        <v>44657.744513888887</v>
      </c>
      <c r="X798">
        <v>569</v>
      </c>
      <c r="Y798">
        <v>52</v>
      </c>
      <c r="Z798">
        <v>0</v>
      </c>
      <c r="AA798">
        <v>52</v>
      </c>
      <c r="AB798">
        <v>0</v>
      </c>
      <c r="AC798">
        <v>39</v>
      </c>
      <c r="AD798">
        <v>14</v>
      </c>
      <c r="AE798">
        <v>0</v>
      </c>
      <c r="AF798">
        <v>0</v>
      </c>
      <c r="AG798">
        <v>0</v>
      </c>
      <c r="AH798" t="s">
        <v>1764</v>
      </c>
      <c r="AI798" s="1">
        <v>44657.798576388886</v>
      </c>
      <c r="AJ798">
        <v>205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14</v>
      </c>
      <c r="AQ798">
        <v>0</v>
      </c>
      <c r="AR798">
        <v>0</v>
      </c>
      <c r="AS798">
        <v>0</v>
      </c>
      <c r="AT798" t="s">
        <v>89</v>
      </c>
      <c r="AU798" t="s">
        <v>89</v>
      </c>
      <c r="AV798" t="s">
        <v>89</v>
      </c>
      <c r="AW798" t="s">
        <v>89</v>
      </c>
      <c r="AX798" t="s">
        <v>89</v>
      </c>
      <c r="AY798" t="s">
        <v>89</v>
      </c>
      <c r="AZ798" t="s">
        <v>89</v>
      </c>
      <c r="BA798" t="s">
        <v>89</v>
      </c>
      <c r="BB798" t="s">
        <v>89</v>
      </c>
      <c r="BC798" t="s">
        <v>89</v>
      </c>
      <c r="BD798" t="s">
        <v>89</v>
      </c>
      <c r="BE798" t="s">
        <v>89</v>
      </c>
    </row>
    <row r="799" spans="1:57" x14ac:dyDescent="0.35">
      <c r="A799" t="s">
        <v>1910</v>
      </c>
      <c r="B799" t="s">
        <v>81</v>
      </c>
      <c r="C799" t="s">
        <v>676</v>
      </c>
      <c r="D799" t="s">
        <v>83</v>
      </c>
      <c r="E799" s="2" t="str">
        <f>HYPERLINK("capsilon://?command=openfolder&amp;siteaddress=envoy.emaiq-na2.net&amp;folderid=FX595E32B0-0667-B12B-EDA9-347FABA17ED6","FX2203772")</f>
        <v>FX2203772</v>
      </c>
      <c r="F799" t="s">
        <v>19</v>
      </c>
      <c r="G799" t="s">
        <v>19</v>
      </c>
      <c r="H799" t="s">
        <v>84</v>
      </c>
      <c r="I799" t="s">
        <v>1884</v>
      </c>
      <c r="J799">
        <v>381</v>
      </c>
      <c r="K799" t="s">
        <v>86</v>
      </c>
      <c r="L799" t="s">
        <v>87</v>
      </c>
      <c r="M799" t="s">
        <v>88</v>
      </c>
      <c r="N799">
        <v>2</v>
      </c>
      <c r="O799" s="1">
        <v>44657.681562500002</v>
      </c>
      <c r="P799" s="1">
        <v>44657.773275462961</v>
      </c>
      <c r="Q799">
        <v>5734</v>
      </c>
      <c r="R799">
        <v>2190</v>
      </c>
      <c r="S799" t="b">
        <v>0</v>
      </c>
      <c r="T799" t="s">
        <v>89</v>
      </c>
      <c r="U799" t="b">
        <v>1</v>
      </c>
      <c r="V799" t="s">
        <v>134</v>
      </c>
      <c r="W799" s="1">
        <v>44657.737928240742</v>
      </c>
      <c r="X799">
        <v>1578</v>
      </c>
      <c r="Y799">
        <v>250</v>
      </c>
      <c r="Z799">
        <v>0</v>
      </c>
      <c r="AA799">
        <v>250</v>
      </c>
      <c r="AB799">
        <v>0</v>
      </c>
      <c r="AC799">
        <v>150</v>
      </c>
      <c r="AD799">
        <v>131</v>
      </c>
      <c r="AE799">
        <v>0</v>
      </c>
      <c r="AF799">
        <v>0</v>
      </c>
      <c r="AG799">
        <v>0</v>
      </c>
      <c r="AH799" t="s">
        <v>101</v>
      </c>
      <c r="AI799" s="1">
        <v>44657.773275462961</v>
      </c>
      <c r="AJ799">
        <v>584</v>
      </c>
      <c r="AK799">
        <v>1</v>
      </c>
      <c r="AL799">
        <v>0</v>
      </c>
      <c r="AM799">
        <v>1</v>
      </c>
      <c r="AN799">
        <v>0</v>
      </c>
      <c r="AO799">
        <v>1</v>
      </c>
      <c r="AP799">
        <v>130</v>
      </c>
      <c r="AQ799">
        <v>0</v>
      </c>
      <c r="AR799">
        <v>0</v>
      </c>
      <c r="AS799">
        <v>0</v>
      </c>
      <c r="AT799" t="s">
        <v>89</v>
      </c>
      <c r="AU799" t="s">
        <v>89</v>
      </c>
      <c r="AV799" t="s">
        <v>89</v>
      </c>
      <c r="AW799" t="s">
        <v>89</v>
      </c>
      <c r="AX799" t="s">
        <v>89</v>
      </c>
      <c r="AY799" t="s">
        <v>89</v>
      </c>
      <c r="AZ799" t="s">
        <v>89</v>
      </c>
      <c r="BA799" t="s">
        <v>89</v>
      </c>
      <c r="BB799" t="s">
        <v>89</v>
      </c>
      <c r="BC799" t="s">
        <v>89</v>
      </c>
      <c r="BD799" t="s">
        <v>89</v>
      </c>
      <c r="BE799" t="s">
        <v>89</v>
      </c>
    </row>
    <row r="800" spans="1:57" x14ac:dyDescent="0.35">
      <c r="A800" t="s">
        <v>1911</v>
      </c>
      <c r="B800" t="s">
        <v>81</v>
      </c>
      <c r="C800" t="s">
        <v>132</v>
      </c>
      <c r="D800" t="s">
        <v>83</v>
      </c>
      <c r="E800" s="2" t="str">
        <f>HYPERLINK("capsilon://?command=openfolder&amp;siteaddress=envoy.emaiq-na2.net&amp;folderid=FX36BC85D2-A299-7762-A2AB-7BB53C74EE7A","FX2203390")</f>
        <v>FX2203390</v>
      </c>
      <c r="F800" t="s">
        <v>19</v>
      </c>
      <c r="G800" t="s">
        <v>19</v>
      </c>
      <c r="H800" t="s">
        <v>84</v>
      </c>
      <c r="I800" t="s">
        <v>133</v>
      </c>
      <c r="J800">
        <v>557</v>
      </c>
      <c r="K800" t="s">
        <v>86</v>
      </c>
      <c r="L800" t="s">
        <v>87</v>
      </c>
      <c r="M800" t="s">
        <v>88</v>
      </c>
      <c r="N800">
        <v>1</v>
      </c>
      <c r="O800" s="1">
        <v>44652.446759259263</v>
      </c>
      <c r="P800" s="1">
        <v>44652.66133101852</v>
      </c>
      <c r="Q800">
        <v>18079</v>
      </c>
      <c r="R800">
        <v>460</v>
      </c>
      <c r="S800" t="b">
        <v>0</v>
      </c>
      <c r="T800" t="s">
        <v>89</v>
      </c>
      <c r="U800" t="b">
        <v>0</v>
      </c>
      <c r="V800" t="s">
        <v>1075</v>
      </c>
      <c r="W800" s="1">
        <v>44652.66133101852</v>
      </c>
      <c r="X800">
        <v>460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557</v>
      </c>
      <c r="AE800">
        <v>448</v>
      </c>
      <c r="AF800">
        <v>0</v>
      </c>
      <c r="AG800">
        <v>18</v>
      </c>
      <c r="AH800" t="s">
        <v>89</v>
      </c>
      <c r="AI800" t="s">
        <v>89</v>
      </c>
      <c r="AJ800" t="s">
        <v>89</v>
      </c>
      <c r="AK800" t="s">
        <v>89</v>
      </c>
      <c r="AL800" t="s">
        <v>89</v>
      </c>
      <c r="AM800" t="s">
        <v>89</v>
      </c>
      <c r="AN800" t="s">
        <v>89</v>
      </c>
      <c r="AO800" t="s">
        <v>89</v>
      </c>
      <c r="AP800" t="s">
        <v>89</v>
      </c>
      <c r="AQ800" t="s">
        <v>89</v>
      </c>
      <c r="AR800" t="s">
        <v>89</v>
      </c>
      <c r="AS800" t="s">
        <v>89</v>
      </c>
      <c r="AT800" t="s">
        <v>89</v>
      </c>
      <c r="AU800" t="s">
        <v>89</v>
      </c>
      <c r="AV800" t="s">
        <v>89</v>
      </c>
      <c r="AW800" t="s">
        <v>89</v>
      </c>
      <c r="AX800" t="s">
        <v>89</v>
      </c>
      <c r="AY800" t="s">
        <v>89</v>
      </c>
      <c r="AZ800" t="s">
        <v>89</v>
      </c>
      <c r="BA800" t="s">
        <v>89</v>
      </c>
      <c r="BB800" t="s">
        <v>89</v>
      </c>
      <c r="BC800" t="s">
        <v>89</v>
      </c>
      <c r="BD800" t="s">
        <v>89</v>
      </c>
      <c r="BE800" t="s">
        <v>89</v>
      </c>
    </row>
    <row r="801" spans="1:57" x14ac:dyDescent="0.35">
      <c r="A801" t="s">
        <v>1912</v>
      </c>
      <c r="B801" t="s">
        <v>81</v>
      </c>
      <c r="C801" t="s">
        <v>1889</v>
      </c>
      <c r="D801" t="s">
        <v>83</v>
      </c>
      <c r="E801" s="2" t="str">
        <f>HYPERLINK("capsilon://?command=openfolder&amp;siteaddress=envoy.emaiq-na2.net&amp;folderid=FX7268D3E0-08B4-8A2A-CAA6-8AD19BE33AE4","FX22031323")</f>
        <v>FX22031323</v>
      </c>
      <c r="F801" t="s">
        <v>19</v>
      </c>
      <c r="G801" t="s">
        <v>19</v>
      </c>
      <c r="H801" t="s">
        <v>84</v>
      </c>
      <c r="I801" t="s">
        <v>1890</v>
      </c>
      <c r="J801">
        <v>206</v>
      </c>
      <c r="K801" t="s">
        <v>86</v>
      </c>
      <c r="L801" t="s">
        <v>87</v>
      </c>
      <c r="M801" t="s">
        <v>88</v>
      </c>
      <c r="N801">
        <v>2</v>
      </c>
      <c r="O801" s="1">
        <v>44657.726134259261</v>
      </c>
      <c r="P801" s="1">
        <v>44657.772476851853</v>
      </c>
      <c r="Q801">
        <v>2488</v>
      </c>
      <c r="R801">
        <v>1516</v>
      </c>
      <c r="S801" t="b">
        <v>0</v>
      </c>
      <c r="T801" t="s">
        <v>89</v>
      </c>
      <c r="U801" t="b">
        <v>1</v>
      </c>
      <c r="V801" t="s">
        <v>476</v>
      </c>
      <c r="W801" s="1">
        <v>44657.74113425926</v>
      </c>
      <c r="X801">
        <v>1190</v>
      </c>
      <c r="Y801">
        <v>167</v>
      </c>
      <c r="Z801">
        <v>0</v>
      </c>
      <c r="AA801">
        <v>167</v>
      </c>
      <c r="AB801">
        <v>37</v>
      </c>
      <c r="AC801">
        <v>99</v>
      </c>
      <c r="AD801">
        <v>39</v>
      </c>
      <c r="AE801">
        <v>0</v>
      </c>
      <c r="AF801">
        <v>0</v>
      </c>
      <c r="AG801">
        <v>0</v>
      </c>
      <c r="AH801" t="s">
        <v>394</v>
      </c>
      <c r="AI801" s="1">
        <v>44657.772476851853</v>
      </c>
      <c r="AJ801">
        <v>303</v>
      </c>
      <c r="AK801">
        <v>0</v>
      </c>
      <c r="AL801">
        <v>0</v>
      </c>
      <c r="AM801">
        <v>0</v>
      </c>
      <c r="AN801">
        <v>37</v>
      </c>
      <c r="AO801">
        <v>0</v>
      </c>
      <c r="AP801">
        <v>39</v>
      </c>
      <c r="AQ801">
        <v>0</v>
      </c>
      <c r="AR801">
        <v>0</v>
      </c>
      <c r="AS801">
        <v>0</v>
      </c>
      <c r="AT801" t="s">
        <v>89</v>
      </c>
      <c r="AU801" t="s">
        <v>89</v>
      </c>
      <c r="AV801" t="s">
        <v>89</v>
      </c>
      <c r="AW801" t="s">
        <v>89</v>
      </c>
      <c r="AX801" t="s">
        <v>89</v>
      </c>
      <c r="AY801" t="s">
        <v>89</v>
      </c>
      <c r="AZ801" t="s">
        <v>89</v>
      </c>
      <c r="BA801" t="s">
        <v>89</v>
      </c>
      <c r="BB801" t="s">
        <v>89</v>
      </c>
      <c r="BC801" t="s">
        <v>89</v>
      </c>
      <c r="BD801" t="s">
        <v>89</v>
      </c>
      <c r="BE801" t="s">
        <v>89</v>
      </c>
    </row>
    <row r="802" spans="1:57" x14ac:dyDescent="0.35">
      <c r="A802" t="s">
        <v>1913</v>
      </c>
      <c r="B802" t="s">
        <v>81</v>
      </c>
      <c r="C802" t="s">
        <v>688</v>
      </c>
      <c r="D802" t="s">
        <v>83</v>
      </c>
      <c r="E802" s="2" t="str">
        <f>HYPERLINK("capsilon://?command=openfolder&amp;siteaddress=envoy.emaiq-na2.net&amp;folderid=FXB1689AED-D8BF-C9B4-78D8-A3257DFEB5D5","FX220445")</f>
        <v>FX220445</v>
      </c>
      <c r="F802" t="s">
        <v>19</v>
      </c>
      <c r="G802" t="s">
        <v>19</v>
      </c>
      <c r="H802" t="s">
        <v>84</v>
      </c>
      <c r="I802" t="s">
        <v>1900</v>
      </c>
      <c r="J802">
        <v>277</v>
      </c>
      <c r="K802" t="s">
        <v>86</v>
      </c>
      <c r="L802" t="s">
        <v>87</v>
      </c>
      <c r="M802" t="s">
        <v>88</v>
      </c>
      <c r="N802">
        <v>2</v>
      </c>
      <c r="O802" s="1">
        <v>44657.728391203702</v>
      </c>
      <c r="P802" s="1">
        <v>44657.778969907406</v>
      </c>
      <c r="Q802">
        <v>2585</v>
      </c>
      <c r="R802">
        <v>1785</v>
      </c>
      <c r="S802" t="b">
        <v>0</v>
      </c>
      <c r="T802" t="s">
        <v>89</v>
      </c>
      <c r="U802" t="b">
        <v>1</v>
      </c>
      <c r="V802" t="s">
        <v>460</v>
      </c>
      <c r="W802" s="1">
        <v>44657.744201388887</v>
      </c>
      <c r="X802">
        <v>1225</v>
      </c>
      <c r="Y802">
        <v>189</v>
      </c>
      <c r="Z802">
        <v>0</v>
      </c>
      <c r="AA802">
        <v>189</v>
      </c>
      <c r="AB802">
        <v>37</v>
      </c>
      <c r="AC802">
        <v>72</v>
      </c>
      <c r="AD802">
        <v>88</v>
      </c>
      <c r="AE802">
        <v>0</v>
      </c>
      <c r="AF802">
        <v>0</v>
      </c>
      <c r="AG802">
        <v>0</v>
      </c>
      <c r="AH802" t="s">
        <v>394</v>
      </c>
      <c r="AI802" s="1">
        <v>44657.778969907406</v>
      </c>
      <c r="AJ802">
        <v>560</v>
      </c>
      <c r="AK802">
        <v>16</v>
      </c>
      <c r="AL802">
        <v>0</v>
      </c>
      <c r="AM802">
        <v>16</v>
      </c>
      <c r="AN802">
        <v>37</v>
      </c>
      <c r="AO802">
        <v>15</v>
      </c>
      <c r="AP802">
        <v>72</v>
      </c>
      <c r="AQ802">
        <v>0</v>
      </c>
      <c r="AR802">
        <v>0</v>
      </c>
      <c r="AS802">
        <v>0</v>
      </c>
      <c r="AT802" t="s">
        <v>89</v>
      </c>
      <c r="AU802" t="s">
        <v>89</v>
      </c>
      <c r="AV802" t="s">
        <v>89</v>
      </c>
      <c r="AW802" t="s">
        <v>89</v>
      </c>
      <c r="AX802" t="s">
        <v>89</v>
      </c>
      <c r="AY802" t="s">
        <v>89</v>
      </c>
      <c r="AZ802" t="s">
        <v>89</v>
      </c>
      <c r="BA802" t="s">
        <v>89</v>
      </c>
      <c r="BB802" t="s">
        <v>89</v>
      </c>
      <c r="BC802" t="s">
        <v>89</v>
      </c>
      <c r="BD802" t="s">
        <v>89</v>
      </c>
      <c r="BE802" t="s">
        <v>89</v>
      </c>
    </row>
    <row r="803" spans="1:57" x14ac:dyDescent="0.35">
      <c r="A803" t="s">
        <v>1914</v>
      </c>
      <c r="B803" t="s">
        <v>81</v>
      </c>
      <c r="C803" t="s">
        <v>1897</v>
      </c>
      <c r="D803" t="s">
        <v>83</v>
      </c>
      <c r="E803" s="2" t="str">
        <f>HYPERLINK("capsilon://?command=openfolder&amp;siteaddress=envoy.emaiq-na2.net&amp;folderid=FXA90C2ED7-78D3-928A-8917-F2C3EEA96DDC","FX220473")</f>
        <v>FX220473</v>
      </c>
      <c r="F803" t="s">
        <v>19</v>
      </c>
      <c r="G803" t="s">
        <v>19</v>
      </c>
      <c r="H803" t="s">
        <v>84</v>
      </c>
      <c r="I803" t="s">
        <v>1898</v>
      </c>
      <c r="J803">
        <v>303</v>
      </c>
      <c r="K803" t="s">
        <v>86</v>
      </c>
      <c r="L803" t="s">
        <v>87</v>
      </c>
      <c r="M803" t="s">
        <v>88</v>
      </c>
      <c r="N803">
        <v>2</v>
      </c>
      <c r="O803" s="1">
        <v>44657.731006944443</v>
      </c>
      <c r="P803" s="1">
        <v>44657.78020833333</v>
      </c>
      <c r="Q803">
        <v>2181</v>
      </c>
      <c r="R803">
        <v>2070</v>
      </c>
      <c r="S803" t="b">
        <v>0</v>
      </c>
      <c r="T803" t="s">
        <v>89</v>
      </c>
      <c r="U803" t="b">
        <v>1</v>
      </c>
      <c r="V803" t="s">
        <v>211</v>
      </c>
      <c r="W803" s="1">
        <v>44657.749652777777</v>
      </c>
      <c r="X803">
        <v>1436</v>
      </c>
      <c r="Y803">
        <v>153</v>
      </c>
      <c r="Z803">
        <v>0</v>
      </c>
      <c r="AA803">
        <v>153</v>
      </c>
      <c r="AB803">
        <v>148</v>
      </c>
      <c r="AC803">
        <v>76</v>
      </c>
      <c r="AD803">
        <v>150</v>
      </c>
      <c r="AE803">
        <v>0</v>
      </c>
      <c r="AF803">
        <v>0</v>
      </c>
      <c r="AG803">
        <v>0</v>
      </c>
      <c r="AH803" t="s">
        <v>101</v>
      </c>
      <c r="AI803" s="1">
        <v>44657.78020833333</v>
      </c>
      <c r="AJ803">
        <v>598</v>
      </c>
      <c r="AK803">
        <v>6</v>
      </c>
      <c r="AL803">
        <v>0</v>
      </c>
      <c r="AM803">
        <v>6</v>
      </c>
      <c r="AN803">
        <v>148</v>
      </c>
      <c r="AO803">
        <v>4</v>
      </c>
      <c r="AP803">
        <v>144</v>
      </c>
      <c r="AQ803">
        <v>0</v>
      </c>
      <c r="AR803">
        <v>0</v>
      </c>
      <c r="AS803">
        <v>0</v>
      </c>
      <c r="AT803" t="s">
        <v>89</v>
      </c>
      <c r="AU803" t="s">
        <v>89</v>
      </c>
      <c r="AV803" t="s">
        <v>89</v>
      </c>
      <c r="AW803" t="s">
        <v>89</v>
      </c>
      <c r="AX803" t="s">
        <v>89</v>
      </c>
      <c r="AY803" t="s">
        <v>89</v>
      </c>
      <c r="AZ803" t="s">
        <v>89</v>
      </c>
      <c r="BA803" t="s">
        <v>89</v>
      </c>
      <c r="BB803" t="s">
        <v>89</v>
      </c>
      <c r="BC803" t="s">
        <v>89</v>
      </c>
      <c r="BD803" t="s">
        <v>89</v>
      </c>
      <c r="BE803" t="s">
        <v>89</v>
      </c>
    </row>
    <row r="804" spans="1:57" x14ac:dyDescent="0.35">
      <c r="A804" t="s">
        <v>1915</v>
      </c>
      <c r="B804" t="s">
        <v>81</v>
      </c>
      <c r="C804" t="s">
        <v>230</v>
      </c>
      <c r="D804" t="s">
        <v>83</v>
      </c>
      <c r="E804" s="2" t="str">
        <f>HYPERLINK("capsilon://?command=openfolder&amp;siteaddress=envoy.emaiq-na2.net&amp;folderid=FX67EECA85-113D-6C32-32A0-7E007FB232DB","FX2203529")</f>
        <v>FX2203529</v>
      </c>
      <c r="F804" t="s">
        <v>19</v>
      </c>
      <c r="G804" t="s">
        <v>19</v>
      </c>
      <c r="H804" t="s">
        <v>84</v>
      </c>
      <c r="I804" t="s">
        <v>1916</v>
      </c>
      <c r="J804">
        <v>84</v>
      </c>
      <c r="K804" t="s">
        <v>86</v>
      </c>
      <c r="L804" t="s">
        <v>87</v>
      </c>
      <c r="M804" t="s">
        <v>88</v>
      </c>
      <c r="N804">
        <v>2</v>
      </c>
      <c r="O804" s="1">
        <v>44657.763240740744</v>
      </c>
      <c r="P804" s="1">
        <v>44658.119340277779</v>
      </c>
      <c r="Q804">
        <v>29892</v>
      </c>
      <c r="R804">
        <v>875</v>
      </c>
      <c r="S804" t="b">
        <v>0</v>
      </c>
      <c r="T804" t="s">
        <v>89</v>
      </c>
      <c r="U804" t="b">
        <v>0</v>
      </c>
      <c r="V804" t="s">
        <v>1075</v>
      </c>
      <c r="W804" s="1">
        <v>44657.773009259261</v>
      </c>
      <c r="X804">
        <v>453</v>
      </c>
      <c r="Y804">
        <v>79</v>
      </c>
      <c r="Z804">
        <v>0</v>
      </c>
      <c r="AA804">
        <v>79</v>
      </c>
      <c r="AB804">
        <v>0</v>
      </c>
      <c r="AC804">
        <v>35</v>
      </c>
      <c r="AD804">
        <v>5</v>
      </c>
      <c r="AE804">
        <v>0</v>
      </c>
      <c r="AF804">
        <v>0</v>
      </c>
      <c r="AG804">
        <v>0</v>
      </c>
      <c r="AH804" t="s">
        <v>101</v>
      </c>
      <c r="AI804" s="1">
        <v>44658.119340277779</v>
      </c>
      <c r="AJ804">
        <v>422</v>
      </c>
      <c r="AK804">
        <v>2</v>
      </c>
      <c r="AL804">
        <v>0</v>
      </c>
      <c r="AM804">
        <v>2</v>
      </c>
      <c r="AN804">
        <v>0</v>
      </c>
      <c r="AO804">
        <v>2</v>
      </c>
      <c r="AP804">
        <v>3</v>
      </c>
      <c r="AQ804">
        <v>0</v>
      </c>
      <c r="AR804">
        <v>0</v>
      </c>
      <c r="AS804">
        <v>0</v>
      </c>
      <c r="AT804" t="s">
        <v>89</v>
      </c>
      <c r="AU804" t="s">
        <v>89</v>
      </c>
      <c r="AV804" t="s">
        <v>89</v>
      </c>
      <c r="AW804" t="s">
        <v>89</v>
      </c>
      <c r="AX804" t="s">
        <v>89</v>
      </c>
      <c r="AY804" t="s">
        <v>89</v>
      </c>
      <c r="AZ804" t="s">
        <v>89</v>
      </c>
      <c r="BA804" t="s">
        <v>89</v>
      </c>
      <c r="BB804" t="s">
        <v>89</v>
      </c>
      <c r="BC804" t="s">
        <v>89</v>
      </c>
      <c r="BD804" t="s">
        <v>89</v>
      </c>
      <c r="BE804" t="s">
        <v>89</v>
      </c>
    </row>
    <row r="805" spans="1:57" x14ac:dyDescent="0.35">
      <c r="A805" t="s">
        <v>1917</v>
      </c>
      <c r="B805" t="s">
        <v>81</v>
      </c>
      <c r="C805" t="s">
        <v>186</v>
      </c>
      <c r="D805" t="s">
        <v>83</v>
      </c>
      <c r="E805" s="2" t="str">
        <f>HYPERLINK("capsilon://?command=openfolder&amp;siteaddress=envoy.emaiq-na2.net&amp;folderid=FX19EB480E-E907-8755-A345-A3334492822C","FX22031064")</f>
        <v>FX22031064</v>
      </c>
      <c r="F805" t="s">
        <v>19</v>
      </c>
      <c r="G805" t="s">
        <v>19</v>
      </c>
      <c r="H805" t="s">
        <v>84</v>
      </c>
      <c r="I805" t="s">
        <v>1918</v>
      </c>
      <c r="J805">
        <v>66</v>
      </c>
      <c r="K805" t="s">
        <v>86</v>
      </c>
      <c r="L805" t="s">
        <v>87</v>
      </c>
      <c r="M805" t="s">
        <v>88</v>
      </c>
      <c r="N805">
        <v>2</v>
      </c>
      <c r="O805" s="1">
        <v>44657.771261574075</v>
      </c>
      <c r="P805" s="1">
        <v>44658.123553240737</v>
      </c>
      <c r="Q805">
        <v>28980</v>
      </c>
      <c r="R805">
        <v>1458</v>
      </c>
      <c r="S805" t="b">
        <v>0</v>
      </c>
      <c r="T805" t="s">
        <v>89</v>
      </c>
      <c r="U805" t="b">
        <v>0</v>
      </c>
      <c r="V805" t="s">
        <v>460</v>
      </c>
      <c r="W805" s="1">
        <v>44657.783113425925</v>
      </c>
      <c r="X805">
        <v>906</v>
      </c>
      <c r="Y805">
        <v>52</v>
      </c>
      <c r="Z805">
        <v>0</v>
      </c>
      <c r="AA805">
        <v>52</v>
      </c>
      <c r="AB805">
        <v>0</v>
      </c>
      <c r="AC805">
        <v>50</v>
      </c>
      <c r="AD805">
        <v>14</v>
      </c>
      <c r="AE805">
        <v>0</v>
      </c>
      <c r="AF805">
        <v>0</v>
      </c>
      <c r="AG805">
        <v>0</v>
      </c>
      <c r="AH805" t="s">
        <v>106</v>
      </c>
      <c r="AI805" s="1">
        <v>44658.123553240737</v>
      </c>
      <c r="AJ805">
        <v>552</v>
      </c>
      <c r="AK805">
        <v>2</v>
      </c>
      <c r="AL805">
        <v>0</v>
      </c>
      <c r="AM805">
        <v>2</v>
      </c>
      <c r="AN805">
        <v>0</v>
      </c>
      <c r="AO805">
        <v>1</v>
      </c>
      <c r="AP805">
        <v>12</v>
      </c>
      <c r="AQ805">
        <v>0</v>
      </c>
      <c r="AR805">
        <v>0</v>
      </c>
      <c r="AS805">
        <v>0</v>
      </c>
      <c r="AT805" t="s">
        <v>89</v>
      </c>
      <c r="AU805" t="s">
        <v>89</v>
      </c>
      <c r="AV805" t="s">
        <v>89</v>
      </c>
      <c r="AW805" t="s">
        <v>89</v>
      </c>
      <c r="AX805" t="s">
        <v>89</v>
      </c>
      <c r="AY805" t="s">
        <v>89</v>
      </c>
      <c r="AZ805" t="s">
        <v>89</v>
      </c>
      <c r="BA805" t="s">
        <v>89</v>
      </c>
      <c r="BB805" t="s">
        <v>89</v>
      </c>
      <c r="BC805" t="s">
        <v>89</v>
      </c>
      <c r="BD805" t="s">
        <v>89</v>
      </c>
      <c r="BE805" t="s">
        <v>89</v>
      </c>
    </row>
    <row r="806" spans="1:57" x14ac:dyDescent="0.35">
      <c r="A806" t="s">
        <v>1919</v>
      </c>
      <c r="B806" t="s">
        <v>81</v>
      </c>
      <c r="C806" t="s">
        <v>1920</v>
      </c>
      <c r="D806" t="s">
        <v>83</v>
      </c>
      <c r="E806" s="2" t="str">
        <f>HYPERLINK("capsilon://?command=openfolder&amp;siteaddress=envoy.emaiq-na2.net&amp;folderid=FXC94B1DA7-E6D5-9FE4-18EA-73BAED9BD850","FX2203617")</f>
        <v>FX2203617</v>
      </c>
      <c r="F806" t="s">
        <v>19</v>
      </c>
      <c r="G806" t="s">
        <v>19</v>
      </c>
      <c r="H806" t="s">
        <v>84</v>
      </c>
      <c r="I806" t="s">
        <v>1921</v>
      </c>
      <c r="J806">
        <v>178</v>
      </c>
      <c r="K806" t="s">
        <v>86</v>
      </c>
      <c r="L806" t="s">
        <v>87</v>
      </c>
      <c r="M806" t="s">
        <v>88</v>
      </c>
      <c r="N806">
        <v>2</v>
      </c>
      <c r="O806" s="1">
        <v>44657.773148148146</v>
      </c>
      <c r="P806" s="1">
        <v>44658.128368055557</v>
      </c>
      <c r="Q806">
        <v>29192</v>
      </c>
      <c r="R806">
        <v>1499</v>
      </c>
      <c r="S806" t="b">
        <v>0</v>
      </c>
      <c r="T806" t="s">
        <v>89</v>
      </c>
      <c r="U806" t="b">
        <v>0</v>
      </c>
      <c r="V806" t="s">
        <v>1075</v>
      </c>
      <c r="W806" s="1">
        <v>44657.781550925924</v>
      </c>
      <c r="X806">
        <v>720</v>
      </c>
      <c r="Y806">
        <v>118</v>
      </c>
      <c r="Z806">
        <v>0</v>
      </c>
      <c r="AA806">
        <v>118</v>
      </c>
      <c r="AB806">
        <v>18</v>
      </c>
      <c r="AC806">
        <v>39</v>
      </c>
      <c r="AD806">
        <v>60</v>
      </c>
      <c r="AE806">
        <v>0</v>
      </c>
      <c r="AF806">
        <v>0</v>
      </c>
      <c r="AG806">
        <v>0</v>
      </c>
      <c r="AH806" t="s">
        <v>101</v>
      </c>
      <c r="AI806" s="1">
        <v>44658.128368055557</v>
      </c>
      <c r="AJ806">
        <v>779</v>
      </c>
      <c r="AK806">
        <v>0</v>
      </c>
      <c r="AL806">
        <v>0</v>
      </c>
      <c r="AM806">
        <v>0</v>
      </c>
      <c r="AN806">
        <v>18</v>
      </c>
      <c r="AO806">
        <v>0</v>
      </c>
      <c r="AP806">
        <v>60</v>
      </c>
      <c r="AQ806">
        <v>0</v>
      </c>
      <c r="AR806">
        <v>0</v>
      </c>
      <c r="AS806">
        <v>0</v>
      </c>
      <c r="AT806" t="s">
        <v>89</v>
      </c>
      <c r="AU806" t="s">
        <v>89</v>
      </c>
      <c r="AV806" t="s">
        <v>89</v>
      </c>
      <c r="AW806" t="s">
        <v>89</v>
      </c>
      <c r="AX806" t="s">
        <v>89</v>
      </c>
      <c r="AY806" t="s">
        <v>89</v>
      </c>
      <c r="AZ806" t="s">
        <v>89</v>
      </c>
      <c r="BA806" t="s">
        <v>89</v>
      </c>
      <c r="BB806" t="s">
        <v>89</v>
      </c>
      <c r="BC806" t="s">
        <v>89</v>
      </c>
      <c r="BD806" t="s">
        <v>89</v>
      </c>
      <c r="BE806" t="s">
        <v>89</v>
      </c>
    </row>
    <row r="807" spans="1:57" x14ac:dyDescent="0.35">
      <c r="A807" t="s">
        <v>1922</v>
      </c>
      <c r="B807" t="s">
        <v>81</v>
      </c>
      <c r="C807" t="s">
        <v>1923</v>
      </c>
      <c r="D807" t="s">
        <v>83</v>
      </c>
      <c r="E807" s="2" t="str">
        <f>HYPERLINK("capsilon://?command=openfolder&amp;siteaddress=envoy.emaiq-na2.net&amp;folderid=FX3E742AA5-36A7-FF8D-22EB-5093DC6F31C4","FX2203960")</f>
        <v>FX2203960</v>
      </c>
      <c r="F807" t="s">
        <v>19</v>
      </c>
      <c r="G807" t="s">
        <v>19</v>
      </c>
      <c r="H807" t="s">
        <v>84</v>
      </c>
      <c r="I807" t="s">
        <v>1924</v>
      </c>
      <c r="J807">
        <v>66</v>
      </c>
      <c r="K807" t="s">
        <v>86</v>
      </c>
      <c r="L807" t="s">
        <v>87</v>
      </c>
      <c r="M807" t="s">
        <v>88</v>
      </c>
      <c r="N807">
        <v>2</v>
      </c>
      <c r="O807" s="1">
        <v>44657.85255787037</v>
      </c>
      <c r="P807" s="1">
        <v>44658.127847222226</v>
      </c>
      <c r="Q807">
        <v>22583</v>
      </c>
      <c r="R807">
        <v>1202</v>
      </c>
      <c r="S807" t="b">
        <v>0</v>
      </c>
      <c r="T807" t="s">
        <v>89</v>
      </c>
      <c r="U807" t="b">
        <v>0</v>
      </c>
      <c r="V807" t="s">
        <v>366</v>
      </c>
      <c r="W807" s="1">
        <v>44657.913217592592</v>
      </c>
      <c r="X807">
        <v>746</v>
      </c>
      <c r="Y807">
        <v>52</v>
      </c>
      <c r="Z807">
        <v>0</v>
      </c>
      <c r="AA807">
        <v>52</v>
      </c>
      <c r="AB807">
        <v>0</v>
      </c>
      <c r="AC807">
        <v>39</v>
      </c>
      <c r="AD807">
        <v>14</v>
      </c>
      <c r="AE807">
        <v>0</v>
      </c>
      <c r="AF807">
        <v>0</v>
      </c>
      <c r="AG807">
        <v>0</v>
      </c>
      <c r="AH807" t="s">
        <v>273</v>
      </c>
      <c r="AI807" s="1">
        <v>44658.127847222226</v>
      </c>
      <c r="AJ807">
        <v>456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14</v>
      </c>
      <c r="AQ807">
        <v>0</v>
      </c>
      <c r="AR807">
        <v>0</v>
      </c>
      <c r="AS807">
        <v>0</v>
      </c>
      <c r="AT807" t="s">
        <v>89</v>
      </c>
      <c r="AU807" t="s">
        <v>89</v>
      </c>
      <c r="AV807" t="s">
        <v>89</v>
      </c>
      <c r="AW807" t="s">
        <v>89</v>
      </c>
      <c r="AX807" t="s">
        <v>89</v>
      </c>
      <c r="AY807" t="s">
        <v>89</v>
      </c>
      <c r="AZ807" t="s">
        <v>89</v>
      </c>
      <c r="BA807" t="s">
        <v>89</v>
      </c>
      <c r="BB807" t="s">
        <v>89</v>
      </c>
      <c r="BC807" t="s">
        <v>89</v>
      </c>
      <c r="BD807" t="s">
        <v>89</v>
      </c>
      <c r="BE807" t="s">
        <v>89</v>
      </c>
    </row>
    <row r="808" spans="1:57" x14ac:dyDescent="0.35">
      <c r="A808" t="s">
        <v>1925</v>
      </c>
      <c r="B808" t="s">
        <v>81</v>
      </c>
      <c r="C808" t="s">
        <v>240</v>
      </c>
      <c r="D808" t="s">
        <v>83</v>
      </c>
      <c r="E808" s="2" t="str">
        <f>HYPERLINK("capsilon://?command=openfolder&amp;siteaddress=envoy.emaiq-na2.net&amp;folderid=FXEAEAB88B-C267-77CB-F16B-F3049A10F6F2","FX2203973")</f>
        <v>FX2203973</v>
      </c>
      <c r="F808" t="s">
        <v>19</v>
      </c>
      <c r="G808" t="s">
        <v>19</v>
      </c>
      <c r="H808" t="s">
        <v>84</v>
      </c>
      <c r="I808" t="s">
        <v>1926</v>
      </c>
      <c r="J808">
        <v>66</v>
      </c>
      <c r="K808" t="s">
        <v>86</v>
      </c>
      <c r="L808" t="s">
        <v>87</v>
      </c>
      <c r="M808" t="s">
        <v>88</v>
      </c>
      <c r="N808">
        <v>2</v>
      </c>
      <c r="O808" s="1">
        <v>44657.85696759259</v>
      </c>
      <c r="P808" s="1">
        <v>44658.136122685188</v>
      </c>
      <c r="Q808">
        <v>22307</v>
      </c>
      <c r="R808">
        <v>1812</v>
      </c>
      <c r="S808" t="b">
        <v>0</v>
      </c>
      <c r="T808" t="s">
        <v>89</v>
      </c>
      <c r="U808" t="b">
        <v>0</v>
      </c>
      <c r="V808" t="s">
        <v>100</v>
      </c>
      <c r="W808" s="1">
        <v>44657.961759259262</v>
      </c>
      <c r="X808">
        <v>1091</v>
      </c>
      <c r="Y808">
        <v>60</v>
      </c>
      <c r="Z808">
        <v>0</v>
      </c>
      <c r="AA808">
        <v>60</v>
      </c>
      <c r="AB808">
        <v>0</v>
      </c>
      <c r="AC808">
        <v>44</v>
      </c>
      <c r="AD808">
        <v>6</v>
      </c>
      <c r="AE808">
        <v>0</v>
      </c>
      <c r="AF808">
        <v>0</v>
      </c>
      <c r="AG808">
        <v>0</v>
      </c>
      <c r="AH808" t="s">
        <v>273</v>
      </c>
      <c r="AI808" s="1">
        <v>44658.136122685188</v>
      </c>
      <c r="AJ808">
        <v>714</v>
      </c>
      <c r="AK808">
        <v>2</v>
      </c>
      <c r="AL808">
        <v>0</v>
      </c>
      <c r="AM808">
        <v>2</v>
      </c>
      <c r="AN808">
        <v>0</v>
      </c>
      <c r="AO808">
        <v>2</v>
      </c>
      <c r="AP808">
        <v>4</v>
      </c>
      <c r="AQ808">
        <v>0</v>
      </c>
      <c r="AR808">
        <v>0</v>
      </c>
      <c r="AS808">
        <v>0</v>
      </c>
      <c r="AT808" t="s">
        <v>89</v>
      </c>
      <c r="AU808" t="s">
        <v>89</v>
      </c>
      <c r="AV808" t="s">
        <v>89</v>
      </c>
      <c r="AW808" t="s">
        <v>89</v>
      </c>
      <c r="AX808" t="s">
        <v>89</v>
      </c>
      <c r="AY808" t="s">
        <v>89</v>
      </c>
      <c r="AZ808" t="s">
        <v>89</v>
      </c>
      <c r="BA808" t="s">
        <v>89</v>
      </c>
      <c r="BB808" t="s">
        <v>89</v>
      </c>
      <c r="BC808" t="s">
        <v>89</v>
      </c>
      <c r="BD808" t="s">
        <v>89</v>
      </c>
      <c r="BE808" t="s">
        <v>89</v>
      </c>
    </row>
    <row r="809" spans="1:57" x14ac:dyDescent="0.35">
      <c r="A809" t="s">
        <v>1927</v>
      </c>
      <c r="B809" t="s">
        <v>81</v>
      </c>
      <c r="C809" t="s">
        <v>1591</v>
      </c>
      <c r="D809" t="s">
        <v>83</v>
      </c>
      <c r="E809" s="2" t="str">
        <f>HYPERLINK("capsilon://?command=openfolder&amp;siteaddress=envoy.emaiq-na2.net&amp;folderid=FX6D692255-6244-87B5-75EF-6EFF58F067F6","FX22031273")</f>
        <v>FX22031273</v>
      </c>
      <c r="F809" t="s">
        <v>19</v>
      </c>
      <c r="G809" t="s">
        <v>19</v>
      </c>
      <c r="H809" t="s">
        <v>84</v>
      </c>
      <c r="I809" t="s">
        <v>1928</v>
      </c>
      <c r="J809">
        <v>91</v>
      </c>
      <c r="K809" t="s">
        <v>86</v>
      </c>
      <c r="L809" t="s">
        <v>87</v>
      </c>
      <c r="M809" t="s">
        <v>88</v>
      </c>
      <c r="N809">
        <v>2</v>
      </c>
      <c r="O809" s="1">
        <v>44658.267835648148</v>
      </c>
      <c r="P809" s="1">
        <v>44658.363321759258</v>
      </c>
      <c r="Q809">
        <v>7438</v>
      </c>
      <c r="R809">
        <v>812</v>
      </c>
      <c r="S809" t="b">
        <v>0</v>
      </c>
      <c r="T809" t="s">
        <v>89</v>
      </c>
      <c r="U809" t="b">
        <v>0</v>
      </c>
      <c r="V809" t="s">
        <v>105</v>
      </c>
      <c r="W809" s="1">
        <v>44658.304479166669</v>
      </c>
      <c r="X809">
        <v>498</v>
      </c>
      <c r="Y809">
        <v>86</v>
      </c>
      <c r="Z809">
        <v>0</v>
      </c>
      <c r="AA809">
        <v>86</v>
      </c>
      <c r="AB809">
        <v>0</v>
      </c>
      <c r="AC809">
        <v>28</v>
      </c>
      <c r="AD809">
        <v>5</v>
      </c>
      <c r="AE809">
        <v>0</v>
      </c>
      <c r="AF809">
        <v>0</v>
      </c>
      <c r="AG809">
        <v>0</v>
      </c>
      <c r="AH809" t="s">
        <v>138</v>
      </c>
      <c r="AI809" s="1">
        <v>44658.363321759258</v>
      </c>
      <c r="AJ809">
        <v>288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5</v>
      </c>
      <c r="AQ809">
        <v>0</v>
      </c>
      <c r="AR809">
        <v>0</v>
      </c>
      <c r="AS809">
        <v>0</v>
      </c>
      <c r="AT809" t="s">
        <v>89</v>
      </c>
      <c r="AU809" t="s">
        <v>89</v>
      </c>
      <c r="AV809" t="s">
        <v>89</v>
      </c>
      <c r="AW809" t="s">
        <v>89</v>
      </c>
      <c r="AX809" t="s">
        <v>89</v>
      </c>
      <c r="AY809" t="s">
        <v>89</v>
      </c>
      <c r="AZ809" t="s">
        <v>89</v>
      </c>
      <c r="BA809" t="s">
        <v>89</v>
      </c>
      <c r="BB809" t="s">
        <v>89</v>
      </c>
      <c r="BC809" t="s">
        <v>89</v>
      </c>
      <c r="BD809" t="s">
        <v>89</v>
      </c>
      <c r="BE809" t="s">
        <v>89</v>
      </c>
    </row>
    <row r="810" spans="1:57" x14ac:dyDescent="0.35">
      <c r="A810" t="s">
        <v>1929</v>
      </c>
      <c r="B810" t="s">
        <v>81</v>
      </c>
      <c r="C810" t="s">
        <v>1388</v>
      </c>
      <c r="D810" t="s">
        <v>83</v>
      </c>
      <c r="E810" s="2" t="str">
        <f>HYPERLINK("capsilon://?command=openfolder&amp;siteaddress=envoy.emaiq-na2.net&amp;folderid=FXDE94FFC2-183D-1E6A-4E56-1481E499FB01","FX2202529")</f>
        <v>FX2202529</v>
      </c>
      <c r="F810" t="s">
        <v>19</v>
      </c>
      <c r="G810" t="s">
        <v>19</v>
      </c>
      <c r="H810" t="s">
        <v>84</v>
      </c>
      <c r="I810" t="s">
        <v>1930</v>
      </c>
      <c r="J810">
        <v>28</v>
      </c>
      <c r="K810" t="s">
        <v>86</v>
      </c>
      <c r="L810" t="s">
        <v>87</v>
      </c>
      <c r="M810" t="s">
        <v>88</v>
      </c>
      <c r="N810">
        <v>2</v>
      </c>
      <c r="O810" s="1">
        <v>44658.30228009259</v>
      </c>
      <c r="P810" s="1">
        <v>44658.365983796299</v>
      </c>
      <c r="Q810">
        <v>4930</v>
      </c>
      <c r="R810">
        <v>574</v>
      </c>
      <c r="S810" t="b">
        <v>0</v>
      </c>
      <c r="T810" t="s">
        <v>89</v>
      </c>
      <c r="U810" t="b">
        <v>0</v>
      </c>
      <c r="V810" t="s">
        <v>105</v>
      </c>
      <c r="W810" s="1">
        <v>44658.308472222219</v>
      </c>
      <c r="X810">
        <v>344</v>
      </c>
      <c r="Y810">
        <v>21</v>
      </c>
      <c r="Z810">
        <v>0</v>
      </c>
      <c r="AA810">
        <v>21</v>
      </c>
      <c r="AB810">
        <v>0</v>
      </c>
      <c r="AC810">
        <v>2</v>
      </c>
      <c r="AD810">
        <v>7</v>
      </c>
      <c r="AE810">
        <v>0</v>
      </c>
      <c r="AF810">
        <v>0</v>
      </c>
      <c r="AG810">
        <v>0</v>
      </c>
      <c r="AH810" t="s">
        <v>138</v>
      </c>
      <c r="AI810" s="1">
        <v>44658.365983796299</v>
      </c>
      <c r="AJ810">
        <v>230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7</v>
      </c>
      <c r="AQ810">
        <v>0</v>
      </c>
      <c r="AR810">
        <v>0</v>
      </c>
      <c r="AS810">
        <v>0</v>
      </c>
      <c r="AT810" t="s">
        <v>89</v>
      </c>
      <c r="AU810" t="s">
        <v>89</v>
      </c>
      <c r="AV810" t="s">
        <v>89</v>
      </c>
      <c r="AW810" t="s">
        <v>89</v>
      </c>
      <c r="AX810" t="s">
        <v>89</v>
      </c>
      <c r="AY810" t="s">
        <v>89</v>
      </c>
      <c r="AZ810" t="s">
        <v>89</v>
      </c>
      <c r="BA810" t="s">
        <v>89</v>
      </c>
      <c r="BB810" t="s">
        <v>89</v>
      </c>
      <c r="BC810" t="s">
        <v>89</v>
      </c>
      <c r="BD810" t="s">
        <v>89</v>
      </c>
      <c r="BE810" t="s">
        <v>89</v>
      </c>
    </row>
    <row r="811" spans="1:57" x14ac:dyDescent="0.35">
      <c r="A811" t="s">
        <v>1931</v>
      </c>
      <c r="B811" t="s">
        <v>81</v>
      </c>
      <c r="C811" t="s">
        <v>1388</v>
      </c>
      <c r="D811" t="s">
        <v>83</v>
      </c>
      <c r="E811" s="2" t="str">
        <f>HYPERLINK("capsilon://?command=openfolder&amp;siteaddress=envoy.emaiq-na2.net&amp;folderid=FXDE94FFC2-183D-1E6A-4E56-1481E499FB01","FX2202529")</f>
        <v>FX2202529</v>
      </c>
      <c r="F811" t="s">
        <v>19</v>
      </c>
      <c r="G811" t="s">
        <v>19</v>
      </c>
      <c r="H811" t="s">
        <v>84</v>
      </c>
      <c r="I811" t="s">
        <v>1932</v>
      </c>
      <c r="J811">
        <v>43</v>
      </c>
      <c r="K811" t="s">
        <v>86</v>
      </c>
      <c r="L811" t="s">
        <v>87</v>
      </c>
      <c r="M811" t="s">
        <v>88</v>
      </c>
      <c r="N811">
        <v>2</v>
      </c>
      <c r="O811" s="1">
        <v>44658.302800925929</v>
      </c>
      <c r="P811" s="1">
        <v>44658.368217592593</v>
      </c>
      <c r="Q811">
        <v>4788</v>
      </c>
      <c r="R811">
        <v>864</v>
      </c>
      <c r="S811" t="b">
        <v>0</v>
      </c>
      <c r="T811" t="s">
        <v>89</v>
      </c>
      <c r="U811" t="b">
        <v>0</v>
      </c>
      <c r="V811" t="s">
        <v>124</v>
      </c>
      <c r="W811" s="1">
        <v>44658.331435185188</v>
      </c>
      <c r="X811">
        <v>641</v>
      </c>
      <c r="Y811">
        <v>37</v>
      </c>
      <c r="Z811">
        <v>0</v>
      </c>
      <c r="AA811">
        <v>37</v>
      </c>
      <c r="AB811">
        <v>0</v>
      </c>
      <c r="AC811">
        <v>26</v>
      </c>
      <c r="AD811">
        <v>6</v>
      </c>
      <c r="AE811">
        <v>0</v>
      </c>
      <c r="AF811">
        <v>0</v>
      </c>
      <c r="AG811">
        <v>0</v>
      </c>
      <c r="AH811" t="s">
        <v>138</v>
      </c>
      <c r="AI811" s="1">
        <v>44658.368217592593</v>
      </c>
      <c r="AJ811">
        <v>193</v>
      </c>
      <c r="AK811">
        <v>0</v>
      </c>
      <c r="AL811">
        <v>0</v>
      </c>
      <c r="AM811">
        <v>0</v>
      </c>
      <c r="AN811">
        <v>0</v>
      </c>
      <c r="AO811">
        <v>1</v>
      </c>
      <c r="AP811">
        <v>6</v>
      </c>
      <c r="AQ811">
        <v>0</v>
      </c>
      <c r="AR811">
        <v>0</v>
      </c>
      <c r="AS811">
        <v>0</v>
      </c>
      <c r="AT811" t="s">
        <v>89</v>
      </c>
      <c r="AU811" t="s">
        <v>89</v>
      </c>
      <c r="AV811" t="s">
        <v>89</v>
      </c>
      <c r="AW811" t="s">
        <v>89</v>
      </c>
      <c r="AX811" t="s">
        <v>89</v>
      </c>
      <c r="AY811" t="s">
        <v>89</v>
      </c>
      <c r="AZ811" t="s">
        <v>89</v>
      </c>
      <c r="BA811" t="s">
        <v>89</v>
      </c>
      <c r="BB811" t="s">
        <v>89</v>
      </c>
      <c r="BC811" t="s">
        <v>89</v>
      </c>
      <c r="BD811" t="s">
        <v>89</v>
      </c>
      <c r="BE811" t="s">
        <v>89</v>
      </c>
    </row>
    <row r="812" spans="1:57" x14ac:dyDescent="0.35">
      <c r="A812" t="s">
        <v>1933</v>
      </c>
      <c r="B812" t="s">
        <v>81</v>
      </c>
      <c r="C812" t="s">
        <v>1388</v>
      </c>
      <c r="D812" t="s">
        <v>83</v>
      </c>
      <c r="E812" s="2" t="str">
        <f>HYPERLINK("capsilon://?command=openfolder&amp;siteaddress=envoy.emaiq-na2.net&amp;folderid=FXDE94FFC2-183D-1E6A-4E56-1481E499FB01","FX2202529")</f>
        <v>FX2202529</v>
      </c>
      <c r="F812" t="s">
        <v>19</v>
      </c>
      <c r="G812" t="s">
        <v>19</v>
      </c>
      <c r="H812" t="s">
        <v>84</v>
      </c>
      <c r="I812" t="s">
        <v>1934</v>
      </c>
      <c r="J812">
        <v>28</v>
      </c>
      <c r="K812" t="s">
        <v>86</v>
      </c>
      <c r="L812" t="s">
        <v>87</v>
      </c>
      <c r="M812" t="s">
        <v>88</v>
      </c>
      <c r="N812">
        <v>2</v>
      </c>
      <c r="O812" s="1">
        <v>44658.302951388891</v>
      </c>
      <c r="P812" s="1">
        <v>44658.369537037041</v>
      </c>
      <c r="Q812">
        <v>5454</v>
      </c>
      <c r="R812">
        <v>299</v>
      </c>
      <c r="S812" t="b">
        <v>0</v>
      </c>
      <c r="T812" t="s">
        <v>89</v>
      </c>
      <c r="U812" t="b">
        <v>0</v>
      </c>
      <c r="V812" t="s">
        <v>124</v>
      </c>
      <c r="W812" s="1">
        <v>44658.333611111113</v>
      </c>
      <c r="X812">
        <v>187</v>
      </c>
      <c r="Y812">
        <v>21</v>
      </c>
      <c r="Z812">
        <v>0</v>
      </c>
      <c r="AA812">
        <v>21</v>
      </c>
      <c r="AB812">
        <v>0</v>
      </c>
      <c r="AC812">
        <v>2</v>
      </c>
      <c r="AD812">
        <v>7</v>
      </c>
      <c r="AE812">
        <v>0</v>
      </c>
      <c r="AF812">
        <v>0</v>
      </c>
      <c r="AG812">
        <v>0</v>
      </c>
      <c r="AH812" t="s">
        <v>138</v>
      </c>
      <c r="AI812" s="1">
        <v>44658.369537037041</v>
      </c>
      <c r="AJ812">
        <v>112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7</v>
      </c>
      <c r="AQ812">
        <v>0</v>
      </c>
      <c r="AR812">
        <v>0</v>
      </c>
      <c r="AS812">
        <v>0</v>
      </c>
      <c r="AT812" t="s">
        <v>89</v>
      </c>
      <c r="AU812" t="s">
        <v>89</v>
      </c>
      <c r="AV812" t="s">
        <v>89</v>
      </c>
      <c r="AW812" t="s">
        <v>89</v>
      </c>
      <c r="AX812" t="s">
        <v>89</v>
      </c>
      <c r="AY812" t="s">
        <v>89</v>
      </c>
      <c r="AZ812" t="s">
        <v>89</v>
      </c>
      <c r="BA812" t="s">
        <v>89</v>
      </c>
      <c r="BB812" t="s">
        <v>89</v>
      </c>
      <c r="BC812" t="s">
        <v>89</v>
      </c>
      <c r="BD812" t="s">
        <v>89</v>
      </c>
      <c r="BE812" t="s">
        <v>89</v>
      </c>
    </row>
    <row r="813" spans="1:57" x14ac:dyDescent="0.35">
      <c r="A813" t="s">
        <v>1935</v>
      </c>
      <c r="B813" t="s">
        <v>81</v>
      </c>
      <c r="C813" t="s">
        <v>152</v>
      </c>
      <c r="D813" t="s">
        <v>83</v>
      </c>
      <c r="E813" s="2" t="str">
        <f>HYPERLINK("capsilon://?command=openfolder&amp;siteaddress=envoy.emaiq-na2.net&amp;folderid=FXAB67A2F7-3399-948A-D2F7-5B25644E84C8","FX22031141")</f>
        <v>FX22031141</v>
      </c>
      <c r="F813" t="s">
        <v>19</v>
      </c>
      <c r="G813" t="s">
        <v>19</v>
      </c>
      <c r="H813" t="s">
        <v>84</v>
      </c>
      <c r="I813" t="s">
        <v>153</v>
      </c>
      <c r="J813">
        <v>225</v>
      </c>
      <c r="K813" t="s">
        <v>86</v>
      </c>
      <c r="L813" t="s">
        <v>87</v>
      </c>
      <c r="M813" t="s">
        <v>88</v>
      </c>
      <c r="N813">
        <v>1</v>
      </c>
      <c r="O813" s="1">
        <v>44652.460682870369</v>
      </c>
      <c r="P813" s="1">
        <v>44652.664548611108</v>
      </c>
      <c r="Q813">
        <v>17337</v>
      </c>
      <c r="R813">
        <v>277</v>
      </c>
      <c r="S813" t="b">
        <v>0</v>
      </c>
      <c r="T813" t="s">
        <v>89</v>
      </c>
      <c r="U813" t="b">
        <v>0</v>
      </c>
      <c r="V813" t="s">
        <v>1075</v>
      </c>
      <c r="W813" s="1">
        <v>44652.664548611108</v>
      </c>
      <c r="X813">
        <v>277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225</v>
      </c>
      <c r="AE813">
        <v>204</v>
      </c>
      <c r="AF813">
        <v>0</v>
      </c>
      <c r="AG813">
        <v>8</v>
      </c>
      <c r="AH813" t="s">
        <v>89</v>
      </c>
      <c r="AI813" t="s">
        <v>89</v>
      </c>
      <c r="AJ813" t="s">
        <v>89</v>
      </c>
      <c r="AK813" t="s">
        <v>89</v>
      </c>
      <c r="AL813" t="s">
        <v>89</v>
      </c>
      <c r="AM813" t="s">
        <v>89</v>
      </c>
      <c r="AN813" t="s">
        <v>89</v>
      </c>
      <c r="AO813" t="s">
        <v>89</v>
      </c>
      <c r="AP813" t="s">
        <v>89</v>
      </c>
      <c r="AQ813" t="s">
        <v>89</v>
      </c>
      <c r="AR813" t="s">
        <v>89</v>
      </c>
      <c r="AS813" t="s">
        <v>89</v>
      </c>
      <c r="AT813" t="s">
        <v>89</v>
      </c>
      <c r="AU813" t="s">
        <v>89</v>
      </c>
      <c r="AV813" t="s">
        <v>89</v>
      </c>
      <c r="AW813" t="s">
        <v>89</v>
      </c>
      <c r="AX813" t="s">
        <v>89</v>
      </c>
      <c r="AY813" t="s">
        <v>89</v>
      </c>
      <c r="AZ813" t="s">
        <v>89</v>
      </c>
      <c r="BA813" t="s">
        <v>89</v>
      </c>
      <c r="BB813" t="s">
        <v>89</v>
      </c>
      <c r="BC813" t="s">
        <v>89</v>
      </c>
      <c r="BD813" t="s">
        <v>89</v>
      </c>
      <c r="BE813" t="s">
        <v>89</v>
      </c>
    </row>
    <row r="814" spans="1:57" x14ac:dyDescent="0.35">
      <c r="A814" t="s">
        <v>1936</v>
      </c>
      <c r="B814" t="s">
        <v>81</v>
      </c>
      <c r="C814" t="s">
        <v>1759</v>
      </c>
      <c r="D814" t="s">
        <v>83</v>
      </c>
      <c r="E814" s="2" t="str">
        <f>HYPERLINK("capsilon://?command=openfolder&amp;siteaddress=envoy.emaiq-na2.net&amp;folderid=FX85C2F79E-ADE6-29AF-27C3-C655A29A6D65","FX2203846")</f>
        <v>FX2203846</v>
      </c>
      <c r="F814" t="s">
        <v>19</v>
      </c>
      <c r="G814" t="s">
        <v>19</v>
      </c>
      <c r="H814" t="s">
        <v>84</v>
      </c>
      <c r="I814" t="s">
        <v>1937</v>
      </c>
      <c r="J814">
        <v>132</v>
      </c>
      <c r="K814" t="s">
        <v>86</v>
      </c>
      <c r="L814" t="s">
        <v>87</v>
      </c>
      <c r="M814" t="s">
        <v>88</v>
      </c>
      <c r="N814">
        <v>1</v>
      </c>
      <c r="O814" s="1">
        <v>44658.341412037036</v>
      </c>
      <c r="P814" s="1">
        <v>44658.362222222226</v>
      </c>
      <c r="Q814">
        <v>1529</v>
      </c>
      <c r="R814">
        <v>269</v>
      </c>
      <c r="S814" t="b">
        <v>0</v>
      </c>
      <c r="T814" t="s">
        <v>89</v>
      </c>
      <c r="U814" t="b">
        <v>0</v>
      </c>
      <c r="V814" t="s">
        <v>105</v>
      </c>
      <c r="W814" s="1">
        <v>44658.362222222226</v>
      </c>
      <c r="X814">
        <v>134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132</v>
      </c>
      <c r="AE814">
        <v>104</v>
      </c>
      <c r="AF814">
        <v>0</v>
      </c>
      <c r="AG814">
        <v>2</v>
      </c>
      <c r="AH814" t="s">
        <v>89</v>
      </c>
      <c r="AI814" t="s">
        <v>89</v>
      </c>
      <c r="AJ814" t="s">
        <v>89</v>
      </c>
      <c r="AK814" t="s">
        <v>89</v>
      </c>
      <c r="AL814" t="s">
        <v>89</v>
      </c>
      <c r="AM814" t="s">
        <v>89</v>
      </c>
      <c r="AN814" t="s">
        <v>89</v>
      </c>
      <c r="AO814" t="s">
        <v>89</v>
      </c>
      <c r="AP814" t="s">
        <v>89</v>
      </c>
      <c r="AQ814" t="s">
        <v>89</v>
      </c>
      <c r="AR814" t="s">
        <v>89</v>
      </c>
      <c r="AS814" t="s">
        <v>89</v>
      </c>
      <c r="AT814" t="s">
        <v>89</v>
      </c>
      <c r="AU814" t="s">
        <v>89</v>
      </c>
      <c r="AV814" t="s">
        <v>89</v>
      </c>
      <c r="AW814" t="s">
        <v>89</v>
      </c>
      <c r="AX814" t="s">
        <v>89</v>
      </c>
      <c r="AY814" t="s">
        <v>89</v>
      </c>
      <c r="AZ814" t="s">
        <v>89</v>
      </c>
      <c r="BA814" t="s">
        <v>89</v>
      </c>
      <c r="BB814" t="s">
        <v>89</v>
      </c>
      <c r="BC814" t="s">
        <v>89</v>
      </c>
      <c r="BD814" t="s">
        <v>89</v>
      </c>
      <c r="BE814" t="s">
        <v>89</v>
      </c>
    </row>
    <row r="815" spans="1:57" x14ac:dyDescent="0.35">
      <c r="A815" t="s">
        <v>1938</v>
      </c>
      <c r="B815" t="s">
        <v>81</v>
      </c>
      <c r="C815" t="s">
        <v>193</v>
      </c>
      <c r="D815" t="s">
        <v>83</v>
      </c>
      <c r="E815" s="2" t="str">
        <f>HYPERLINK("capsilon://?command=openfolder&amp;siteaddress=envoy.emaiq-na2.net&amp;folderid=FX16DCC794-E689-3480-BCE7-C1EE6CCF94C3","FX220437")</f>
        <v>FX220437</v>
      </c>
      <c r="F815" t="s">
        <v>19</v>
      </c>
      <c r="G815" t="s">
        <v>19</v>
      </c>
      <c r="H815" t="s">
        <v>84</v>
      </c>
      <c r="I815" t="s">
        <v>1939</v>
      </c>
      <c r="J815">
        <v>360</v>
      </c>
      <c r="K815" t="s">
        <v>86</v>
      </c>
      <c r="L815" t="s">
        <v>87</v>
      </c>
      <c r="M815" t="s">
        <v>88</v>
      </c>
      <c r="N815">
        <v>2</v>
      </c>
      <c r="O815" s="1">
        <v>44658.347881944443</v>
      </c>
      <c r="P815" s="1">
        <v>44658.401053240741</v>
      </c>
      <c r="Q815">
        <v>1426</v>
      </c>
      <c r="R815">
        <v>3168</v>
      </c>
      <c r="S815" t="b">
        <v>0</v>
      </c>
      <c r="T815" t="s">
        <v>89</v>
      </c>
      <c r="U815" t="b">
        <v>0</v>
      </c>
      <c r="V815" t="s">
        <v>124</v>
      </c>
      <c r="W815" s="1">
        <v>44658.382488425923</v>
      </c>
      <c r="X815">
        <v>2004</v>
      </c>
      <c r="Y815">
        <v>360</v>
      </c>
      <c r="Z815">
        <v>0</v>
      </c>
      <c r="AA815">
        <v>360</v>
      </c>
      <c r="AB815">
        <v>0</v>
      </c>
      <c r="AC815">
        <v>85</v>
      </c>
      <c r="AD815">
        <v>0</v>
      </c>
      <c r="AE815">
        <v>0</v>
      </c>
      <c r="AF815">
        <v>0</v>
      </c>
      <c r="AG815">
        <v>0</v>
      </c>
      <c r="AH815" t="s">
        <v>138</v>
      </c>
      <c r="AI815" s="1">
        <v>44658.401053240741</v>
      </c>
      <c r="AJ815">
        <v>1152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 t="s">
        <v>89</v>
      </c>
      <c r="AU815" t="s">
        <v>89</v>
      </c>
      <c r="AV815" t="s">
        <v>89</v>
      </c>
      <c r="AW815" t="s">
        <v>89</v>
      </c>
      <c r="AX815" t="s">
        <v>89</v>
      </c>
      <c r="AY815" t="s">
        <v>89</v>
      </c>
      <c r="AZ815" t="s">
        <v>89</v>
      </c>
      <c r="BA815" t="s">
        <v>89</v>
      </c>
      <c r="BB815" t="s">
        <v>89</v>
      </c>
      <c r="BC815" t="s">
        <v>89</v>
      </c>
      <c r="BD815" t="s">
        <v>89</v>
      </c>
      <c r="BE815" t="s">
        <v>89</v>
      </c>
    </row>
    <row r="816" spans="1:57" x14ac:dyDescent="0.35">
      <c r="A816" t="s">
        <v>1940</v>
      </c>
      <c r="B816" t="s">
        <v>81</v>
      </c>
      <c r="C816" t="s">
        <v>193</v>
      </c>
      <c r="D816" t="s">
        <v>83</v>
      </c>
      <c r="E816" s="2" t="str">
        <f>HYPERLINK("capsilon://?command=openfolder&amp;siteaddress=envoy.emaiq-na2.net&amp;folderid=FX16DCC794-E689-3480-BCE7-C1EE6CCF94C3","FX220437")</f>
        <v>FX220437</v>
      </c>
      <c r="F816" t="s">
        <v>19</v>
      </c>
      <c r="G816" t="s">
        <v>19</v>
      </c>
      <c r="H816" t="s">
        <v>84</v>
      </c>
      <c r="I816" t="s">
        <v>1941</v>
      </c>
      <c r="J816">
        <v>38</v>
      </c>
      <c r="K816" t="s">
        <v>86</v>
      </c>
      <c r="L816" t="s">
        <v>87</v>
      </c>
      <c r="M816" t="s">
        <v>88</v>
      </c>
      <c r="N816">
        <v>2</v>
      </c>
      <c r="O816" s="1">
        <v>44658.357685185183</v>
      </c>
      <c r="P816" s="1">
        <v>44658.371134259258</v>
      </c>
      <c r="Q816">
        <v>695</v>
      </c>
      <c r="R816">
        <v>467</v>
      </c>
      <c r="S816" t="b">
        <v>0</v>
      </c>
      <c r="T816" t="s">
        <v>89</v>
      </c>
      <c r="U816" t="b">
        <v>0</v>
      </c>
      <c r="V816" t="s">
        <v>105</v>
      </c>
      <c r="W816" s="1">
        <v>44658.366053240738</v>
      </c>
      <c r="X816">
        <v>330</v>
      </c>
      <c r="Y816">
        <v>37</v>
      </c>
      <c r="Z816">
        <v>0</v>
      </c>
      <c r="AA816">
        <v>37</v>
      </c>
      <c r="AB816">
        <v>0</v>
      </c>
      <c r="AC816">
        <v>22</v>
      </c>
      <c r="AD816">
        <v>1</v>
      </c>
      <c r="AE816">
        <v>0</v>
      </c>
      <c r="AF816">
        <v>0</v>
      </c>
      <c r="AG816">
        <v>0</v>
      </c>
      <c r="AH816" t="s">
        <v>138</v>
      </c>
      <c r="AI816" s="1">
        <v>44658.371134259258</v>
      </c>
      <c r="AJ816">
        <v>137</v>
      </c>
      <c r="AK816">
        <v>2</v>
      </c>
      <c r="AL816">
        <v>0</v>
      </c>
      <c r="AM816">
        <v>2</v>
      </c>
      <c r="AN816">
        <v>0</v>
      </c>
      <c r="AO816">
        <v>0</v>
      </c>
      <c r="AP816">
        <v>-1</v>
      </c>
      <c r="AQ816">
        <v>0</v>
      </c>
      <c r="AR816">
        <v>0</v>
      </c>
      <c r="AS816">
        <v>0</v>
      </c>
      <c r="AT816" t="s">
        <v>89</v>
      </c>
      <c r="AU816" t="s">
        <v>89</v>
      </c>
      <c r="AV816" t="s">
        <v>89</v>
      </c>
      <c r="AW816" t="s">
        <v>89</v>
      </c>
      <c r="AX816" t="s">
        <v>89</v>
      </c>
      <c r="AY816" t="s">
        <v>89</v>
      </c>
      <c r="AZ816" t="s">
        <v>89</v>
      </c>
      <c r="BA816" t="s">
        <v>89</v>
      </c>
      <c r="BB816" t="s">
        <v>89</v>
      </c>
      <c r="BC816" t="s">
        <v>89</v>
      </c>
      <c r="BD816" t="s">
        <v>89</v>
      </c>
      <c r="BE816" t="s">
        <v>89</v>
      </c>
    </row>
    <row r="817" spans="1:57" x14ac:dyDescent="0.35">
      <c r="A817" t="s">
        <v>1942</v>
      </c>
      <c r="B817" t="s">
        <v>81</v>
      </c>
      <c r="C817" t="s">
        <v>193</v>
      </c>
      <c r="D817" t="s">
        <v>83</v>
      </c>
      <c r="E817" s="2" t="str">
        <f>HYPERLINK("capsilon://?command=openfolder&amp;siteaddress=envoy.emaiq-na2.net&amp;folderid=FX16DCC794-E689-3480-BCE7-C1EE6CCF94C3","FX220437")</f>
        <v>FX220437</v>
      </c>
      <c r="F817" t="s">
        <v>19</v>
      </c>
      <c r="G817" t="s">
        <v>19</v>
      </c>
      <c r="H817" t="s">
        <v>84</v>
      </c>
      <c r="I817" t="s">
        <v>1943</v>
      </c>
      <c r="J817">
        <v>66</v>
      </c>
      <c r="K817" t="s">
        <v>86</v>
      </c>
      <c r="L817" t="s">
        <v>87</v>
      </c>
      <c r="M817" t="s">
        <v>88</v>
      </c>
      <c r="N817">
        <v>1</v>
      </c>
      <c r="O817" s="1">
        <v>44658.358912037038</v>
      </c>
      <c r="P817" s="1">
        <v>44658.375127314815</v>
      </c>
      <c r="Q817">
        <v>1349</v>
      </c>
      <c r="R817">
        <v>52</v>
      </c>
      <c r="S817" t="b">
        <v>0</v>
      </c>
      <c r="T817" t="s">
        <v>89</v>
      </c>
      <c r="U817" t="b">
        <v>0</v>
      </c>
      <c r="V817" t="s">
        <v>138</v>
      </c>
      <c r="W817" s="1">
        <v>44658.375127314815</v>
      </c>
      <c r="X817">
        <v>41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66</v>
      </c>
      <c r="AE817">
        <v>52</v>
      </c>
      <c r="AF817">
        <v>0</v>
      </c>
      <c r="AG817">
        <v>1</v>
      </c>
      <c r="AH817" t="s">
        <v>89</v>
      </c>
      <c r="AI817" t="s">
        <v>89</v>
      </c>
      <c r="AJ817" t="s">
        <v>89</v>
      </c>
      <c r="AK817" t="s">
        <v>89</v>
      </c>
      <c r="AL817" t="s">
        <v>89</v>
      </c>
      <c r="AM817" t="s">
        <v>89</v>
      </c>
      <c r="AN817" t="s">
        <v>89</v>
      </c>
      <c r="AO817" t="s">
        <v>89</v>
      </c>
      <c r="AP817" t="s">
        <v>89</v>
      </c>
      <c r="AQ817" t="s">
        <v>89</v>
      </c>
      <c r="AR817" t="s">
        <v>89</v>
      </c>
      <c r="AS817" t="s">
        <v>89</v>
      </c>
      <c r="AT817" t="s">
        <v>89</v>
      </c>
      <c r="AU817" t="s">
        <v>89</v>
      </c>
      <c r="AV817" t="s">
        <v>89</v>
      </c>
      <c r="AW817" t="s">
        <v>89</v>
      </c>
      <c r="AX817" t="s">
        <v>89</v>
      </c>
      <c r="AY817" t="s">
        <v>89</v>
      </c>
      <c r="AZ817" t="s">
        <v>89</v>
      </c>
      <c r="BA817" t="s">
        <v>89</v>
      </c>
      <c r="BB817" t="s">
        <v>89</v>
      </c>
      <c r="BC817" t="s">
        <v>89</v>
      </c>
      <c r="BD817" t="s">
        <v>89</v>
      </c>
      <c r="BE817" t="s">
        <v>89</v>
      </c>
    </row>
    <row r="818" spans="1:57" x14ac:dyDescent="0.35">
      <c r="A818" t="s">
        <v>1944</v>
      </c>
      <c r="B818" t="s">
        <v>81</v>
      </c>
      <c r="C818" t="s">
        <v>1759</v>
      </c>
      <c r="D818" t="s">
        <v>83</v>
      </c>
      <c r="E818" s="2" t="str">
        <f>HYPERLINK("capsilon://?command=openfolder&amp;siteaddress=envoy.emaiq-na2.net&amp;folderid=FX85C2F79E-ADE6-29AF-27C3-C655A29A6D65","FX2203846")</f>
        <v>FX2203846</v>
      </c>
      <c r="F818" t="s">
        <v>19</v>
      </c>
      <c r="G818" t="s">
        <v>19</v>
      </c>
      <c r="H818" t="s">
        <v>84</v>
      </c>
      <c r="I818" t="s">
        <v>1937</v>
      </c>
      <c r="J818">
        <v>113</v>
      </c>
      <c r="K818" t="s">
        <v>86</v>
      </c>
      <c r="L818" t="s">
        <v>87</v>
      </c>
      <c r="M818" t="s">
        <v>88</v>
      </c>
      <c r="N818">
        <v>2</v>
      </c>
      <c r="O818" s="1">
        <v>44658.363321759258</v>
      </c>
      <c r="P818" s="1">
        <v>44658.383680555555</v>
      </c>
      <c r="Q818">
        <v>244</v>
      </c>
      <c r="R818">
        <v>1515</v>
      </c>
      <c r="S818" t="b">
        <v>0</v>
      </c>
      <c r="T818" t="s">
        <v>89</v>
      </c>
      <c r="U818" t="b">
        <v>1</v>
      </c>
      <c r="V818" t="s">
        <v>105</v>
      </c>
      <c r="W818" s="1">
        <v>44658.376539351855</v>
      </c>
      <c r="X818">
        <v>905</v>
      </c>
      <c r="Y818">
        <v>114</v>
      </c>
      <c r="Z818">
        <v>0</v>
      </c>
      <c r="AA818">
        <v>114</v>
      </c>
      <c r="AB818">
        <v>0</v>
      </c>
      <c r="AC818">
        <v>61</v>
      </c>
      <c r="AD818">
        <v>-1</v>
      </c>
      <c r="AE818">
        <v>0</v>
      </c>
      <c r="AF818">
        <v>0</v>
      </c>
      <c r="AG818">
        <v>0</v>
      </c>
      <c r="AH818" t="s">
        <v>138</v>
      </c>
      <c r="AI818" s="1">
        <v>44658.383680555555</v>
      </c>
      <c r="AJ818">
        <v>610</v>
      </c>
      <c r="AK818">
        <v>2</v>
      </c>
      <c r="AL818">
        <v>0</v>
      </c>
      <c r="AM818">
        <v>2</v>
      </c>
      <c r="AN818">
        <v>0</v>
      </c>
      <c r="AO818">
        <v>0</v>
      </c>
      <c r="AP818">
        <v>-3</v>
      </c>
      <c r="AQ818">
        <v>0</v>
      </c>
      <c r="AR818">
        <v>0</v>
      </c>
      <c r="AS818">
        <v>0</v>
      </c>
      <c r="AT818" t="s">
        <v>89</v>
      </c>
      <c r="AU818" t="s">
        <v>89</v>
      </c>
      <c r="AV818" t="s">
        <v>89</v>
      </c>
      <c r="AW818" t="s">
        <v>89</v>
      </c>
      <c r="AX818" t="s">
        <v>89</v>
      </c>
      <c r="AY818" t="s">
        <v>89</v>
      </c>
      <c r="AZ818" t="s">
        <v>89</v>
      </c>
      <c r="BA818" t="s">
        <v>89</v>
      </c>
      <c r="BB818" t="s">
        <v>89</v>
      </c>
      <c r="BC818" t="s">
        <v>89</v>
      </c>
      <c r="BD818" t="s">
        <v>89</v>
      </c>
      <c r="BE818" t="s">
        <v>89</v>
      </c>
    </row>
    <row r="819" spans="1:57" x14ac:dyDescent="0.35">
      <c r="A819" t="s">
        <v>1945</v>
      </c>
      <c r="B819" t="s">
        <v>81</v>
      </c>
      <c r="C819" t="s">
        <v>217</v>
      </c>
      <c r="D819" t="s">
        <v>83</v>
      </c>
      <c r="E819" s="2" t="str">
        <f>HYPERLINK("capsilon://?command=openfolder&amp;siteaddress=envoy.emaiq-na2.net&amp;folderid=FXBA836E47-C424-A833-982B-70DF13CA8C22","FX22031029")</f>
        <v>FX22031029</v>
      </c>
      <c r="F819" t="s">
        <v>19</v>
      </c>
      <c r="G819" t="s">
        <v>19</v>
      </c>
      <c r="H819" t="s">
        <v>84</v>
      </c>
      <c r="I819" t="s">
        <v>314</v>
      </c>
      <c r="J819">
        <v>447</v>
      </c>
      <c r="K819" t="s">
        <v>86</v>
      </c>
      <c r="L819" t="s">
        <v>87</v>
      </c>
      <c r="M819" t="s">
        <v>88</v>
      </c>
      <c r="N819">
        <v>1</v>
      </c>
      <c r="O819" s="1">
        <v>44652.482233796298</v>
      </c>
      <c r="P819" s="1">
        <v>44653.239398148151</v>
      </c>
      <c r="Q819">
        <v>63096</v>
      </c>
      <c r="R819">
        <v>2323</v>
      </c>
      <c r="S819" t="b">
        <v>0</v>
      </c>
      <c r="T819" t="s">
        <v>89</v>
      </c>
      <c r="U819" t="b">
        <v>0</v>
      </c>
      <c r="V819" t="s">
        <v>110</v>
      </c>
      <c r="W819" s="1">
        <v>44653.239398148151</v>
      </c>
      <c r="X819">
        <v>1681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447</v>
      </c>
      <c r="AE819">
        <v>372</v>
      </c>
      <c r="AF819">
        <v>0</v>
      </c>
      <c r="AG819">
        <v>19</v>
      </c>
      <c r="AH819" t="s">
        <v>89</v>
      </c>
      <c r="AI819" t="s">
        <v>89</v>
      </c>
      <c r="AJ819" t="s">
        <v>89</v>
      </c>
      <c r="AK819" t="s">
        <v>89</v>
      </c>
      <c r="AL819" t="s">
        <v>89</v>
      </c>
      <c r="AM819" t="s">
        <v>89</v>
      </c>
      <c r="AN819" t="s">
        <v>89</v>
      </c>
      <c r="AO819" t="s">
        <v>89</v>
      </c>
      <c r="AP819" t="s">
        <v>89</v>
      </c>
      <c r="AQ819" t="s">
        <v>89</v>
      </c>
      <c r="AR819" t="s">
        <v>89</v>
      </c>
      <c r="AS819" t="s">
        <v>89</v>
      </c>
      <c r="AT819" t="s">
        <v>89</v>
      </c>
      <c r="AU819" t="s">
        <v>89</v>
      </c>
      <c r="AV819" t="s">
        <v>89</v>
      </c>
      <c r="AW819" t="s">
        <v>89</v>
      </c>
      <c r="AX819" t="s">
        <v>89</v>
      </c>
      <c r="AY819" t="s">
        <v>89</v>
      </c>
      <c r="AZ819" t="s">
        <v>89</v>
      </c>
      <c r="BA819" t="s">
        <v>89</v>
      </c>
      <c r="BB819" t="s">
        <v>89</v>
      </c>
      <c r="BC819" t="s">
        <v>89</v>
      </c>
      <c r="BD819" t="s">
        <v>89</v>
      </c>
      <c r="BE819" t="s">
        <v>89</v>
      </c>
    </row>
    <row r="820" spans="1:57" x14ac:dyDescent="0.35">
      <c r="A820" t="s">
        <v>1946</v>
      </c>
      <c r="B820" t="s">
        <v>81</v>
      </c>
      <c r="C820" t="s">
        <v>1759</v>
      </c>
      <c r="D820" t="s">
        <v>83</v>
      </c>
      <c r="E820" s="2" t="str">
        <f>HYPERLINK("capsilon://?command=openfolder&amp;siteaddress=envoy.emaiq-na2.net&amp;folderid=FX85C2F79E-ADE6-29AF-27C3-C655A29A6D65","FX2203846")</f>
        <v>FX2203846</v>
      </c>
      <c r="F820" t="s">
        <v>19</v>
      </c>
      <c r="G820" t="s">
        <v>19</v>
      </c>
      <c r="H820" t="s">
        <v>84</v>
      </c>
      <c r="I820" t="s">
        <v>1947</v>
      </c>
      <c r="J820">
        <v>47</v>
      </c>
      <c r="K820" t="s">
        <v>86</v>
      </c>
      <c r="L820" t="s">
        <v>87</v>
      </c>
      <c r="M820" t="s">
        <v>88</v>
      </c>
      <c r="N820">
        <v>2</v>
      </c>
      <c r="O820" s="1">
        <v>44658.372372685182</v>
      </c>
      <c r="P820" s="1">
        <v>44658.40625</v>
      </c>
      <c r="Q820">
        <v>2108</v>
      </c>
      <c r="R820">
        <v>819</v>
      </c>
      <c r="S820" t="b">
        <v>0</v>
      </c>
      <c r="T820" t="s">
        <v>89</v>
      </c>
      <c r="U820" t="b">
        <v>0</v>
      </c>
      <c r="V820" t="s">
        <v>105</v>
      </c>
      <c r="W820" s="1">
        <v>44658.385277777779</v>
      </c>
      <c r="X820">
        <v>359</v>
      </c>
      <c r="Y820">
        <v>62</v>
      </c>
      <c r="Z820">
        <v>0</v>
      </c>
      <c r="AA820">
        <v>62</v>
      </c>
      <c r="AB820">
        <v>0</v>
      </c>
      <c r="AC820">
        <v>27</v>
      </c>
      <c r="AD820">
        <v>-15</v>
      </c>
      <c r="AE820">
        <v>0</v>
      </c>
      <c r="AF820">
        <v>0</v>
      </c>
      <c r="AG820">
        <v>0</v>
      </c>
      <c r="AH820" t="s">
        <v>138</v>
      </c>
      <c r="AI820" s="1">
        <v>44658.40625</v>
      </c>
      <c r="AJ820">
        <v>448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-15</v>
      </c>
      <c r="AQ820">
        <v>0</v>
      </c>
      <c r="AR820">
        <v>0</v>
      </c>
      <c r="AS820">
        <v>0</v>
      </c>
      <c r="AT820" t="s">
        <v>89</v>
      </c>
      <c r="AU820" t="s">
        <v>89</v>
      </c>
      <c r="AV820" t="s">
        <v>89</v>
      </c>
      <c r="AW820" t="s">
        <v>89</v>
      </c>
      <c r="AX820" t="s">
        <v>89</v>
      </c>
      <c r="AY820" t="s">
        <v>89</v>
      </c>
      <c r="AZ820" t="s">
        <v>89</v>
      </c>
      <c r="BA820" t="s">
        <v>89</v>
      </c>
      <c r="BB820" t="s">
        <v>89</v>
      </c>
      <c r="BC820" t="s">
        <v>89</v>
      </c>
      <c r="BD820" t="s">
        <v>89</v>
      </c>
      <c r="BE820" t="s">
        <v>89</v>
      </c>
    </row>
    <row r="821" spans="1:57" x14ac:dyDescent="0.35">
      <c r="A821" t="s">
        <v>1948</v>
      </c>
      <c r="B821" t="s">
        <v>81</v>
      </c>
      <c r="C821" t="s">
        <v>193</v>
      </c>
      <c r="D821" t="s">
        <v>83</v>
      </c>
      <c r="E821" s="2" t="str">
        <f>HYPERLINK("capsilon://?command=openfolder&amp;siteaddress=envoy.emaiq-na2.net&amp;folderid=FX16DCC794-E689-3480-BCE7-C1EE6CCF94C3","FX220437")</f>
        <v>FX220437</v>
      </c>
      <c r="F821" t="s">
        <v>19</v>
      </c>
      <c r="G821" t="s">
        <v>19</v>
      </c>
      <c r="H821" t="s">
        <v>84</v>
      </c>
      <c r="I821" t="s">
        <v>1943</v>
      </c>
      <c r="J821">
        <v>38</v>
      </c>
      <c r="K821" t="s">
        <v>86</v>
      </c>
      <c r="L821" t="s">
        <v>87</v>
      </c>
      <c r="M821" t="s">
        <v>88</v>
      </c>
      <c r="N821">
        <v>2</v>
      </c>
      <c r="O821" s="1">
        <v>44658.375451388885</v>
      </c>
      <c r="P821" s="1">
        <v>44658.386099537034</v>
      </c>
      <c r="Q821">
        <v>423</v>
      </c>
      <c r="R821">
        <v>497</v>
      </c>
      <c r="S821" t="b">
        <v>0</v>
      </c>
      <c r="T821" t="s">
        <v>89</v>
      </c>
      <c r="U821" t="b">
        <v>1</v>
      </c>
      <c r="V821" t="s">
        <v>105</v>
      </c>
      <c r="W821" s="1">
        <v>44658.381111111114</v>
      </c>
      <c r="X821">
        <v>289</v>
      </c>
      <c r="Y821">
        <v>37</v>
      </c>
      <c r="Z821">
        <v>0</v>
      </c>
      <c r="AA821">
        <v>37</v>
      </c>
      <c r="AB821">
        <v>0</v>
      </c>
      <c r="AC821">
        <v>22</v>
      </c>
      <c r="AD821">
        <v>1</v>
      </c>
      <c r="AE821">
        <v>0</v>
      </c>
      <c r="AF821">
        <v>0</v>
      </c>
      <c r="AG821">
        <v>0</v>
      </c>
      <c r="AH821" t="s">
        <v>138</v>
      </c>
      <c r="AI821" s="1">
        <v>44658.386099537034</v>
      </c>
      <c r="AJ821">
        <v>208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1</v>
      </c>
      <c r="AQ821">
        <v>0</v>
      </c>
      <c r="AR821">
        <v>0</v>
      </c>
      <c r="AS821">
        <v>0</v>
      </c>
      <c r="AT821" t="s">
        <v>89</v>
      </c>
      <c r="AU821" t="s">
        <v>89</v>
      </c>
      <c r="AV821" t="s">
        <v>89</v>
      </c>
      <c r="AW821" t="s">
        <v>89</v>
      </c>
      <c r="AX821" t="s">
        <v>89</v>
      </c>
      <c r="AY821" t="s">
        <v>89</v>
      </c>
      <c r="AZ821" t="s">
        <v>89</v>
      </c>
      <c r="BA821" t="s">
        <v>89</v>
      </c>
      <c r="BB821" t="s">
        <v>89</v>
      </c>
      <c r="BC821" t="s">
        <v>89</v>
      </c>
      <c r="BD821" t="s">
        <v>89</v>
      </c>
      <c r="BE821" t="s">
        <v>89</v>
      </c>
    </row>
    <row r="822" spans="1:57" x14ac:dyDescent="0.35">
      <c r="A822" t="s">
        <v>1949</v>
      </c>
      <c r="B822" t="s">
        <v>81</v>
      </c>
      <c r="C822" t="s">
        <v>152</v>
      </c>
      <c r="D822" t="s">
        <v>83</v>
      </c>
      <c r="E822" s="2" t="str">
        <f>HYPERLINK("capsilon://?command=openfolder&amp;siteaddress=envoy.emaiq-na2.net&amp;folderid=FXAB67A2F7-3399-948A-D2F7-5B25644E84C8","FX22031141")</f>
        <v>FX22031141</v>
      </c>
      <c r="F822" t="s">
        <v>19</v>
      </c>
      <c r="G822" t="s">
        <v>19</v>
      </c>
      <c r="H822" t="s">
        <v>84</v>
      </c>
      <c r="I822" t="s">
        <v>265</v>
      </c>
      <c r="J822">
        <v>66</v>
      </c>
      <c r="K822" t="s">
        <v>86</v>
      </c>
      <c r="L822" t="s">
        <v>87</v>
      </c>
      <c r="M822" t="s">
        <v>88</v>
      </c>
      <c r="N822">
        <v>1</v>
      </c>
      <c r="O822" s="1">
        <v>44652.483402777776</v>
      </c>
      <c r="P822" s="1">
        <v>44652.73300925926</v>
      </c>
      <c r="Q822">
        <v>21413</v>
      </c>
      <c r="R822">
        <v>153</v>
      </c>
      <c r="S822" t="b">
        <v>0</v>
      </c>
      <c r="T822" t="s">
        <v>89</v>
      </c>
      <c r="U822" t="b">
        <v>0</v>
      </c>
      <c r="V822" t="s">
        <v>1075</v>
      </c>
      <c r="W822" s="1">
        <v>44652.73300925926</v>
      </c>
      <c r="X822">
        <v>153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66</v>
      </c>
      <c r="AE822">
        <v>52</v>
      </c>
      <c r="AF822">
        <v>0</v>
      </c>
      <c r="AG822">
        <v>1</v>
      </c>
      <c r="AH822" t="s">
        <v>89</v>
      </c>
      <c r="AI822" t="s">
        <v>89</v>
      </c>
      <c r="AJ822" t="s">
        <v>89</v>
      </c>
      <c r="AK822" t="s">
        <v>89</v>
      </c>
      <c r="AL822" t="s">
        <v>89</v>
      </c>
      <c r="AM822" t="s">
        <v>89</v>
      </c>
      <c r="AN822" t="s">
        <v>89</v>
      </c>
      <c r="AO822" t="s">
        <v>89</v>
      </c>
      <c r="AP822" t="s">
        <v>89</v>
      </c>
      <c r="AQ822" t="s">
        <v>89</v>
      </c>
      <c r="AR822" t="s">
        <v>89</v>
      </c>
      <c r="AS822" t="s">
        <v>89</v>
      </c>
      <c r="AT822" t="s">
        <v>89</v>
      </c>
      <c r="AU822" t="s">
        <v>89</v>
      </c>
      <c r="AV822" t="s">
        <v>89</v>
      </c>
      <c r="AW822" t="s">
        <v>89</v>
      </c>
      <c r="AX822" t="s">
        <v>89</v>
      </c>
      <c r="AY822" t="s">
        <v>89</v>
      </c>
      <c r="AZ822" t="s">
        <v>89</v>
      </c>
      <c r="BA822" t="s">
        <v>89</v>
      </c>
      <c r="BB822" t="s">
        <v>89</v>
      </c>
      <c r="BC822" t="s">
        <v>89</v>
      </c>
      <c r="BD822" t="s">
        <v>89</v>
      </c>
      <c r="BE822" t="s">
        <v>89</v>
      </c>
    </row>
    <row r="823" spans="1:57" x14ac:dyDescent="0.35">
      <c r="A823" t="s">
        <v>1950</v>
      </c>
      <c r="B823" t="s">
        <v>81</v>
      </c>
      <c r="C823" t="s">
        <v>1951</v>
      </c>
      <c r="D823" t="s">
        <v>83</v>
      </c>
      <c r="E823" s="2" t="str">
        <f>HYPERLINK("capsilon://?command=openfolder&amp;siteaddress=envoy.emaiq-na2.net&amp;folderid=FXE5398776-B54C-693B-0531-D4E117FD0647","FX2203400")</f>
        <v>FX2203400</v>
      </c>
      <c r="F823" t="s">
        <v>19</v>
      </c>
      <c r="G823" t="s">
        <v>19</v>
      </c>
      <c r="H823" t="s">
        <v>84</v>
      </c>
      <c r="I823" t="s">
        <v>1952</v>
      </c>
      <c r="J823">
        <v>142</v>
      </c>
      <c r="K823" t="s">
        <v>86</v>
      </c>
      <c r="L823" t="s">
        <v>87</v>
      </c>
      <c r="M823" t="s">
        <v>88</v>
      </c>
      <c r="N823">
        <v>2</v>
      </c>
      <c r="O823" s="1">
        <v>44658.38894675926</v>
      </c>
      <c r="P823" s="1">
        <v>44658.428819444445</v>
      </c>
      <c r="Q823">
        <v>1212</v>
      </c>
      <c r="R823">
        <v>2233</v>
      </c>
      <c r="S823" t="b">
        <v>0</v>
      </c>
      <c r="T823" t="s">
        <v>89</v>
      </c>
      <c r="U823" t="b">
        <v>0</v>
      </c>
      <c r="V823" t="s">
        <v>124</v>
      </c>
      <c r="W823" s="1">
        <v>44658.41207175926</v>
      </c>
      <c r="X823">
        <v>1414</v>
      </c>
      <c r="Y823">
        <v>119</v>
      </c>
      <c r="Z823">
        <v>0</v>
      </c>
      <c r="AA823">
        <v>119</v>
      </c>
      <c r="AB823">
        <v>33</v>
      </c>
      <c r="AC823">
        <v>81</v>
      </c>
      <c r="AD823">
        <v>23</v>
      </c>
      <c r="AE823">
        <v>0</v>
      </c>
      <c r="AF823">
        <v>0</v>
      </c>
      <c r="AG823">
        <v>0</v>
      </c>
      <c r="AH823" t="s">
        <v>138</v>
      </c>
      <c r="AI823" s="1">
        <v>44658.428819444445</v>
      </c>
      <c r="AJ823">
        <v>819</v>
      </c>
      <c r="AK823">
        <v>0</v>
      </c>
      <c r="AL823">
        <v>0</v>
      </c>
      <c r="AM823">
        <v>0</v>
      </c>
      <c r="AN823">
        <v>33</v>
      </c>
      <c r="AO823">
        <v>0</v>
      </c>
      <c r="AP823">
        <v>23</v>
      </c>
      <c r="AQ823">
        <v>0</v>
      </c>
      <c r="AR823">
        <v>0</v>
      </c>
      <c r="AS823">
        <v>0</v>
      </c>
      <c r="AT823" t="s">
        <v>89</v>
      </c>
      <c r="AU823" t="s">
        <v>89</v>
      </c>
      <c r="AV823" t="s">
        <v>89</v>
      </c>
      <c r="AW823" t="s">
        <v>89</v>
      </c>
      <c r="AX823" t="s">
        <v>89</v>
      </c>
      <c r="AY823" t="s">
        <v>89</v>
      </c>
      <c r="AZ823" t="s">
        <v>89</v>
      </c>
      <c r="BA823" t="s">
        <v>89</v>
      </c>
      <c r="BB823" t="s">
        <v>89</v>
      </c>
      <c r="BC823" t="s">
        <v>89</v>
      </c>
      <c r="BD823" t="s">
        <v>89</v>
      </c>
      <c r="BE823" t="s">
        <v>89</v>
      </c>
    </row>
    <row r="824" spans="1:57" x14ac:dyDescent="0.35">
      <c r="A824" t="s">
        <v>1953</v>
      </c>
      <c r="B824" t="s">
        <v>81</v>
      </c>
      <c r="C824" t="s">
        <v>364</v>
      </c>
      <c r="D824" t="s">
        <v>83</v>
      </c>
      <c r="E824" s="2" t="str">
        <f>HYPERLINK("capsilon://?command=openfolder&amp;siteaddress=envoy.emaiq-na2.net&amp;folderid=FXE2986111-A633-1F48-08CF-641B72FABE72","FX22031229")</f>
        <v>FX22031229</v>
      </c>
      <c r="F824" t="s">
        <v>19</v>
      </c>
      <c r="G824" t="s">
        <v>19</v>
      </c>
      <c r="H824" t="s">
        <v>84</v>
      </c>
      <c r="I824" t="s">
        <v>1954</v>
      </c>
      <c r="J824">
        <v>66</v>
      </c>
      <c r="K824" t="s">
        <v>86</v>
      </c>
      <c r="L824" t="s">
        <v>87</v>
      </c>
      <c r="M824" t="s">
        <v>88</v>
      </c>
      <c r="N824">
        <v>1</v>
      </c>
      <c r="O824" s="1">
        <v>44658.398668981485</v>
      </c>
      <c r="P824" s="1">
        <v>44658.419328703705</v>
      </c>
      <c r="Q824">
        <v>656</v>
      </c>
      <c r="R824">
        <v>1129</v>
      </c>
      <c r="S824" t="b">
        <v>0</v>
      </c>
      <c r="T824" t="s">
        <v>89</v>
      </c>
      <c r="U824" t="b">
        <v>0</v>
      </c>
      <c r="V824" t="s">
        <v>138</v>
      </c>
      <c r="W824" s="1">
        <v>44658.419328703705</v>
      </c>
      <c r="X824">
        <v>1129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66</v>
      </c>
      <c r="AE824">
        <v>52</v>
      </c>
      <c r="AF824">
        <v>0</v>
      </c>
      <c r="AG824">
        <v>3</v>
      </c>
      <c r="AH824" t="s">
        <v>89</v>
      </c>
      <c r="AI824" t="s">
        <v>89</v>
      </c>
      <c r="AJ824" t="s">
        <v>89</v>
      </c>
      <c r="AK824" t="s">
        <v>89</v>
      </c>
      <c r="AL824" t="s">
        <v>89</v>
      </c>
      <c r="AM824" t="s">
        <v>89</v>
      </c>
      <c r="AN824" t="s">
        <v>89</v>
      </c>
      <c r="AO824" t="s">
        <v>89</v>
      </c>
      <c r="AP824" t="s">
        <v>89</v>
      </c>
      <c r="AQ824" t="s">
        <v>89</v>
      </c>
      <c r="AR824" t="s">
        <v>89</v>
      </c>
      <c r="AS824" t="s">
        <v>89</v>
      </c>
      <c r="AT824" t="s">
        <v>89</v>
      </c>
      <c r="AU824" t="s">
        <v>89</v>
      </c>
      <c r="AV824" t="s">
        <v>89</v>
      </c>
      <c r="AW824" t="s">
        <v>89</v>
      </c>
      <c r="AX824" t="s">
        <v>89</v>
      </c>
      <c r="AY824" t="s">
        <v>89</v>
      </c>
      <c r="AZ824" t="s">
        <v>89</v>
      </c>
      <c r="BA824" t="s">
        <v>89</v>
      </c>
      <c r="BB824" t="s">
        <v>89</v>
      </c>
      <c r="BC824" t="s">
        <v>89</v>
      </c>
      <c r="BD824" t="s">
        <v>89</v>
      </c>
      <c r="BE824" t="s">
        <v>89</v>
      </c>
    </row>
    <row r="825" spans="1:57" x14ac:dyDescent="0.35">
      <c r="A825" t="s">
        <v>1955</v>
      </c>
      <c r="B825" t="s">
        <v>81</v>
      </c>
      <c r="C825" t="s">
        <v>1792</v>
      </c>
      <c r="D825" t="s">
        <v>83</v>
      </c>
      <c r="E825" s="2" t="str">
        <f>HYPERLINK("capsilon://?command=openfolder&amp;siteaddress=envoy.emaiq-na2.net&amp;folderid=FX93FEEB93-A8F8-EE7D-C457-D7ABB24A2DB2","FX22031212")</f>
        <v>FX22031212</v>
      </c>
      <c r="F825" t="s">
        <v>19</v>
      </c>
      <c r="G825" t="s">
        <v>19</v>
      </c>
      <c r="H825" t="s">
        <v>84</v>
      </c>
      <c r="I825" t="s">
        <v>1956</v>
      </c>
      <c r="J825">
        <v>226</v>
      </c>
      <c r="K825" t="s">
        <v>86</v>
      </c>
      <c r="L825" t="s">
        <v>87</v>
      </c>
      <c r="M825" t="s">
        <v>88</v>
      </c>
      <c r="N825">
        <v>2</v>
      </c>
      <c r="O825" s="1">
        <v>44652.497083333335</v>
      </c>
      <c r="P825" s="1">
        <v>44655.180243055554</v>
      </c>
      <c r="Q825">
        <v>229934</v>
      </c>
      <c r="R825">
        <v>1891</v>
      </c>
      <c r="S825" t="b">
        <v>0</v>
      </c>
      <c r="T825" t="s">
        <v>89</v>
      </c>
      <c r="U825" t="b">
        <v>0</v>
      </c>
      <c r="V825" t="s">
        <v>1075</v>
      </c>
      <c r="W825" s="1">
        <v>44652.739444444444</v>
      </c>
      <c r="X825">
        <v>556</v>
      </c>
      <c r="Y825">
        <v>176</v>
      </c>
      <c r="Z825">
        <v>0</v>
      </c>
      <c r="AA825">
        <v>176</v>
      </c>
      <c r="AB825">
        <v>0</v>
      </c>
      <c r="AC825">
        <v>46</v>
      </c>
      <c r="AD825">
        <v>50</v>
      </c>
      <c r="AE825">
        <v>0</v>
      </c>
      <c r="AF825">
        <v>0</v>
      </c>
      <c r="AG825">
        <v>0</v>
      </c>
      <c r="AH825" t="s">
        <v>158</v>
      </c>
      <c r="AI825" s="1">
        <v>44655.180243055554</v>
      </c>
      <c r="AJ825">
        <v>446</v>
      </c>
      <c r="AK825">
        <v>4</v>
      </c>
      <c r="AL825">
        <v>0</v>
      </c>
      <c r="AM825">
        <v>4</v>
      </c>
      <c r="AN825">
        <v>0</v>
      </c>
      <c r="AO825">
        <v>4</v>
      </c>
      <c r="AP825">
        <v>46</v>
      </c>
      <c r="AQ825">
        <v>0</v>
      </c>
      <c r="AR825">
        <v>0</v>
      </c>
      <c r="AS825">
        <v>0</v>
      </c>
      <c r="AT825" t="s">
        <v>89</v>
      </c>
      <c r="AU825" t="s">
        <v>89</v>
      </c>
      <c r="AV825" t="s">
        <v>89</v>
      </c>
      <c r="AW825" t="s">
        <v>89</v>
      </c>
      <c r="AX825" t="s">
        <v>89</v>
      </c>
      <c r="AY825" t="s">
        <v>89</v>
      </c>
      <c r="AZ825" t="s">
        <v>89</v>
      </c>
      <c r="BA825" t="s">
        <v>89</v>
      </c>
      <c r="BB825" t="s">
        <v>89</v>
      </c>
      <c r="BC825" t="s">
        <v>89</v>
      </c>
      <c r="BD825" t="s">
        <v>89</v>
      </c>
      <c r="BE825" t="s">
        <v>89</v>
      </c>
    </row>
    <row r="826" spans="1:57" x14ac:dyDescent="0.35">
      <c r="A826" t="s">
        <v>1957</v>
      </c>
      <c r="B826" t="s">
        <v>81</v>
      </c>
      <c r="C826" t="s">
        <v>1636</v>
      </c>
      <c r="D826" t="s">
        <v>83</v>
      </c>
      <c r="E826" s="2" t="str">
        <f>HYPERLINK("capsilon://?command=openfolder&amp;siteaddress=envoy.emaiq-na2.net&amp;folderid=FX268D7B01-8F80-7C97-E842-8F9CF344279F","FX2203816")</f>
        <v>FX2203816</v>
      </c>
      <c r="F826" t="s">
        <v>19</v>
      </c>
      <c r="G826" t="s">
        <v>19</v>
      </c>
      <c r="H826" t="s">
        <v>84</v>
      </c>
      <c r="I826" t="s">
        <v>1637</v>
      </c>
      <c r="J826">
        <v>642</v>
      </c>
      <c r="K826" t="s">
        <v>86</v>
      </c>
      <c r="L826" t="s">
        <v>87</v>
      </c>
      <c r="M826" t="s">
        <v>88</v>
      </c>
      <c r="N826">
        <v>2</v>
      </c>
      <c r="O826" s="1">
        <v>44652.503055555557</v>
      </c>
      <c r="P826" s="1">
        <v>44652.547175925924</v>
      </c>
      <c r="Q826">
        <v>167</v>
      </c>
      <c r="R826">
        <v>3645</v>
      </c>
      <c r="S826" t="b">
        <v>0</v>
      </c>
      <c r="T826" t="s">
        <v>89</v>
      </c>
      <c r="U826" t="b">
        <v>1</v>
      </c>
      <c r="V826" t="s">
        <v>134</v>
      </c>
      <c r="W826" s="1">
        <v>44652.523148148146</v>
      </c>
      <c r="X826">
        <v>1612</v>
      </c>
      <c r="Y826">
        <v>487</v>
      </c>
      <c r="Z826">
        <v>0</v>
      </c>
      <c r="AA826">
        <v>487</v>
      </c>
      <c r="AB826">
        <v>0</v>
      </c>
      <c r="AC826">
        <v>121</v>
      </c>
      <c r="AD826">
        <v>155</v>
      </c>
      <c r="AE826">
        <v>0</v>
      </c>
      <c r="AF826">
        <v>0</v>
      </c>
      <c r="AG826">
        <v>0</v>
      </c>
      <c r="AH826" t="s">
        <v>101</v>
      </c>
      <c r="AI826" s="1">
        <v>44652.547175925924</v>
      </c>
      <c r="AJ826">
        <v>2033</v>
      </c>
      <c r="AK826">
        <v>15</v>
      </c>
      <c r="AL826">
        <v>0</v>
      </c>
      <c r="AM826">
        <v>15</v>
      </c>
      <c r="AN826">
        <v>0</v>
      </c>
      <c r="AO826">
        <v>15</v>
      </c>
      <c r="AP826">
        <v>140</v>
      </c>
      <c r="AQ826">
        <v>0</v>
      </c>
      <c r="AR826">
        <v>0</v>
      </c>
      <c r="AS826">
        <v>0</v>
      </c>
      <c r="AT826" t="s">
        <v>89</v>
      </c>
      <c r="AU826" t="s">
        <v>89</v>
      </c>
      <c r="AV826" t="s">
        <v>89</v>
      </c>
      <c r="AW826" t="s">
        <v>89</v>
      </c>
      <c r="AX826" t="s">
        <v>89</v>
      </c>
      <c r="AY826" t="s">
        <v>89</v>
      </c>
      <c r="AZ826" t="s">
        <v>89</v>
      </c>
      <c r="BA826" t="s">
        <v>89</v>
      </c>
      <c r="BB826" t="s">
        <v>89</v>
      </c>
      <c r="BC826" t="s">
        <v>89</v>
      </c>
      <c r="BD826" t="s">
        <v>89</v>
      </c>
      <c r="BE826" t="s">
        <v>89</v>
      </c>
    </row>
    <row r="827" spans="1:57" x14ac:dyDescent="0.35">
      <c r="A827" t="s">
        <v>1958</v>
      </c>
      <c r="B827" t="s">
        <v>81</v>
      </c>
      <c r="C827" t="s">
        <v>818</v>
      </c>
      <c r="D827" t="s">
        <v>83</v>
      </c>
      <c r="E827" s="2" t="str">
        <f>HYPERLINK("capsilon://?command=openfolder&amp;siteaddress=envoy.emaiq-na2.net&amp;folderid=FXF98350C5-A10E-36DC-AB2F-4E865F1C7D61","FX2203558")</f>
        <v>FX2203558</v>
      </c>
      <c r="F827" t="s">
        <v>19</v>
      </c>
      <c r="G827" t="s">
        <v>19</v>
      </c>
      <c r="H827" t="s">
        <v>84</v>
      </c>
      <c r="I827" t="s">
        <v>1959</v>
      </c>
      <c r="J827">
        <v>66</v>
      </c>
      <c r="K827" t="s">
        <v>86</v>
      </c>
      <c r="L827" t="s">
        <v>87</v>
      </c>
      <c r="M827" t="s">
        <v>88</v>
      </c>
      <c r="N827">
        <v>2</v>
      </c>
      <c r="O827" s="1">
        <v>44658.40115740741</v>
      </c>
      <c r="P827" s="1">
        <v>44658.429247685184</v>
      </c>
      <c r="Q827">
        <v>2080</v>
      </c>
      <c r="R827">
        <v>347</v>
      </c>
      <c r="S827" t="b">
        <v>0</v>
      </c>
      <c r="T827" t="s">
        <v>89</v>
      </c>
      <c r="U827" t="b">
        <v>0</v>
      </c>
      <c r="V827" t="s">
        <v>124</v>
      </c>
      <c r="W827" s="1">
        <v>44658.415682870371</v>
      </c>
      <c r="X827">
        <v>311</v>
      </c>
      <c r="Y827">
        <v>0</v>
      </c>
      <c r="Z827">
        <v>0</v>
      </c>
      <c r="AA827">
        <v>0</v>
      </c>
      <c r="AB827">
        <v>52</v>
      </c>
      <c r="AC827">
        <v>0</v>
      </c>
      <c r="AD827">
        <v>66</v>
      </c>
      <c r="AE827">
        <v>0</v>
      </c>
      <c r="AF827">
        <v>0</v>
      </c>
      <c r="AG827">
        <v>0</v>
      </c>
      <c r="AH827" t="s">
        <v>138</v>
      </c>
      <c r="AI827" s="1">
        <v>44658.429247685184</v>
      </c>
      <c r="AJ827">
        <v>36</v>
      </c>
      <c r="AK827">
        <v>0</v>
      </c>
      <c r="AL827">
        <v>0</v>
      </c>
      <c r="AM827">
        <v>0</v>
      </c>
      <c r="AN827">
        <v>52</v>
      </c>
      <c r="AO827">
        <v>0</v>
      </c>
      <c r="AP827">
        <v>66</v>
      </c>
      <c r="AQ827">
        <v>0</v>
      </c>
      <c r="AR827">
        <v>0</v>
      </c>
      <c r="AS827">
        <v>0</v>
      </c>
      <c r="AT827" t="s">
        <v>89</v>
      </c>
      <c r="AU827" t="s">
        <v>89</v>
      </c>
      <c r="AV827" t="s">
        <v>89</v>
      </c>
      <c r="AW827" t="s">
        <v>89</v>
      </c>
      <c r="AX827" t="s">
        <v>89</v>
      </c>
      <c r="AY827" t="s">
        <v>89</v>
      </c>
      <c r="AZ827" t="s">
        <v>89</v>
      </c>
      <c r="BA827" t="s">
        <v>89</v>
      </c>
      <c r="BB827" t="s">
        <v>89</v>
      </c>
      <c r="BC827" t="s">
        <v>89</v>
      </c>
      <c r="BD827" t="s">
        <v>89</v>
      </c>
      <c r="BE827" t="s">
        <v>89</v>
      </c>
    </row>
    <row r="828" spans="1:57" x14ac:dyDescent="0.35">
      <c r="A828" t="s">
        <v>1960</v>
      </c>
      <c r="B828" t="s">
        <v>81</v>
      </c>
      <c r="C828" t="s">
        <v>1961</v>
      </c>
      <c r="D828" t="s">
        <v>83</v>
      </c>
      <c r="E828" s="2" t="str">
        <f>HYPERLINK("capsilon://?command=openfolder&amp;siteaddress=envoy.emaiq-na2.net&amp;folderid=FX2E6BB2B6-810A-5FB9-19A6-10F32BAF128A","FX22031012")</f>
        <v>FX22031012</v>
      </c>
      <c r="F828" t="s">
        <v>19</v>
      </c>
      <c r="G828" t="s">
        <v>19</v>
      </c>
      <c r="H828" t="s">
        <v>84</v>
      </c>
      <c r="I828" t="s">
        <v>1962</v>
      </c>
      <c r="J828">
        <v>132</v>
      </c>
      <c r="K828" t="s">
        <v>86</v>
      </c>
      <c r="L828" t="s">
        <v>87</v>
      </c>
      <c r="M828" t="s">
        <v>88</v>
      </c>
      <c r="N828">
        <v>2</v>
      </c>
      <c r="O828" s="1">
        <v>44658.401493055557</v>
      </c>
      <c r="P828" s="1">
        <v>44658.435381944444</v>
      </c>
      <c r="Q828">
        <v>1908</v>
      </c>
      <c r="R828">
        <v>1020</v>
      </c>
      <c r="S828" t="b">
        <v>0</v>
      </c>
      <c r="T828" t="s">
        <v>89</v>
      </c>
      <c r="U828" t="b">
        <v>0</v>
      </c>
      <c r="V828" t="s">
        <v>371</v>
      </c>
      <c r="W828" s="1">
        <v>44658.420972222222</v>
      </c>
      <c r="X828">
        <v>491</v>
      </c>
      <c r="Y828">
        <v>104</v>
      </c>
      <c r="Z828">
        <v>0</v>
      </c>
      <c r="AA828">
        <v>104</v>
      </c>
      <c r="AB828">
        <v>0</v>
      </c>
      <c r="AC828">
        <v>70</v>
      </c>
      <c r="AD828">
        <v>28</v>
      </c>
      <c r="AE828">
        <v>0</v>
      </c>
      <c r="AF828">
        <v>0</v>
      </c>
      <c r="AG828">
        <v>0</v>
      </c>
      <c r="AH828" t="s">
        <v>138</v>
      </c>
      <c r="AI828" s="1">
        <v>44658.435381944444</v>
      </c>
      <c r="AJ828">
        <v>529</v>
      </c>
      <c r="AK828">
        <v>3</v>
      </c>
      <c r="AL828">
        <v>0</v>
      </c>
      <c r="AM828">
        <v>3</v>
      </c>
      <c r="AN828">
        <v>0</v>
      </c>
      <c r="AO828">
        <v>48</v>
      </c>
      <c r="AP828">
        <v>25</v>
      </c>
      <c r="AQ828">
        <v>0</v>
      </c>
      <c r="AR828">
        <v>0</v>
      </c>
      <c r="AS828">
        <v>0</v>
      </c>
      <c r="AT828" t="s">
        <v>89</v>
      </c>
      <c r="AU828" t="s">
        <v>89</v>
      </c>
      <c r="AV828" t="s">
        <v>89</v>
      </c>
      <c r="AW828" t="s">
        <v>89</v>
      </c>
      <c r="AX828" t="s">
        <v>89</v>
      </c>
      <c r="AY828" t="s">
        <v>89</v>
      </c>
      <c r="AZ828" t="s">
        <v>89</v>
      </c>
      <c r="BA828" t="s">
        <v>89</v>
      </c>
      <c r="BB828" t="s">
        <v>89</v>
      </c>
      <c r="BC828" t="s">
        <v>89</v>
      </c>
      <c r="BD828" t="s">
        <v>89</v>
      </c>
      <c r="BE828" t="s">
        <v>89</v>
      </c>
    </row>
    <row r="829" spans="1:57" x14ac:dyDescent="0.35">
      <c r="A829" t="s">
        <v>1963</v>
      </c>
      <c r="B829" t="s">
        <v>81</v>
      </c>
      <c r="C829" t="s">
        <v>1160</v>
      </c>
      <c r="D829" t="s">
        <v>83</v>
      </c>
      <c r="E829" s="2" t="str">
        <f>HYPERLINK("capsilon://?command=openfolder&amp;siteaddress=envoy.emaiq-na2.net&amp;folderid=FXB751248B-0CE9-9F60-C02A-03D350AD27A7","FX2203997")</f>
        <v>FX2203997</v>
      </c>
      <c r="F829" t="s">
        <v>19</v>
      </c>
      <c r="G829" t="s">
        <v>19</v>
      </c>
      <c r="H829" t="s">
        <v>84</v>
      </c>
      <c r="I829" t="s">
        <v>1964</v>
      </c>
      <c r="J829">
        <v>66</v>
      </c>
      <c r="K829" t="s">
        <v>86</v>
      </c>
      <c r="L829" t="s">
        <v>87</v>
      </c>
      <c r="M829" t="s">
        <v>88</v>
      </c>
      <c r="N829">
        <v>2</v>
      </c>
      <c r="O829" s="1">
        <v>44658.403298611112</v>
      </c>
      <c r="P829" s="1">
        <v>44658.438298611109</v>
      </c>
      <c r="Q829">
        <v>2180</v>
      </c>
      <c r="R829">
        <v>844</v>
      </c>
      <c r="S829" t="b">
        <v>0</v>
      </c>
      <c r="T829" t="s">
        <v>89</v>
      </c>
      <c r="U829" t="b">
        <v>0</v>
      </c>
      <c r="V829" t="s">
        <v>124</v>
      </c>
      <c r="W829" s="1">
        <v>44658.42255787037</v>
      </c>
      <c r="X829">
        <v>593</v>
      </c>
      <c r="Y829">
        <v>52</v>
      </c>
      <c r="Z829">
        <v>0</v>
      </c>
      <c r="AA829">
        <v>52</v>
      </c>
      <c r="AB829">
        <v>0</v>
      </c>
      <c r="AC829">
        <v>45</v>
      </c>
      <c r="AD829">
        <v>14</v>
      </c>
      <c r="AE829">
        <v>0</v>
      </c>
      <c r="AF829">
        <v>0</v>
      </c>
      <c r="AG829">
        <v>0</v>
      </c>
      <c r="AH829" t="s">
        <v>138</v>
      </c>
      <c r="AI829" s="1">
        <v>44658.438298611109</v>
      </c>
      <c r="AJ829">
        <v>251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14</v>
      </c>
      <c r="AQ829">
        <v>0</v>
      </c>
      <c r="AR829">
        <v>0</v>
      </c>
      <c r="AS829">
        <v>0</v>
      </c>
      <c r="AT829" t="s">
        <v>89</v>
      </c>
      <c r="AU829" t="s">
        <v>89</v>
      </c>
      <c r="AV829" t="s">
        <v>89</v>
      </c>
      <c r="AW829" t="s">
        <v>89</v>
      </c>
      <c r="AX829" t="s">
        <v>89</v>
      </c>
      <c r="AY829" t="s">
        <v>89</v>
      </c>
      <c r="AZ829" t="s">
        <v>89</v>
      </c>
      <c r="BA829" t="s">
        <v>89</v>
      </c>
      <c r="BB829" t="s">
        <v>89</v>
      </c>
      <c r="BC829" t="s">
        <v>89</v>
      </c>
      <c r="BD829" t="s">
        <v>89</v>
      </c>
      <c r="BE829" t="s">
        <v>89</v>
      </c>
    </row>
    <row r="830" spans="1:57" x14ac:dyDescent="0.35">
      <c r="A830" t="s">
        <v>1965</v>
      </c>
      <c r="B830" t="s">
        <v>81</v>
      </c>
      <c r="C830" t="s">
        <v>373</v>
      </c>
      <c r="D830" t="s">
        <v>83</v>
      </c>
      <c r="E830" s="2" t="str">
        <f>HYPERLINK("capsilon://?command=openfolder&amp;siteaddress=envoy.emaiq-na2.net&amp;folderid=FX09F1004A-43E8-D48C-6C4D-FA1EA06AA39C","FX2203908")</f>
        <v>FX2203908</v>
      </c>
      <c r="F830" t="s">
        <v>19</v>
      </c>
      <c r="G830" t="s">
        <v>19</v>
      </c>
      <c r="H830" t="s">
        <v>84</v>
      </c>
      <c r="I830" t="s">
        <v>1699</v>
      </c>
      <c r="J830">
        <v>144</v>
      </c>
      <c r="K830" t="s">
        <v>86</v>
      </c>
      <c r="L830" t="s">
        <v>87</v>
      </c>
      <c r="M830" t="s">
        <v>88</v>
      </c>
      <c r="N830">
        <v>2</v>
      </c>
      <c r="O830" s="1">
        <v>44652.50540509259</v>
      </c>
      <c r="P830" s="1">
        <v>44652.647245370368</v>
      </c>
      <c r="Q830">
        <v>9347</v>
      </c>
      <c r="R830">
        <v>2908</v>
      </c>
      <c r="S830" t="b">
        <v>0</v>
      </c>
      <c r="T830" t="s">
        <v>89</v>
      </c>
      <c r="U830" t="b">
        <v>1</v>
      </c>
      <c r="V830" t="s">
        <v>134</v>
      </c>
      <c r="W830" s="1">
        <v>44652.568402777775</v>
      </c>
      <c r="X830">
        <v>1336</v>
      </c>
      <c r="Y830">
        <v>152</v>
      </c>
      <c r="Z830">
        <v>0</v>
      </c>
      <c r="AA830">
        <v>152</v>
      </c>
      <c r="AB830">
        <v>0</v>
      </c>
      <c r="AC830">
        <v>105</v>
      </c>
      <c r="AD830">
        <v>-8</v>
      </c>
      <c r="AE830">
        <v>0</v>
      </c>
      <c r="AF830">
        <v>0</v>
      </c>
      <c r="AG830">
        <v>0</v>
      </c>
      <c r="AH830" t="s">
        <v>101</v>
      </c>
      <c r="AI830" s="1">
        <v>44652.647245370368</v>
      </c>
      <c r="AJ830">
        <v>1547</v>
      </c>
      <c r="AK830">
        <v>1</v>
      </c>
      <c r="AL830">
        <v>0</v>
      </c>
      <c r="AM830">
        <v>1</v>
      </c>
      <c r="AN830">
        <v>0</v>
      </c>
      <c r="AO830">
        <v>2</v>
      </c>
      <c r="AP830">
        <v>-9</v>
      </c>
      <c r="AQ830">
        <v>0</v>
      </c>
      <c r="AR830">
        <v>0</v>
      </c>
      <c r="AS830">
        <v>0</v>
      </c>
      <c r="AT830" t="s">
        <v>89</v>
      </c>
      <c r="AU830" t="s">
        <v>89</v>
      </c>
      <c r="AV830" t="s">
        <v>89</v>
      </c>
      <c r="AW830" t="s">
        <v>89</v>
      </c>
      <c r="AX830" t="s">
        <v>89</v>
      </c>
      <c r="AY830" t="s">
        <v>89</v>
      </c>
      <c r="AZ830" t="s">
        <v>89</v>
      </c>
      <c r="BA830" t="s">
        <v>89</v>
      </c>
      <c r="BB830" t="s">
        <v>89</v>
      </c>
      <c r="BC830" t="s">
        <v>89</v>
      </c>
      <c r="BD830" t="s">
        <v>89</v>
      </c>
      <c r="BE830" t="s">
        <v>89</v>
      </c>
    </row>
    <row r="831" spans="1:57" x14ac:dyDescent="0.35">
      <c r="A831" t="s">
        <v>1966</v>
      </c>
      <c r="B831" t="s">
        <v>81</v>
      </c>
      <c r="C831" t="s">
        <v>206</v>
      </c>
      <c r="D831" t="s">
        <v>83</v>
      </c>
      <c r="E831" s="2" t="str">
        <f>HYPERLINK("capsilon://?command=openfolder&amp;siteaddress=envoy.emaiq-na2.net&amp;folderid=FXBAF2BE4E-CBA1-0DF9-BE57-CF19A295AD67","FX22031352")</f>
        <v>FX22031352</v>
      </c>
      <c r="F831" t="s">
        <v>19</v>
      </c>
      <c r="G831" t="s">
        <v>19</v>
      </c>
      <c r="H831" t="s">
        <v>84</v>
      </c>
      <c r="I831" t="s">
        <v>1967</v>
      </c>
      <c r="J831">
        <v>273</v>
      </c>
      <c r="K831" t="s">
        <v>86</v>
      </c>
      <c r="L831" t="s">
        <v>87</v>
      </c>
      <c r="M831" t="s">
        <v>88</v>
      </c>
      <c r="N831">
        <v>1</v>
      </c>
      <c r="O831" s="1">
        <v>44658.40556712963</v>
      </c>
      <c r="P831" s="1">
        <v>44658.423530092594</v>
      </c>
      <c r="Q831">
        <v>1224</v>
      </c>
      <c r="R831">
        <v>328</v>
      </c>
      <c r="S831" t="b">
        <v>0</v>
      </c>
      <c r="T831" t="s">
        <v>89</v>
      </c>
      <c r="U831" t="b">
        <v>0</v>
      </c>
      <c r="V831" t="s">
        <v>105</v>
      </c>
      <c r="W831" s="1">
        <v>44658.423530092594</v>
      </c>
      <c r="X831">
        <v>328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273</v>
      </c>
      <c r="AE831">
        <v>237</v>
      </c>
      <c r="AF831">
        <v>0</v>
      </c>
      <c r="AG831">
        <v>7</v>
      </c>
      <c r="AH831" t="s">
        <v>89</v>
      </c>
      <c r="AI831" t="s">
        <v>89</v>
      </c>
      <c r="AJ831" t="s">
        <v>89</v>
      </c>
      <c r="AK831" t="s">
        <v>89</v>
      </c>
      <c r="AL831" t="s">
        <v>89</v>
      </c>
      <c r="AM831" t="s">
        <v>89</v>
      </c>
      <c r="AN831" t="s">
        <v>89</v>
      </c>
      <c r="AO831" t="s">
        <v>89</v>
      </c>
      <c r="AP831" t="s">
        <v>89</v>
      </c>
      <c r="AQ831" t="s">
        <v>89</v>
      </c>
      <c r="AR831" t="s">
        <v>89</v>
      </c>
      <c r="AS831" t="s">
        <v>89</v>
      </c>
      <c r="AT831" t="s">
        <v>89</v>
      </c>
      <c r="AU831" t="s">
        <v>89</v>
      </c>
      <c r="AV831" t="s">
        <v>89</v>
      </c>
      <c r="AW831" t="s">
        <v>89</v>
      </c>
      <c r="AX831" t="s">
        <v>89</v>
      </c>
      <c r="AY831" t="s">
        <v>89</v>
      </c>
      <c r="AZ831" t="s">
        <v>89</v>
      </c>
      <c r="BA831" t="s">
        <v>89</v>
      </c>
      <c r="BB831" t="s">
        <v>89</v>
      </c>
      <c r="BC831" t="s">
        <v>89</v>
      </c>
      <c r="BD831" t="s">
        <v>89</v>
      </c>
      <c r="BE831" t="s">
        <v>89</v>
      </c>
    </row>
    <row r="832" spans="1:57" x14ac:dyDescent="0.35">
      <c r="A832" t="s">
        <v>1968</v>
      </c>
      <c r="B832" t="s">
        <v>81</v>
      </c>
      <c r="C832" t="s">
        <v>1961</v>
      </c>
      <c r="D832" t="s">
        <v>83</v>
      </c>
      <c r="E832" s="2" t="str">
        <f>HYPERLINK("capsilon://?command=openfolder&amp;siteaddress=envoy.emaiq-na2.net&amp;folderid=FX2E6BB2B6-810A-5FB9-19A6-10F32BAF128A","FX22031012")</f>
        <v>FX22031012</v>
      </c>
      <c r="F832" t="s">
        <v>19</v>
      </c>
      <c r="G832" t="s">
        <v>19</v>
      </c>
      <c r="H832" t="s">
        <v>84</v>
      </c>
      <c r="I832" t="s">
        <v>1969</v>
      </c>
      <c r="J832">
        <v>66</v>
      </c>
      <c r="K832" t="s">
        <v>86</v>
      </c>
      <c r="L832" t="s">
        <v>87</v>
      </c>
      <c r="M832" t="s">
        <v>88</v>
      </c>
      <c r="N832">
        <v>2</v>
      </c>
      <c r="O832" s="1">
        <v>44658.414560185185</v>
      </c>
      <c r="P832" s="1">
        <v>44658.441527777781</v>
      </c>
      <c r="Q832">
        <v>1413</v>
      </c>
      <c r="R832">
        <v>917</v>
      </c>
      <c r="S832" t="b">
        <v>0</v>
      </c>
      <c r="T832" t="s">
        <v>89</v>
      </c>
      <c r="U832" t="b">
        <v>0</v>
      </c>
      <c r="V832" t="s">
        <v>105</v>
      </c>
      <c r="W832" s="1">
        <v>44658.430925925924</v>
      </c>
      <c r="X832">
        <v>639</v>
      </c>
      <c r="Y832">
        <v>52</v>
      </c>
      <c r="Z832">
        <v>0</v>
      </c>
      <c r="AA832">
        <v>52</v>
      </c>
      <c r="AB832">
        <v>0</v>
      </c>
      <c r="AC832">
        <v>34</v>
      </c>
      <c r="AD832">
        <v>14</v>
      </c>
      <c r="AE832">
        <v>0</v>
      </c>
      <c r="AF832">
        <v>0</v>
      </c>
      <c r="AG832">
        <v>0</v>
      </c>
      <c r="AH832" t="s">
        <v>138</v>
      </c>
      <c r="AI832" s="1">
        <v>44658.441527777781</v>
      </c>
      <c r="AJ832">
        <v>278</v>
      </c>
      <c r="AK832">
        <v>3</v>
      </c>
      <c r="AL832">
        <v>0</v>
      </c>
      <c r="AM832">
        <v>3</v>
      </c>
      <c r="AN832">
        <v>0</v>
      </c>
      <c r="AO832">
        <v>2</v>
      </c>
      <c r="AP832">
        <v>11</v>
      </c>
      <c r="AQ832">
        <v>0</v>
      </c>
      <c r="AR832">
        <v>0</v>
      </c>
      <c r="AS832">
        <v>0</v>
      </c>
      <c r="AT832" t="s">
        <v>89</v>
      </c>
      <c r="AU832" t="s">
        <v>89</v>
      </c>
      <c r="AV832" t="s">
        <v>89</v>
      </c>
      <c r="AW832" t="s">
        <v>89</v>
      </c>
      <c r="AX832" t="s">
        <v>89</v>
      </c>
      <c r="AY832" t="s">
        <v>89</v>
      </c>
      <c r="AZ832" t="s">
        <v>89</v>
      </c>
      <c r="BA832" t="s">
        <v>89</v>
      </c>
      <c r="BB832" t="s">
        <v>89</v>
      </c>
      <c r="BC832" t="s">
        <v>89</v>
      </c>
      <c r="BD832" t="s">
        <v>89</v>
      </c>
      <c r="BE832" t="s">
        <v>89</v>
      </c>
    </row>
    <row r="833" spans="1:57" x14ac:dyDescent="0.35">
      <c r="A833" t="s">
        <v>1970</v>
      </c>
      <c r="B833" t="s">
        <v>81</v>
      </c>
      <c r="C833" t="s">
        <v>364</v>
      </c>
      <c r="D833" t="s">
        <v>83</v>
      </c>
      <c r="E833" s="2" t="str">
        <f>HYPERLINK("capsilon://?command=openfolder&amp;siteaddress=envoy.emaiq-na2.net&amp;folderid=FXE2986111-A633-1F48-08CF-641B72FABE72","FX22031229")</f>
        <v>FX22031229</v>
      </c>
      <c r="F833" t="s">
        <v>19</v>
      </c>
      <c r="G833" t="s">
        <v>19</v>
      </c>
      <c r="H833" t="s">
        <v>84</v>
      </c>
      <c r="I833" t="s">
        <v>1954</v>
      </c>
      <c r="J833">
        <v>114</v>
      </c>
      <c r="K833" t="s">
        <v>86</v>
      </c>
      <c r="L833" t="s">
        <v>87</v>
      </c>
      <c r="M833" t="s">
        <v>88</v>
      </c>
      <c r="N833">
        <v>2</v>
      </c>
      <c r="O833" s="1">
        <v>44658.419791666667</v>
      </c>
      <c r="P833" s="1">
        <v>44658.469178240739</v>
      </c>
      <c r="Q833">
        <v>1304</v>
      </c>
      <c r="R833">
        <v>2963</v>
      </c>
      <c r="S833" t="b">
        <v>0</v>
      </c>
      <c r="T833" t="s">
        <v>89</v>
      </c>
      <c r="U833" t="b">
        <v>1</v>
      </c>
      <c r="V833" t="s">
        <v>124</v>
      </c>
      <c r="W833" s="1">
        <v>44658.456956018519</v>
      </c>
      <c r="X833">
        <v>2074</v>
      </c>
      <c r="Y833">
        <v>151</v>
      </c>
      <c r="Z833">
        <v>0</v>
      </c>
      <c r="AA833">
        <v>151</v>
      </c>
      <c r="AB833">
        <v>0</v>
      </c>
      <c r="AC833">
        <v>79</v>
      </c>
      <c r="AD833">
        <v>-37</v>
      </c>
      <c r="AE833">
        <v>0</v>
      </c>
      <c r="AF833">
        <v>0</v>
      </c>
      <c r="AG833">
        <v>0</v>
      </c>
      <c r="AH833" t="s">
        <v>138</v>
      </c>
      <c r="AI833" s="1">
        <v>44658.469178240739</v>
      </c>
      <c r="AJ833">
        <v>818</v>
      </c>
      <c r="AK833">
        <v>5</v>
      </c>
      <c r="AL833">
        <v>0</v>
      </c>
      <c r="AM833">
        <v>5</v>
      </c>
      <c r="AN833">
        <v>0</v>
      </c>
      <c r="AO833">
        <v>6</v>
      </c>
      <c r="AP833">
        <v>-42</v>
      </c>
      <c r="AQ833">
        <v>0</v>
      </c>
      <c r="AR833">
        <v>0</v>
      </c>
      <c r="AS833">
        <v>0</v>
      </c>
      <c r="AT833" t="s">
        <v>89</v>
      </c>
      <c r="AU833" t="s">
        <v>89</v>
      </c>
      <c r="AV833" t="s">
        <v>89</v>
      </c>
      <c r="AW833" t="s">
        <v>89</v>
      </c>
      <c r="AX833" t="s">
        <v>89</v>
      </c>
      <c r="AY833" t="s">
        <v>89</v>
      </c>
      <c r="AZ833" t="s">
        <v>89</v>
      </c>
      <c r="BA833" t="s">
        <v>89</v>
      </c>
      <c r="BB833" t="s">
        <v>89</v>
      </c>
      <c r="BC833" t="s">
        <v>89</v>
      </c>
      <c r="BD833" t="s">
        <v>89</v>
      </c>
      <c r="BE833" t="s">
        <v>89</v>
      </c>
    </row>
    <row r="834" spans="1:57" x14ac:dyDescent="0.35">
      <c r="A834" t="s">
        <v>1971</v>
      </c>
      <c r="B834" t="s">
        <v>81</v>
      </c>
      <c r="C834" t="s">
        <v>93</v>
      </c>
      <c r="D834" t="s">
        <v>83</v>
      </c>
      <c r="E834" s="2" t="str">
        <f>HYPERLINK("capsilon://?command=openfolder&amp;siteaddress=envoy.emaiq-na2.net&amp;folderid=FXBD6C052B-FD9F-B489-B92F-FDD58D031C9D","FX2203822")</f>
        <v>FX2203822</v>
      </c>
      <c r="F834" t="s">
        <v>19</v>
      </c>
      <c r="G834" t="s">
        <v>19</v>
      </c>
      <c r="H834" t="s">
        <v>84</v>
      </c>
      <c r="I834" t="s">
        <v>1972</v>
      </c>
      <c r="J834">
        <v>132</v>
      </c>
      <c r="K834" t="s">
        <v>86</v>
      </c>
      <c r="L834" t="s">
        <v>87</v>
      </c>
      <c r="M834" t="s">
        <v>88</v>
      </c>
      <c r="N834">
        <v>2</v>
      </c>
      <c r="O834" s="1">
        <v>44658.420138888891</v>
      </c>
      <c r="P834" s="1">
        <v>44658.473252314812</v>
      </c>
      <c r="Q834">
        <v>3136</v>
      </c>
      <c r="R834">
        <v>1453</v>
      </c>
      <c r="S834" t="b">
        <v>0</v>
      </c>
      <c r="T834" t="s">
        <v>89</v>
      </c>
      <c r="U834" t="b">
        <v>0</v>
      </c>
      <c r="V834" t="s">
        <v>105</v>
      </c>
      <c r="W834" s="1">
        <v>44658.464212962965</v>
      </c>
      <c r="X834">
        <v>1088</v>
      </c>
      <c r="Y834">
        <v>52</v>
      </c>
      <c r="Z834">
        <v>0</v>
      </c>
      <c r="AA834">
        <v>52</v>
      </c>
      <c r="AB834">
        <v>52</v>
      </c>
      <c r="AC834">
        <v>36</v>
      </c>
      <c r="AD834">
        <v>80</v>
      </c>
      <c r="AE834">
        <v>-2</v>
      </c>
      <c r="AF834">
        <v>0</v>
      </c>
      <c r="AG834">
        <v>0</v>
      </c>
      <c r="AH834" t="s">
        <v>138</v>
      </c>
      <c r="AI834" s="1">
        <v>44658.473252314812</v>
      </c>
      <c r="AJ834">
        <v>351</v>
      </c>
      <c r="AK834">
        <v>2</v>
      </c>
      <c r="AL834">
        <v>0</v>
      </c>
      <c r="AM834">
        <v>2</v>
      </c>
      <c r="AN834">
        <v>52</v>
      </c>
      <c r="AO834">
        <v>1</v>
      </c>
      <c r="AP834">
        <v>78</v>
      </c>
      <c r="AQ834">
        <v>0</v>
      </c>
      <c r="AR834">
        <v>0</v>
      </c>
      <c r="AS834">
        <v>0</v>
      </c>
      <c r="AT834" t="s">
        <v>89</v>
      </c>
      <c r="AU834" t="s">
        <v>89</v>
      </c>
      <c r="AV834" t="s">
        <v>89</v>
      </c>
      <c r="AW834" t="s">
        <v>89</v>
      </c>
      <c r="AX834" t="s">
        <v>89</v>
      </c>
      <c r="AY834" t="s">
        <v>89</v>
      </c>
      <c r="AZ834" t="s">
        <v>89</v>
      </c>
      <c r="BA834" t="s">
        <v>89</v>
      </c>
      <c r="BB834" t="s">
        <v>89</v>
      </c>
      <c r="BC834" t="s">
        <v>89</v>
      </c>
      <c r="BD834" t="s">
        <v>89</v>
      </c>
      <c r="BE834" t="s">
        <v>89</v>
      </c>
    </row>
    <row r="835" spans="1:57" x14ac:dyDescent="0.35">
      <c r="A835" t="s">
        <v>1973</v>
      </c>
      <c r="B835" t="s">
        <v>81</v>
      </c>
      <c r="C835" t="s">
        <v>206</v>
      </c>
      <c r="D835" t="s">
        <v>83</v>
      </c>
      <c r="E835" s="2" t="str">
        <f>HYPERLINK("capsilon://?command=openfolder&amp;siteaddress=envoy.emaiq-na2.net&amp;folderid=FXBAF2BE4E-CBA1-0DF9-BE57-CF19A295AD67","FX22031352")</f>
        <v>FX22031352</v>
      </c>
      <c r="F835" t="s">
        <v>19</v>
      </c>
      <c r="G835" t="s">
        <v>19</v>
      </c>
      <c r="H835" t="s">
        <v>84</v>
      </c>
      <c r="I835" t="s">
        <v>1967</v>
      </c>
      <c r="J835">
        <v>376</v>
      </c>
      <c r="K835" t="s">
        <v>86</v>
      </c>
      <c r="L835" t="s">
        <v>87</v>
      </c>
      <c r="M835" t="s">
        <v>88</v>
      </c>
      <c r="N835">
        <v>2</v>
      </c>
      <c r="O835" s="1">
        <v>44658.424872685187</v>
      </c>
      <c r="P835" s="1">
        <v>44658.459699074076</v>
      </c>
      <c r="Q835">
        <v>549</v>
      </c>
      <c r="R835">
        <v>2460</v>
      </c>
      <c r="S835" t="b">
        <v>0</v>
      </c>
      <c r="T835" t="s">
        <v>89</v>
      </c>
      <c r="U835" t="b">
        <v>1</v>
      </c>
      <c r="V835" t="s">
        <v>105</v>
      </c>
      <c r="W835" s="1">
        <v>44658.448634259257</v>
      </c>
      <c r="X835">
        <v>1529</v>
      </c>
      <c r="Y835">
        <v>235</v>
      </c>
      <c r="Z835">
        <v>0</v>
      </c>
      <c r="AA835">
        <v>235</v>
      </c>
      <c r="AB835">
        <v>37</v>
      </c>
      <c r="AC835">
        <v>82</v>
      </c>
      <c r="AD835">
        <v>141</v>
      </c>
      <c r="AE835">
        <v>0</v>
      </c>
      <c r="AF835">
        <v>0</v>
      </c>
      <c r="AG835">
        <v>0</v>
      </c>
      <c r="AH835" t="s">
        <v>138</v>
      </c>
      <c r="AI835" s="1">
        <v>44658.459699074076</v>
      </c>
      <c r="AJ835">
        <v>931</v>
      </c>
      <c r="AK835">
        <v>0</v>
      </c>
      <c r="AL835">
        <v>0</v>
      </c>
      <c r="AM835">
        <v>0</v>
      </c>
      <c r="AN835">
        <v>37</v>
      </c>
      <c r="AO835">
        <v>0</v>
      </c>
      <c r="AP835">
        <v>141</v>
      </c>
      <c r="AQ835">
        <v>0</v>
      </c>
      <c r="AR835">
        <v>0</v>
      </c>
      <c r="AS835">
        <v>0</v>
      </c>
      <c r="AT835" t="s">
        <v>89</v>
      </c>
      <c r="AU835" t="s">
        <v>89</v>
      </c>
      <c r="AV835" t="s">
        <v>89</v>
      </c>
      <c r="AW835" t="s">
        <v>89</v>
      </c>
      <c r="AX835" t="s">
        <v>89</v>
      </c>
      <c r="AY835" t="s">
        <v>89</v>
      </c>
      <c r="AZ835" t="s">
        <v>89</v>
      </c>
      <c r="BA835" t="s">
        <v>89</v>
      </c>
      <c r="BB835" t="s">
        <v>89</v>
      </c>
      <c r="BC835" t="s">
        <v>89</v>
      </c>
      <c r="BD835" t="s">
        <v>89</v>
      </c>
      <c r="BE835" t="s">
        <v>89</v>
      </c>
    </row>
    <row r="836" spans="1:57" x14ac:dyDescent="0.35">
      <c r="A836" t="s">
        <v>1974</v>
      </c>
      <c r="B836" t="s">
        <v>81</v>
      </c>
      <c r="C836" t="s">
        <v>1975</v>
      </c>
      <c r="D836" t="s">
        <v>83</v>
      </c>
      <c r="E836" s="2" t="str">
        <f>HYPERLINK("capsilon://?command=openfolder&amp;siteaddress=envoy.emaiq-na2.net&amp;folderid=FX4B93B8D4-687C-5166-1A32-4821AE646E16","FX2203989")</f>
        <v>FX2203989</v>
      </c>
      <c r="F836" t="s">
        <v>19</v>
      </c>
      <c r="G836" t="s">
        <v>19</v>
      </c>
      <c r="H836" t="s">
        <v>84</v>
      </c>
      <c r="I836" t="s">
        <v>1976</v>
      </c>
      <c r="J836">
        <v>126</v>
      </c>
      <c r="K836" t="s">
        <v>86</v>
      </c>
      <c r="L836" t="s">
        <v>87</v>
      </c>
      <c r="M836" t="s">
        <v>88</v>
      </c>
      <c r="N836">
        <v>1</v>
      </c>
      <c r="O836" s="1">
        <v>44658.427361111113</v>
      </c>
      <c r="P836" s="1">
        <v>44658.496342592596</v>
      </c>
      <c r="Q836">
        <v>5007</v>
      </c>
      <c r="R836">
        <v>953</v>
      </c>
      <c r="S836" t="b">
        <v>0</v>
      </c>
      <c r="T836" t="s">
        <v>89</v>
      </c>
      <c r="U836" t="b">
        <v>0</v>
      </c>
      <c r="V836" t="s">
        <v>460</v>
      </c>
      <c r="W836" s="1">
        <v>44658.496342592596</v>
      </c>
      <c r="X836">
        <v>357</v>
      </c>
      <c r="Y836">
        <v>81</v>
      </c>
      <c r="Z836">
        <v>0</v>
      </c>
      <c r="AA836">
        <v>81</v>
      </c>
      <c r="AB836">
        <v>0</v>
      </c>
      <c r="AC836">
        <v>0</v>
      </c>
      <c r="AD836">
        <v>45</v>
      </c>
      <c r="AE836">
        <v>21</v>
      </c>
      <c r="AF836">
        <v>0</v>
      </c>
      <c r="AG836">
        <v>2</v>
      </c>
      <c r="AH836" t="s">
        <v>89</v>
      </c>
      <c r="AI836" t="s">
        <v>89</v>
      </c>
      <c r="AJ836" t="s">
        <v>89</v>
      </c>
      <c r="AK836" t="s">
        <v>89</v>
      </c>
      <c r="AL836" t="s">
        <v>89</v>
      </c>
      <c r="AM836" t="s">
        <v>89</v>
      </c>
      <c r="AN836" t="s">
        <v>89</v>
      </c>
      <c r="AO836" t="s">
        <v>89</v>
      </c>
      <c r="AP836" t="s">
        <v>89</v>
      </c>
      <c r="AQ836" t="s">
        <v>89</v>
      </c>
      <c r="AR836" t="s">
        <v>89</v>
      </c>
      <c r="AS836" t="s">
        <v>89</v>
      </c>
      <c r="AT836" t="s">
        <v>89</v>
      </c>
      <c r="AU836" t="s">
        <v>89</v>
      </c>
      <c r="AV836" t="s">
        <v>89</v>
      </c>
      <c r="AW836" t="s">
        <v>89</v>
      </c>
      <c r="AX836" t="s">
        <v>89</v>
      </c>
      <c r="AY836" t="s">
        <v>89</v>
      </c>
      <c r="AZ836" t="s">
        <v>89</v>
      </c>
      <c r="BA836" t="s">
        <v>89</v>
      </c>
      <c r="BB836" t="s">
        <v>89</v>
      </c>
      <c r="BC836" t="s">
        <v>89</v>
      </c>
      <c r="BD836" t="s">
        <v>89</v>
      </c>
      <c r="BE836" t="s">
        <v>89</v>
      </c>
    </row>
    <row r="837" spans="1:57" x14ac:dyDescent="0.35">
      <c r="A837" t="s">
        <v>1977</v>
      </c>
      <c r="B837" t="s">
        <v>81</v>
      </c>
      <c r="C837" t="s">
        <v>1978</v>
      </c>
      <c r="D837" t="s">
        <v>83</v>
      </c>
      <c r="E837" s="2" t="str">
        <f>HYPERLINK("capsilon://?command=openfolder&amp;siteaddress=envoy.emaiq-na2.net&amp;folderid=FXF0C1BE35-02CB-D689-F0DD-152DDC05CB07","FX2204147")</f>
        <v>FX2204147</v>
      </c>
      <c r="F837" t="s">
        <v>19</v>
      </c>
      <c r="G837" t="s">
        <v>19</v>
      </c>
      <c r="H837" t="s">
        <v>84</v>
      </c>
      <c r="I837" t="s">
        <v>1979</v>
      </c>
      <c r="J837">
        <v>606</v>
      </c>
      <c r="K837" t="s">
        <v>86</v>
      </c>
      <c r="L837" t="s">
        <v>87</v>
      </c>
      <c r="M837" t="s">
        <v>88</v>
      </c>
      <c r="N837">
        <v>2</v>
      </c>
      <c r="O837" s="1">
        <v>44658.43204861111</v>
      </c>
      <c r="P837" s="1">
        <v>44658.528912037036</v>
      </c>
      <c r="Q837">
        <v>5463</v>
      </c>
      <c r="R837">
        <v>2906</v>
      </c>
      <c r="S837" t="b">
        <v>0</v>
      </c>
      <c r="T837" t="s">
        <v>89</v>
      </c>
      <c r="U837" t="b">
        <v>0</v>
      </c>
      <c r="V837" t="s">
        <v>134</v>
      </c>
      <c r="W837" s="1">
        <v>44658.51116898148</v>
      </c>
      <c r="X837">
        <v>1623</v>
      </c>
      <c r="Y837">
        <v>418</v>
      </c>
      <c r="Z837">
        <v>0</v>
      </c>
      <c r="AA837">
        <v>418</v>
      </c>
      <c r="AB837">
        <v>9</v>
      </c>
      <c r="AC837">
        <v>182</v>
      </c>
      <c r="AD837">
        <v>188</v>
      </c>
      <c r="AE837">
        <v>0</v>
      </c>
      <c r="AF837">
        <v>0</v>
      </c>
      <c r="AG837">
        <v>0</v>
      </c>
      <c r="AH837" t="s">
        <v>200</v>
      </c>
      <c r="AI837" s="1">
        <v>44658.528912037036</v>
      </c>
      <c r="AJ837">
        <v>1242</v>
      </c>
      <c r="AK837">
        <v>0</v>
      </c>
      <c r="AL837">
        <v>0</v>
      </c>
      <c r="AM837">
        <v>0</v>
      </c>
      <c r="AN837">
        <v>9</v>
      </c>
      <c r="AO837">
        <v>0</v>
      </c>
      <c r="AP837">
        <v>188</v>
      </c>
      <c r="AQ837">
        <v>0</v>
      </c>
      <c r="AR837">
        <v>0</v>
      </c>
      <c r="AS837">
        <v>0</v>
      </c>
      <c r="AT837" t="s">
        <v>89</v>
      </c>
      <c r="AU837" t="s">
        <v>89</v>
      </c>
      <c r="AV837" t="s">
        <v>89</v>
      </c>
      <c r="AW837" t="s">
        <v>89</v>
      </c>
      <c r="AX837" t="s">
        <v>89</v>
      </c>
      <c r="AY837" t="s">
        <v>89</v>
      </c>
      <c r="AZ837" t="s">
        <v>89</v>
      </c>
      <c r="BA837" t="s">
        <v>89</v>
      </c>
      <c r="BB837" t="s">
        <v>89</v>
      </c>
      <c r="BC837" t="s">
        <v>89</v>
      </c>
      <c r="BD837" t="s">
        <v>89</v>
      </c>
      <c r="BE837" t="s">
        <v>89</v>
      </c>
    </row>
    <row r="838" spans="1:57" x14ac:dyDescent="0.35">
      <c r="A838" t="s">
        <v>1980</v>
      </c>
      <c r="B838" t="s">
        <v>81</v>
      </c>
      <c r="C838" t="s">
        <v>1897</v>
      </c>
      <c r="D838" t="s">
        <v>83</v>
      </c>
      <c r="E838" s="2" t="str">
        <f>HYPERLINK("capsilon://?command=openfolder&amp;siteaddress=envoy.emaiq-na2.net&amp;folderid=FXA90C2ED7-78D3-928A-8917-F2C3EEA96DDC","FX220473")</f>
        <v>FX220473</v>
      </c>
      <c r="F838" t="s">
        <v>19</v>
      </c>
      <c r="G838" t="s">
        <v>19</v>
      </c>
      <c r="H838" t="s">
        <v>84</v>
      </c>
      <c r="I838" t="s">
        <v>1981</v>
      </c>
      <c r="J838">
        <v>66</v>
      </c>
      <c r="K838" t="s">
        <v>86</v>
      </c>
      <c r="L838" t="s">
        <v>87</v>
      </c>
      <c r="M838" t="s">
        <v>88</v>
      </c>
      <c r="N838">
        <v>2</v>
      </c>
      <c r="O838" s="1">
        <v>44658.433749999997</v>
      </c>
      <c r="P838" s="1">
        <v>44658.509097222224</v>
      </c>
      <c r="Q838">
        <v>5381</v>
      </c>
      <c r="R838">
        <v>1129</v>
      </c>
      <c r="S838" t="b">
        <v>0</v>
      </c>
      <c r="T838" t="s">
        <v>89</v>
      </c>
      <c r="U838" t="b">
        <v>0</v>
      </c>
      <c r="V838" t="s">
        <v>460</v>
      </c>
      <c r="W838" s="1">
        <v>44658.502303240741</v>
      </c>
      <c r="X838">
        <v>375</v>
      </c>
      <c r="Y838">
        <v>52</v>
      </c>
      <c r="Z838">
        <v>0</v>
      </c>
      <c r="AA838">
        <v>52</v>
      </c>
      <c r="AB838">
        <v>0</v>
      </c>
      <c r="AC838">
        <v>30</v>
      </c>
      <c r="AD838">
        <v>14</v>
      </c>
      <c r="AE838">
        <v>0</v>
      </c>
      <c r="AF838">
        <v>0</v>
      </c>
      <c r="AG838">
        <v>0</v>
      </c>
      <c r="AH838" t="s">
        <v>200</v>
      </c>
      <c r="AI838" s="1">
        <v>44658.509097222224</v>
      </c>
      <c r="AJ838">
        <v>386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14</v>
      </c>
      <c r="AQ838">
        <v>0</v>
      </c>
      <c r="AR838">
        <v>0</v>
      </c>
      <c r="AS838">
        <v>0</v>
      </c>
      <c r="AT838" t="s">
        <v>89</v>
      </c>
      <c r="AU838" t="s">
        <v>89</v>
      </c>
      <c r="AV838" t="s">
        <v>89</v>
      </c>
      <c r="AW838" t="s">
        <v>89</v>
      </c>
      <c r="AX838" t="s">
        <v>89</v>
      </c>
      <c r="AY838" t="s">
        <v>89</v>
      </c>
      <c r="AZ838" t="s">
        <v>89</v>
      </c>
      <c r="BA838" t="s">
        <v>89</v>
      </c>
      <c r="BB838" t="s">
        <v>89</v>
      </c>
      <c r="BC838" t="s">
        <v>89</v>
      </c>
      <c r="BD838" t="s">
        <v>89</v>
      </c>
      <c r="BE838" t="s">
        <v>89</v>
      </c>
    </row>
    <row r="839" spans="1:57" x14ac:dyDescent="0.35">
      <c r="A839" t="s">
        <v>1982</v>
      </c>
      <c r="B839" t="s">
        <v>81</v>
      </c>
      <c r="C839" t="s">
        <v>331</v>
      </c>
      <c r="D839" t="s">
        <v>83</v>
      </c>
      <c r="E839" s="2" t="str">
        <f>HYPERLINK("capsilon://?command=openfolder&amp;siteaddress=envoy.emaiq-na2.net&amp;folderid=FX29BB8E78-E323-14D9-7BD7-9FB3EC77E5C1","FX2203198")</f>
        <v>FX2203198</v>
      </c>
      <c r="F839" t="s">
        <v>19</v>
      </c>
      <c r="G839" t="s">
        <v>19</v>
      </c>
      <c r="H839" t="s">
        <v>84</v>
      </c>
      <c r="I839" t="s">
        <v>332</v>
      </c>
      <c r="J839">
        <v>222</v>
      </c>
      <c r="K839" t="s">
        <v>86</v>
      </c>
      <c r="L839" t="s">
        <v>87</v>
      </c>
      <c r="M839" t="s">
        <v>88</v>
      </c>
      <c r="N839">
        <v>1</v>
      </c>
      <c r="O839" s="1">
        <v>44652.506747685184</v>
      </c>
      <c r="P839" s="1">
        <v>44653.283171296294</v>
      </c>
      <c r="Q839">
        <v>66321</v>
      </c>
      <c r="R839">
        <v>762</v>
      </c>
      <c r="S839" t="b">
        <v>0</v>
      </c>
      <c r="T839" t="s">
        <v>89</v>
      </c>
      <c r="U839" t="b">
        <v>0</v>
      </c>
      <c r="V839" t="s">
        <v>110</v>
      </c>
      <c r="W839" s="1">
        <v>44653.283171296294</v>
      </c>
      <c r="X839">
        <v>211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222</v>
      </c>
      <c r="AE839">
        <v>212</v>
      </c>
      <c r="AF839">
        <v>0</v>
      </c>
      <c r="AG839">
        <v>13</v>
      </c>
      <c r="AH839" t="s">
        <v>89</v>
      </c>
      <c r="AI839" t="s">
        <v>89</v>
      </c>
      <c r="AJ839" t="s">
        <v>89</v>
      </c>
      <c r="AK839" t="s">
        <v>89</v>
      </c>
      <c r="AL839" t="s">
        <v>89</v>
      </c>
      <c r="AM839" t="s">
        <v>89</v>
      </c>
      <c r="AN839" t="s">
        <v>89</v>
      </c>
      <c r="AO839" t="s">
        <v>89</v>
      </c>
      <c r="AP839" t="s">
        <v>89</v>
      </c>
      <c r="AQ839" t="s">
        <v>89</v>
      </c>
      <c r="AR839" t="s">
        <v>89</v>
      </c>
      <c r="AS839" t="s">
        <v>89</v>
      </c>
      <c r="AT839" t="s">
        <v>89</v>
      </c>
      <c r="AU839" t="s">
        <v>89</v>
      </c>
      <c r="AV839" t="s">
        <v>89</v>
      </c>
      <c r="AW839" t="s">
        <v>89</v>
      </c>
      <c r="AX839" t="s">
        <v>89</v>
      </c>
      <c r="AY839" t="s">
        <v>89</v>
      </c>
      <c r="AZ839" t="s">
        <v>89</v>
      </c>
      <c r="BA839" t="s">
        <v>89</v>
      </c>
      <c r="BB839" t="s">
        <v>89</v>
      </c>
      <c r="BC839" t="s">
        <v>89</v>
      </c>
      <c r="BD839" t="s">
        <v>89</v>
      </c>
      <c r="BE839" t="s">
        <v>89</v>
      </c>
    </row>
    <row r="840" spans="1:57" x14ac:dyDescent="0.35">
      <c r="A840" t="s">
        <v>1983</v>
      </c>
      <c r="B840" t="s">
        <v>81</v>
      </c>
      <c r="C840" t="s">
        <v>1984</v>
      </c>
      <c r="D840" t="s">
        <v>83</v>
      </c>
      <c r="E840" s="2" t="str">
        <f>HYPERLINK("capsilon://?command=openfolder&amp;siteaddress=envoy.emaiq-na2.net&amp;folderid=FXEEDC127C-0959-24B9-B067-C257EAEFAC40","FX2202681")</f>
        <v>FX2202681</v>
      </c>
      <c r="F840" t="s">
        <v>19</v>
      </c>
      <c r="G840" t="s">
        <v>19</v>
      </c>
      <c r="H840" t="s">
        <v>84</v>
      </c>
      <c r="I840" t="s">
        <v>1985</v>
      </c>
      <c r="J840">
        <v>451</v>
      </c>
      <c r="K840" t="s">
        <v>86</v>
      </c>
      <c r="L840" t="s">
        <v>87</v>
      </c>
      <c r="M840" t="s">
        <v>88</v>
      </c>
      <c r="N840">
        <v>1</v>
      </c>
      <c r="O840" s="1">
        <v>44658.439143518517</v>
      </c>
      <c r="P840" s="1">
        <v>44658.513043981482</v>
      </c>
      <c r="Q840">
        <v>5218</v>
      </c>
      <c r="R840">
        <v>1167</v>
      </c>
      <c r="S840" t="b">
        <v>0</v>
      </c>
      <c r="T840" t="s">
        <v>89</v>
      </c>
      <c r="U840" t="b">
        <v>0</v>
      </c>
      <c r="V840" t="s">
        <v>211</v>
      </c>
      <c r="W840" s="1">
        <v>44658.513043981482</v>
      </c>
      <c r="X840">
        <v>1167</v>
      </c>
      <c r="Y840">
        <v>0</v>
      </c>
      <c r="Z840">
        <v>0</v>
      </c>
      <c r="AA840">
        <v>0</v>
      </c>
      <c r="AB840">
        <v>0</v>
      </c>
      <c r="AC840">
        <v>2</v>
      </c>
      <c r="AD840">
        <v>451</v>
      </c>
      <c r="AE840">
        <v>379</v>
      </c>
      <c r="AF840">
        <v>0</v>
      </c>
      <c r="AG840">
        <v>21</v>
      </c>
      <c r="AH840" t="s">
        <v>89</v>
      </c>
      <c r="AI840" t="s">
        <v>89</v>
      </c>
      <c r="AJ840" t="s">
        <v>89</v>
      </c>
      <c r="AK840" t="s">
        <v>89</v>
      </c>
      <c r="AL840" t="s">
        <v>89</v>
      </c>
      <c r="AM840" t="s">
        <v>89</v>
      </c>
      <c r="AN840" t="s">
        <v>89</v>
      </c>
      <c r="AO840" t="s">
        <v>89</v>
      </c>
      <c r="AP840" t="s">
        <v>89</v>
      </c>
      <c r="AQ840" t="s">
        <v>89</v>
      </c>
      <c r="AR840" t="s">
        <v>89</v>
      </c>
      <c r="AS840" t="s">
        <v>89</v>
      </c>
      <c r="AT840" t="s">
        <v>89</v>
      </c>
      <c r="AU840" t="s">
        <v>89</v>
      </c>
      <c r="AV840" t="s">
        <v>89</v>
      </c>
      <c r="AW840" t="s">
        <v>89</v>
      </c>
      <c r="AX840" t="s">
        <v>89</v>
      </c>
      <c r="AY840" t="s">
        <v>89</v>
      </c>
      <c r="AZ840" t="s">
        <v>89</v>
      </c>
      <c r="BA840" t="s">
        <v>89</v>
      </c>
      <c r="BB840" t="s">
        <v>89</v>
      </c>
      <c r="BC840" t="s">
        <v>89</v>
      </c>
      <c r="BD840" t="s">
        <v>89</v>
      </c>
      <c r="BE840" t="s">
        <v>89</v>
      </c>
    </row>
    <row r="841" spans="1:57" x14ac:dyDescent="0.35">
      <c r="A841" t="s">
        <v>1986</v>
      </c>
      <c r="B841" t="s">
        <v>81</v>
      </c>
      <c r="C841" t="s">
        <v>1961</v>
      </c>
      <c r="D841" t="s">
        <v>83</v>
      </c>
      <c r="E841" s="2" t="str">
        <f>HYPERLINK("capsilon://?command=openfolder&amp;siteaddress=envoy.emaiq-na2.net&amp;folderid=FX2E6BB2B6-810A-5FB9-19A6-10F32BAF128A","FX22031012")</f>
        <v>FX22031012</v>
      </c>
      <c r="F841" t="s">
        <v>19</v>
      </c>
      <c r="G841" t="s">
        <v>19</v>
      </c>
      <c r="H841" t="s">
        <v>84</v>
      </c>
      <c r="I841" t="s">
        <v>1987</v>
      </c>
      <c r="J841">
        <v>66</v>
      </c>
      <c r="K841" t="s">
        <v>86</v>
      </c>
      <c r="L841" t="s">
        <v>87</v>
      </c>
      <c r="M841" t="s">
        <v>88</v>
      </c>
      <c r="N841">
        <v>2</v>
      </c>
      <c r="O841" s="1">
        <v>44658.44190972222</v>
      </c>
      <c r="P841" s="1">
        <v>44658.514525462961</v>
      </c>
      <c r="Q841">
        <v>5540</v>
      </c>
      <c r="R841">
        <v>734</v>
      </c>
      <c r="S841" t="b">
        <v>0</v>
      </c>
      <c r="T841" t="s">
        <v>89</v>
      </c>
      <c r="U841" t="b">
        <v>0</v>
      </c>
      <c r="V841" t="s">
        <v>353</v>
      </c>
      <c r="W841" s="1">
        <v>44658.504999999997</v>
      </c>
      <c r="X841">
        <v>266</v>
      </c>
      <c r="Y841">
        <v>52</v>
      </c>
      <c r="Z841">
        <v>0</v>
      </c>
      <c r="AA841">
        <v>52</v>
      </c>
      <c r="AB841">
        <v>0</v>
      </c>
      <c r="AC841">
        <v>33</v>
      </c>
      <c r="AD841">
        <v>14</v>
      </c>
      <c r="AE841">
        <v>0</v>
      </c>
      <c r="AF841">
        <v>0</v>
      </c>
      <c r="AG841">
        <v>0</v>
      </c>
      <c r="AH841" t="s">
        <v>200</v>
      </c>
      <c r="AI841" s="1">
        <v>44658.514525462961</v>
      </c>
      <c r="AJ841">
        <v>468</v>
      </c>
      <c r="AK841">
        <v>3</v>
      </c>
      <c r="AL841">
        <v>0</v>
      </c>
      <c r="AM841">
        <v>3</v>
      </c>
      <c r="AN841">
        <v>0</v>
      </c>
      <c r="AO841">
        <v>2</v>
      </c>
      <c r="AP841">
        <v>11</v>
      </c>
      <c r="AQ841">
        <v>0</v>
      </c>
      <c r="AR841">
        <v>0</v>
      </c>
      <c r="AS841">
        <v>0</v>
      </c>
      <c r="AT841" t="s">
        <v>89</v>
      </c>
      <c r="AU841" t="s">
        <v>89</v>
      </c>
      <c r="AV841" t="s">
        <v>89</v>
      </c>
      <c r="AW841" t="s">
        <v>89</v>
      </c>
      <c r="AX841" t="s">
        <v>89</v>
      </c>
      <c r="AY841" t="s">
        <v>89</v>
      </c>
      <c r="AZ841" t="s">
        <v>89</v>
      </c>
      <c r="BA841" t="s">
        <v>89</v>
      </c>
      <c r="BB841" t="s">
        <v>89</v>
      </c>
      <c r="BC841" t="s">
        <v>89</v>
      </c>
      <c r="BD841" t="s">
        <v>89</v>
      </c>
      <c r="BE841" t="s">
        <v>89</v>
      </c>
    </row>
    <row r="842" spans="1:57" x14ac:dyDescent="0.35">
      <c r="A842" t="s">
        <v>1988</v>
      </c>
      <c r="B842" t="s">
        <v>81</v>
      </c>
      <c r="C842" t="s">
        <v>1978</v>
      </c>
      <c r="D842" t="s">
        <v>83</v>
      </c>
      <c r="E842" s="2" t="str">
        <f>HYPERLINK("capsilon://?command=openfolder&amp;siteaddress=envoy.emaiq-na2.net&amp;folderid=FXF0C1BE35-02CB-D689-F0DD-152DDC05CB07","FX2204147")</f>
        <v>FX2204147</v>
      </c>
      <c r="F842" t="s">
        <v>19</v>
      </c>
      <c r="G842" t="s">
        <v>19</v>
      </c>
      <c r="H842" t="s">
        <v>84</v>
      </c>
      <c r="I842" t="s">
        <v>1989</v>
      </c>
      <c r="J842">
        <v>30</v>
      </c>
      <c r="K842" t="s">
        <v>86</v>
      </c>
      <c r="L842" t="s">
        <v>87</v>
      </c>
      <c r="M842" t="s">
        <v>88</v>
      </c>
      <c r="N842">
        <v>2</v>
      </c>
      <c r="O842" s="1">
        <v>44658.443611111114</v>
      </c>
      <c r="P842" s="1">
        <v>44658.522083333337</v>
      </c>
      <c r="Q842">
        <v>6572</v>
      </c>
      <c r="R842">
        <v>208</v>
      </c>
      <c r="S842" t="b">
        <v>0</v>
      </c>
      <c r="T842" t="s">
        <v>89</v>
      </c>
      <c r="U842" t="b">
        <v>0</v>
      </c>
      <c r="V842" t="s">
        <v>460</v>
      </c>
      <c r="W842" s="1">
        <v>44658.503368055557</v>
      </c>
      <c r="X842">
        <v>91</v>
      </c>
      <c r="Y842">
        <v>9</v>
      </c>
      <c r="Z842">
        <v>0</v>
      </c>
      <c r="AA842">
        <v>9</v>
      </c>
      <c r="AB842">
        <v>0</v>
      </c>
      <c r="AC842">
        <v>2</v>
      </c>
      <c r="AD842">
        <v>21</v>
      </c>
      <c r="AE842">
        <v>0</v>
      </c>
      <c r="AF842">
        <v>0</v>
      </c>
      <c r="AG842">
        <v>0</v>
      </c>
      <c r="AH842" t="s">
        <v>101</v>
      </c>
      <c r="AI842" s="1">
        <v>44658.522083333337</v>
      </c>
      <c r="AJ842">
        <v>117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21</v>
      </c>
      <c r="AQ842">
        <v>0</v>
      </c>
      <c r="AR842">
        <v>0</v>
      </c>
      <c r="AS842">
        <v>0</v>
      </c>
      <c r="AT842" t="s">
        <v>89</v>
      </c>
      <c r="AU842" t="s">
        <v>89</v>
      </c>
      <c r="AV842" t="s">
        <v>89</v>
      </c>
      <c r="AW842" t="s">
        <v>89</v>
      </c>
      <c r="AX842" t="s">
        <v>89</v>
      </c>
      <c r="AY842" t="s">
        <v>89</v>
      </c>
      <c r="AZ842" t="s">
        <v>89</v>
      </c>
      <c r="BA842" t="s">
        <v>89</v>
      </c>
      <c r="BB842" t="s">
        <v>89</v>
      </c>
      <c r="BC842" t="s">
        <v>89</v>
      </c>
      <c r="BD842" t="s">
        <v>89</v>
      </c>
      <c r="BE842" t="s">
        <v>89</v>
      </c>
    </row>
    <row r="843" spans="1:57" x14ac:dyDescent="0.35">
      <c r="A843" t="s">
        <v>1990</v>
      </c>
      <c r="B843" t="s">
        <v>81</v>
      </c>
      <c r="C843" t="s">
        <v>1978</v>
      </c>
      <c r="D843" t="s">
        <v>83</v>
      </c>
      <c r="E843" s="2" t="str">
        <f>HYPERLINK("capsilon://?command=openfolder&amp;siteaddress=envoy.emaiq-na2.net&amp;folderid=FXF0C1BE35-02CB-D689-F0DD-152DDC05CB07","FX2204147")</f>
        <v>FX2204147</v>
      </c>
      <c r="F843" t="s">
        <v>19</v>
      </c>
      <c r="G843" t="s">
        <v>19</v>
      </c>
      <c r="H843" t="s">
        <v>84</v>
      </c>
      <c r="I843" t="s">
        <v>1991</v>
      </c>
      <c r="J843">
        <v>30</v>
      </c>
      <c r="K843" t="s">
        <v>86</v>
      </c>
      <c r="L843" t="s">
        <v>87</v>
      </c>
      <c r="M843" t="s">
        <v>88</v>
      </c>
      <c r="N843">
        <v>2</v>
      </c>
      <c r="O843" s="1">
        <v>44658.44767361111</v>
      </c>
      <c r="P843" s="1">
        <v>44658.523125</v>
      </c>
      <c r="Q843">
        <v>6365</v>
      </c>
      <c r="R843">
        <v>154</v>
      </c>
      <c r="S843" t="b">
        <v>0</v>
      </c>
      <c r="T843" t="s">
        <v>89</v>
      </c>
      <c r="U843" t="b">
        <v>0</v>
      </c>
      <c r="V843" t="s">
        <v>460</v>
      </c>
      <c r="W843" s="1">
        <v>44658.504131944443</v>
      </c>
      <c r="X843">
        <v>65</v>
      </c>
      <c r="Y843">
        <v>9</v>
      </c>
      <c r="Z843">
        <v>0</v>
      </c>
      <c r="AA843">
        <v>9</v>
      </c>
      <c r="AB843">
        <v>0</v>
      </c>
      <c r="AC843">
        <v>2</v>
      </c>
      <c r="AD843">
        <v>21</v>
      </c>
      <c r="AE843">
        <v>0</v>
      </c>
      <c r="AF843">
        <v>0</v>
      </c>
      <c r="AG843">
        <v>0</v>
      </c>
      <c r="AH843" t="s">
        <v>101</v>
      </c>
      <c r="AI843" s="1">
        <v>44658.523125</v>
      </c>
      <c r="AJ843">
        <v>89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21</v>
      </c>
      <c r="AQ843">
        <v>0</v>
      </c>
      <c r="AR843">
        <v>0</v>
      </c>
      <c r="AS843">
        <v>0</v>
      </c>
      <c r="AT843" t="s">
        <v>89</v>
      </c>
      <c r="AU843" t="s">
        <v>89</v>
      </c>
      <c r="AV843" t="s">
        <v>89</v>
      </c>
      <c r="AW843" t="s">
        <v>89</v>
      </c>
      <c r="AX843" t="s">
        <v>89</v>
      </c>
      <c r="AY843" t="s">
        <v>89</v>
      </c>
      <c r="AZ843" t="s">
        <v>89</v>
      </c>
      <c r="BA843" t="s">
        <v>89</v>
      </c>
      <c r="BB843" t="s">
        <v>89</v>
      </c>
      <c r="BC843" t="s">
        <v>89</v>
      </c>
      <c r="BD843" t="s">
        <v>89</v>
      </c>
      <c r="BE843" t="s">
        <v>89</v>
      </c>
    </row>
    <row r="844" spans="1:57" x14ac:dyDescent="0.35">
      <c r="A844" t="s">
        <v>1992</v>
      </c>
      <c r="B844" t="s">
        <v>81</v>
      </c>
      <c r="C844" t="s">
        <v>355</v>
      </c>
      <c r="D844" t="s">
        <v>83</v>
      </c>
      <c r="E844" s="2" t="str">
        <f>HYPERLINK("capsilon://?command=openfolder&amp;siteaddress=envoy.emaiq-na2.net&amp;folderid=FXB0DD972A-946D-4E6C-B73D-E95808E88F88","FX2203487")</f>
        <v>FX2203487</v>
      </c>
      <c r="F844" t="s">
        <v>19</v>
      </c>
      <c r="G844" t="s">
        <v>19</v>
      </c>
      <c r="H844" t="s">
        <v>84</v>
      </c>
      <c r="I844" t="s">
        <v>1993</v>
      </c>
      <c r="J844">
        <v>100</v>
      </c>
      <c r="K844" t="s">
        <v>86</v>
      </c>
      <c r="L844" t="s">
        <v>87</v>
      </c>
      <c r="M844" t="s">
        <v>88</v>
      </c>
      <c r="N844">
        <v>2</v>
      </c>
      <c r="O844" s="1">
        <v>44658.452233796299</v>
      </c>
      <c r="P844" s="1">
        <v>44658.537349537037</v>
      </c>
      <c r="Q844">
        <v>6516</v>
      </c>
      <c r="R844">
        <v>838</v>
      </c>
      <c r="S844" t="b">
        <v>0</v>
      </c>
      <c r="T844" t="s">
        <v>89</v>
      </c>
      <c r="U844" t="b">
        <v>0</v>
      </c>
      <c r="V844" t="s">
        <v>460</v>
      </c>
      <c r="W844" s="1">
        <v>44658.506724537037</v>
      </c>
      <c r="X844">
        <v>223</v>
      </c>
      <c r="Y844">
        <v>77</v>
      </c>
      <c r="Z844">
        <v>0</v>
      </c>
      <c r="AA844">
        <v>77</v>
      </c>
      <c r="AB844">
        <v>0</v>
      </c>
      <c r="AC844">
        <v>25</v>
      </c>
      <c r="AD844">
        <v>23</v>
      </c>
      <c r="AE844">
        <v>0</v>
      </c>
      <c r="AF844">
        <v>0</v>
      </c>
      <c r="AG844">
        <v>0</v>
      </c>
      <c r="AH844" t="s">
        <v>531</v>
      </c>
      <c r="AI844" s="1">
        <v>44658.537349537037</v>
      </c>
      <c r="AJ844">
        <v>615</v>
      </c>
      <c r="AK844">
        <v>2</v>
      </c>
      <c r="AL844">
        <v>0</v>
      </c>
      <c r="AM844">
        <v>2</v>
      </c>
      <c r="AN844">
        <v>0</v>
      </c>
      <c r="AO844">
        <v>2</v>
      </c>
      <c r="AP844">
        <v>21</v>
      </c>
      <c r="AQ844">
        <v>0</v>
      </c>
      <c r="AR844">
        <v>0</v>
      </c>
      <c r="AS844">
        <v>0</v>
      </c>
      <c r="AT844" t="s">
        <v>89</v>
      </c>
      <c r="AU844" t="s">
        <v>89</v>
      </c>
      <c r="AV844" t="s">
        <v>89</v>
      </c>
      <c r="AW844" t="s">
        <v>89</v>
      </c>
      <c r="AX844" t="s">
        <v>89</v>
      </c>
      <c r="AY844" t="s">
        <v>89</v>
      </c>
      <c r="AZ844" t="s">
        <v>89</v>
      </c>
      <c r="BA844" t="s">
        <v>89</v>
      </c>
      <c r="BB844" t="s">
        <v>89</v>
      </c>
      <c r="BC844" t="s">
        <v>89</v>
      </c>
      <c r="BD844" t="s">
        <v>89</v>
      </c>
      <c r="BE844" t="s">
        <v>89</v>
      </c>
    </row>
    <row r="845" spans="1:57" x14ac:dyDescent="0.35">
      <c r="A845" t="s">
        <v>1994</v>
      </c>
      <c r="B845" t="s">
        <v>81</v>
      </c>
      <c r="C845" t="s">
        <v>921</v>
      </c>
      <c r="D845" t="s">
        <v>83</v>
      </c>
      <c r="E845" s="2" t="str">
        <f>HYPERLINK("capsilon://?command=openfolder&amp;siteaddress=envoy.emaiq-na2.net&amp;folderid=FX7C4BD9B6-314D-3852-F3A2-165B148C29BF","FX2203917")</f>
        <v>FX2203917</v>
      </c>
      <c r="F845" t="s">
        <v>19</v>
      </c>
      <c r="G845" t="s">
        <v>19</v>
      </c>
      <c r="H845" t="s">
        <v>84</v>
      </c>
      <c r="I845" t="s">
        <v>1995</v>
      </c>
      <c r="J845">
        <v>28</v>
      </c>
      <c r="K845" t="s">
        <v>86</v>
      </c>
      <c r="L845" t="s">
        <v>87</v>
      </c>
      <c r="M845" t="s">
        <v>88</v>
      </c>
      <c r="N845">
        <v>2</v>
      </c>
      <c r="O845" s="1">
        <v>44658.456261574072</v>
      </c>
      <c r="P845" s="1">
        <v>44658.539282407408</v>
      </c>
      <c r="Q845">
        <v>6891</v>
      </c>
      <c r="R845">
        <v>282</v>
      </c>
      <c r="S845" t="b">
        <v>0</v>
      </c>
      <c r="T845" t="s">
        <v>89</v>
      </c>
      <c r="U845" t="b">
        <v>0</v>
      </c>
      <c r="V845" t="s">
        <v>353</v>
      </c>
      <c r="W845" s="1">
        <v>44658.506354166668</v>
      </c>
      <c r="X845">
        <v>116</v>
      </c>
      <c r="Y845">
        <v>21</v>
      </c>
      <c r="Z845">
        <v>0</v>
      </c>
      <c r="AA845">
        <v>21</v>
      </c>
      <c r="AB845">
        <v>0</v>
      </c>
      <c r="AC845">
        <v>3</v>
      </c>
      <c r="AD845">
        <v>7</v>
      </c>
      <c r="AE845">
        <v>0</v>
      </c>
      <c r="AF845">
        <v>0</v>
      </c>
      <c r="AG845">
        <v>0</v>
      </c>
      <c r="AH845" t="s">
        <v>531</v>
      </c>
      <c r="AI845" s="1">
        <v>44658.539282407408</v>
      </c>
      <c r="AJ845">
        <v>166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7</v>
      </c>
      <c r="AQ845">
        <v>0</v>
      </c>
      <c r="AR845">
        <v>0</v>
      </c>
      <c r="AS845">
        <v>0</v>
      </c>
      <c r="AT845" t="s">
        <v>89</v>
      </c>
      <c r="AU845" t="s">
        <v>89</v>
      </c>
      <c r="AV845" t="s">
        <v>89</v>
      </c>
      <c r="AW845" t="s">
        <v>89</v>
      </c>
      <c r="AX845" t="s">
        <v>89</v>
      </c>
      <c r="AY845" t="s">
        <v>89</v>
      </c>
      <c r="AZ845" t="s">
        <v>89</v>
      </c>
      <c r="BA845" t="s">
        <v>89</v>
      </c>
      <c r="BB845" t="s">
        <v>89</v>
      </c>
      <c r="BC845" t="s">
        <v>89</v>
      </c>
      <c r="BD845" t="s">
        <v>89</v>
      </c>
      <c r="BE845" t="s">
        <v>89</v>
      </c>
    </row>
    <row r="846" spans="1:57" x14ac:dyDescent="0.35">
      <c r="A846" t="s">
        <v>1996</v>
      </c>
      <c r="B846" t="s">
        <v>81</v>
      </c>
      <c r="C846" t="s">
        <v>1512</v>
      </c>
      <c r="D846" t="s">
        <v>83</v>
      </c>
      <c r="E846" s="2" t="str">
        <f>HYPERLINK("capsilon://?command=openfolder&amp;siteaddress=envoy.emaiq-na2.net&amp;folderid=FXC4DE86A3-C019-B0E1-88AE-29E2DB471F80","FX220394")</f>
        <v>FX220394</v>
      </c>
      <c r="F846" t="s">
        <v>19</v>
      </c>
      <c r="G846" t="s">
        <v>19</v>
      </c>
      <c r="H846" t="s">
        <v>84</v>
      </c>
      <c r="I846" t="s">
        <v>1997</v>
      </c>
      <c r="J846">
        <v>38</v>
      </c>
      <c r="K846" t="s">
        <v>86</v>
      </c>
      <c r="L846" t="s">
        <v>87</v>
      </c>
      <c r="M846" t="s">
        <v>88</v>
      </c>
      <c r="N846">
        <v>2</v>
      </c>
      <c r="O846" s="1">
        <v>44658.457881944443</v>
      </c>
      <c r="P846" s="1">
        <v>44658.541284722225</v>
      </c>
      <c r="Q846">
        <v>6322</v>
      </c>
      <c r="R846">
        <v>884</v>
      </c>
      <c r="S846" t="b">
        <v>0</v>
      </c>
      <c r="T846" t="s">
        <v>89</v>
      </c>
      <c r="U846" t="b">
        <v>0</v>
      </c>
      <c r="V846" t="s">
        <v>460</v>
      </c>
      <c r="W846" s="1">
        <v>44658.517326388886</v>
      </c>
      <c r="X846">
        <v>550</v>
      </c>
      <c r="Y846">
        <v>37</v>
      </c>
      <c r="Z846">
        <v>0</v>
      </c>
      <c r="AA846">
        <v>37</v>
      </c>
      <c r="AB846">
        <v>0</v>
      </c>
      <c r="AC846">
        <v>23</v>
      </c>
      <c r="AD846">
        <v>1</v>
      </c>
      <c r="AE846">
        <v>0</v>
      </c>
      <c r="AF846">
        <v>0</v>
      </c>
      <c r="AG846">
        <v>0</v>
      </c>
      <c r="AH846" t="s">
        <v>101</v>
      </c>
      <c r="AI846" s="1">
        <v>44658.541284722225</v>
      </c>
      <c r="AJ846">
        <v>243</v>
      </c>
      <c r="AK846">
        <v>1</v>
      </c>
      <c r="AL846">
        <v>0</v>
      </c>
      <c r="AM846">
        <v>1</v>
      </c>
      <c r="AN846">
        <v>0</v>
      </c>
      <c r="AO846">
        <v>1</v>
      </c>
      <c r="AP846">
        <v>0</v>
      </c>
      <c r="AQ846">
        <v>0</v>
      </c>
      <c r="AR846">
        <v>0</v>
      </c>
      <c r="AS846">
        <v>0</v>
      </c>
      <c r="AT846" t="s">
        <v>89</v>
      </c>
      <c r="AU846" t="s">
        <v>89</v>
      </c>
      <c r="AV846" t="s">
        <v>89</v>
      </c>
      <c r="AW846" t="s">
        <v>89</v>
      </c>
      <c r="AX846" t="s">
        <v>89</v>
      </c>
      <c r="AY846" t="s">
        <v>89</v>
      </c>
      <c r="AZ846" t="s">
        <v>89</v>
      </c>
      <c r="BA846" t="s">
        <v>89</v>
      </c>
      <c r="BB846" t="s">
        <v>89</v>
      </c>
      <c r="BC846" t="s">
        <v>89</v>
      </c>
      <c r="BD846" t="s">
        <v>89</v>
      </c>
      <c r="BE846" t="s">
        <v>89</v>
      </c>
    </row>
    <row r="847" spans="1:57" x14ac:dyDescent="0.35">
      <c r="A847" t="s">
        <v>1998</v>
      </c>
      <c r="B847" t="s">
        <v>81</v>
      </c>
      <c r="C847" t="s">
        <v>1897</v>
      </c>
      <c r="D847" t="s">
        <v>83</v>
      </c>
      <c r="E847" s="2" t="str">
        <f>HYPERLINK("capsilon://?command=openfolder&amp;siteaddress=envoy.emaiq-na2.net&amp;folderid=FXA90C2ED7-78D3-928A-8917-F2C3EEA96DDC","FX220473")</f>
        <v>FX220473</v>
      </c>
      <c r="F847" t="s">
        <v>19</v>
      </c>
      <c r="G847" t="s">
        <v>19</v>
      </c>
      <c r="H847" t="s">
        <v>84</v>
      </c>
      <c r="I847" t="s">
        <v>1999</v>
      </c>
      <c r="J847">
        <v>66</v>
      </c>
      <c r="K847" t="s">
        <v>86</v>
      </c>
      <c r="L847" t="s">
        <v>87</v>
      </c>
      <c r="M847" t="s">
        <v>88</v>
      </c>
      <c r="N847">
        <v>2</v>
      </c>
      <c r="O847" s="1">
        <v>44658.463703703703</v>
      </c>
      <c r="P847" s="1">
        <v>44658.542662037034</v>
      </c>
      <c r="Q847">
        <v>6165</v>
      </c>
      <c r="R847">
        <v>657</v>
      </c>
      <c r="S847" t="b">
        <v>0</v>
      </c>
      <c r="T847" t="s">
        <v>89</v>
      </c>
      <c r="U847" t="b">
        <v>0</v>
      </c>
      <c r="V847" t="s">
        <v>460</v>
      </c>
      <c r="W847" s="1">
        <v>44658.510949074072</v>
      </c>
      <c r="X847">
        <v>365</v>
      </c>
      <c r="Y847">
        <v>52</v>
      </c>
      <c r="Z847">
        <v>0</v>
      </c>
      <c r="AA847">
        <v>52</v>
      </c>
      <c r="AB847">
        <v>0</v>
      </c>
      <c r="AC847">
        <v>32</v>
      </c>
      <c r="AD847">
        <v>14</v>
      </c>
      <c r="AE847">
        <v>0</v>
      </c>
      <c r="AF847">
        <v>0</v>
      </c>
      <c r="AG847">
        <v>0</v>
      </c>
      <c r="AH847" t="s">
        <v>531</v>
      </c>
      <c r="AI847" s="1">
        <v>44658.542662037034</v>
      </c>
      <c r="AJ847">
        <v>292</v>
      </c>
      <c r="AK847">
        <v>1</v>
      </c>
      <c r="AL847">
        <v>0</v>
      </c>
      <c r="AM847">
        <v>1</v>
      </c>
      <c r="AN847">
        <v>0</v>
      </c>
      <c r="AO847">
        <v>1</v>
      </c>
      <c r="AP847">
        <v>13</v>
      </c>
      <c r="AQ847">
        <v>0</v>
      </c>
      <c r="AR847">
        <v>0</v>
      </c>
      <c r="AS847">
        <v>0</v>
      </c>
      <c r="AT847" t="s">
        <v>89</v>
      </c>
      <c r="AU847" t="s">
        <v>89</v>
      </c>
      <c r="AV847" t="s">
        <v>89</v>
      </c>
      <c r="AW847" t="s">
        <v>89</v>
      </c>
      <c r="AX847" t="s">
        <v>89</v>
      </c>
      <c r="AY847" t="s">
        <v>89</v>
      </c>
      <c r="AZ847" t="s">
        <v>89</v>
      </c>
      <c r="BA847" t="s">
        <v>89</v>
      </c>
      <c r="BB847" t="s">
        <v>89</v>
      </c>
      <c r="BC847" t="s">
        <v>89</v>
      </c>
      <c r="BD847" t="s">
        <v>89</v>
      </c>
      <c r="BE847" t="s">
        <v>89</v>
      </c>
    </row>
    <row r="848" spans="1:57" x14ac:dyDescent="0.35">
      <c r="A848" t="s">
        <v>2000</v>
      </c>
      <c r="B848" t="s">
        <v>81</v>
      </c>
      <c r="C848" t="s">
        <v>1897</v>
      </c>
      <c r="D848" t="s">
        <v>83</v>
      </c>
      <c r="E848" s="2" t="str">
        <f>HYPERLINK("capsilon://?command=openfolder&amp;siteaddress=envoy.emaiq-na2.net&amp;folderid=FXA90C2ED7-78D3-928A-8917-F2C3EEA96DDC","FX220473")</f>
        <v>FX220473</v>
      </c>
      <c r="F848" t="s">
        <v>19</v>
      </c>
      <c r="G848" t="s">
        <v>19</v>
      </c>
      <c r="H848" t="s">
        <v>84</v>
      </c>
      <c r="I848" t="s">
        <v>2001</v>
      </c>
      <c r="J848">
        <v>66</v>
      </c>
      <c r="K848" t="s">
        <v>86</v>
      </c>
      <c r="L848" t="s">
        <v>87</v>
      </c>
      <c r="M848" t="s">
        <v>88</v>
      </c>
      <c r="N848">
        <v>2</v>
      </c>
      <c r="O848" s="1">
        <v>44658.464884259258</v>
      </c>
      <c r="P848" s="1">
        <v>44658.545069444444</v>
      </c>
      <c r="Q848">
        <v>6373</v>
      </c>
      <c r="R848">
        <v>555</v>
      </c>
      <c r="S848" t="b">
        <v>0</v>
      </c>
      <c r="T848" t="s">
        <v>89</v>
      </c>
      <c r="U848" t="b">
        <v>0</v>
      </c>
      <c r="V848" t="s">
        <v>134</v>
      </c>
      <c r="W848" s="1">
        <v>44658.515208333331</v>
      </c>
      <c r="X848">
        <v>348</v>
      </c>
      <c r="Y848">
        <v>52</v>
      </c>
      <c r="Z848">
        <v>0</v>
      </c>
      <c r="AA848">
        <v>52</v>
      </c>
      <c r="AB848">
        <v>0</v>
      </c>
      <c r="AC848">
        <v>32</v>
      </c>
      <c r="AD848">
        <v>14</v>
      </c>
      <c r="AE848">
        <v>0</v>
      </c>
      <c r="AF848">
        <v>0</v>
      </c>
      <c r="AG848">
        <v>0</v>
      </c>
      <c r="AH848" t="s">
        <v>531</v>
      </c>
      <c r="AI848" s="1">
        <v>44658.545069444444</v>
      </c>
      <c r="AJ848">
        <v>207</v>
      </c>
      <c r="AK848">
        <v>1</v>
      </c>
      <c r="AL848">
        <v>0</v>
      </c>
      <c r="AM848">
        <v>1</v>
      </c>
      <c r="AN848">
        <v>0</v>
      </c>
      <c r="AO848">
        <v>1</v>
      </c>
      <c r="AP848">
        <v>13</v>
      </c>
      <c r="AQ848">
        <v>0</v>
      </c>
      <c r="AR848">
        <v>0</v>
      </c>
      <c r="AS848">
        <v>0</v>
      </c>
      <c r="AT848" t="s">
        <v>89</v>
      </c>
      <c r="AU848" t="s">
        <v>89</v>
      </c>
      <c r="AV848" t="s">
        <v>89</v>
      </c>
      <c r="AW848" t="s">
        <v>89</v>
      </c>
      <c r="AX848" t="s">
        <v>89</v>
      </c>
      <c r="AY848" t="s">
        <v>89</v>
      </c>
      <c r="AZ848" t="s">
        <v>89</v>
      </c>
      <c r="BA848" t="s">
        <v>89</v>
      </c>
      <c r="BB848" t="s">
        <v>89</v>
      </c>
      <c r="BC848" t="s">
        <v>89</v>
      </c>
      <c r="BD848" t="s">
        <v>89</v>
      </c>
      <c r="BE848" t="s">
        <v>89</v>
      </c>
    </row>
    <row r="849" spans="1:57" x14ac:dyDescent="0.35">
      <c r="A849" t="s">
        <v>2002</v>
      </c>
      <c r="B849" t="s">
        <v>81</v>
      </c>
      <c r="C849" t="s">
        <v>736</v>
      </c>
      <c r="D849" t="s">
        <v>83</v>
      </c>
      <c r="E849" s="2" t="str">
        <f>HYPERLINK("capsilon://?command=openfolder&amp;siteaddress=envoy.emaiq-na2.net&amp;folderid=FXFA4CDCA4-25D0-55CB-7515-FA6B92E4BABE","FX2202487")</f>
        <v>FX2202487</v>
      </c>
      <c r="F849" t="s">
        <v>19</v>
      </c>
      <c r="G849" t="s">
        <v>19</v>
      </c>
      <c r="H849" t="s">
        <v>84</v>
      </c>
      <c r="I849" t="s">
        <v>2003</v>
      </c>
      <c r="J849">
        <v>82</v>
      </c>
      <c r="K849" t="s">
        <v>86</v>
      </c>
      <c r="L849" t="s">
        <v>87</v>
      </c>
      <c r="M849" t="s">
        <v>88</v>
      </c>
      <c r="N849">
        <v>1</v>
      </c>
      <c r="O849" s="1">
        <v>44658.477361111109</v>
      </c>
      <c r="P849" s="1">
        <v>44658.51457175926</v>
      </c>
      <c r="Q849">
        <v>3084</v>
      </c>
      <c r="R849">
        <v>131</v>
      </c>
      <c r="S849" t="b">
        <v>0</v>
      </c>
      <c r="T849" t="s">
        <v>89</v>
      </c>
      <c r="U849" t="b">
        <v>0</v>
      </c>
      <c r="V849" t="s">
        <v>211</v>
      </c>
      <c r="W849" s="1">
        <v>44658.51457175926</v>
      </c>
      <c r="X849">
        <v>131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82</v>
      </c>
      <c r="AE849">
        <v>77</v>
      </c>
      <c r="AF849">
        <v>0</v>
      </c>
      <c r="AG849">
        <v>2</v>
      </c>
      <c r="AH849" t="s">
        <v>89</v>
      </c>
      <c r="AI849" t="s">
        <v>89</v>
      </c>
      <c r="AJ849" t="s">
        <v>89</v>
      </c>
      <c r="AK849" t="s">
        <v>89</v>
      </c>
      <c r="AL849" t="s">
        <v>89</v>
      </c>
      <c r="AM849" t="s">
        <v>89</v>
      </c>
      <c r="AN849" t="s">
        <v>89</v>
      </c>
      <c r="AO849" t="s">
        <v>89</v>
      </c>
      <c r="AP849" t="s">
        <v>89</v>
      </c>
      <c r="AQ849" t="s">
        <v>89</v>
      </c>
      <c r="AR849" t="s">
        <v>89</v>
      </c>
      <c r="AS849" t="s">
        <v>89</v>
      </c>
      <c r="AT849" t="s">
        <v>89</v>
      </c>
      <c r="AU849" t="s">
        <v>89</v>
      </c>
      <c r="AV849" t="s">
        <v>89</v>
      </c>
      <c r="AW849" t="s">
        <v>89</v>
      </c>
      <c r="AX849" t="s">
        <v>89</v>
      </c>
      <c r="AY849" t="s">
        <v>89</v>
      </c>
      <c r="AZ849" t="s">
        <v>89</v>
      </c>
      <c r="BA849" t="s">
        <v>89</v>
      </c>
      <c r="BB849" t="s">
        <v>89</v>
      </c>
      <c r="BC849" t="s">
        <v>89</v>
      </c>
      <c r="BD849" t="s">
        <v>89</v>
      </c>
      <c r="BE849" t="s">
        <v>89</v>
      </c>
    </row>
    <row r="850" spans="1:57" x14ac:dyDescent="0.35">
      <c r="A850" t="s">
        <v>2004</v>
      </c>
      <c r="B850" t="s">
        <v>81</v>
      </c>
      <c r="C850" t="s">
        <v>1705</v>
      </c>
      <c r="D850" t="s">
        <v>83</v>
      </c>
      <c r="E850" s="2" t="str">
        <f>HYPERLINK("capsilon://?command=openfolder&amp;siteaddress=envoy.emaiq-na2.net&amp;folderid=FX7D1C8AAE-151A-7ECE-72E7-B8911F7DC653","FX2203447")</f>
        <v>FX2203447</v>
      </c>
      <c r="F850" t="s">
        <v>19</v>
      </c>
      <c r="G850" t="s">
        <v>19</v>
      </c>
      <c r="H850" t="s">
        <v>84</v>
      </c>
      <c r="I850" t="s">
        <v>2005</v>
      </c>
      <c r="J850">
        <v>78</v>
      </c>
      <c r="K850" t="s">
        <v>86</v>
      </c>
      <c r="L850" t="s">
        <v>87</v>
      </c>
      <c r="M850" t="s">
        <v>88</v>
      </c>
      <c r="N850">
        <v>2</v>
      </c>
      <c r="O850" s="1">
        <v>44658.486064814817</v>
      </c>
      <c r="P850" s="1">
        <v>44658.550937499997</v>
      </c>
      <c r="Q850">
        <v>4716</v>
      </c>
      <c r="R850">
        <v>889</v>
      </c>
      <c r="S850" t="b">
        <v>0</v>
      </c>
      <c r="T850" t="s">
        <v>89</v>
      </c>
      <c r="U850" t="b">
        <v>0</v>
      </c>
      <c r="V850" t="s">
        <v>211</v>
      </c>
      <c r="W850" s="1">
        <v>44658.517777777779</v>
      </c>
      <c r="X850">
        <v>276</v>
      </c>
      <c r="Y850">
        <v>58</v>
      </c>
      <c r="Z850">
        <v>0</v>
      </c>
      <c r="AA850">
        <v>58</v>
      </c>
      <c r="AB850">
        <v>0</v>
      </c>
      <c r="AC850">
        <v>12</v>
      </c>
      <c r="AD850">
        <v>20</v>
      </c>
      <c r="AE850">
        <v>0</v>
      </c>
      <c r="AF850">
        <v>0</v>
      </c>
      <c r="AG850">
        <v>0</v>
      </c>
      <c r="AH850" t="s">
        <v>200</v>
      </c>
      <c r="AI850" s="1">
        <v>44658.550937499997</v>
      </c>
      <c r="AJ850">
        <v>613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20</v>
      </c>
      <c r="AQ850">
        <v>0</v>
      </c>
      <c r="AR850">
        <v>0</v>
      </c>
      <c r="AS850">
        <v>0</v>
      </c>
      <c r="AT850" t="s">
        <v>89</v>
      </c>
      <c r="AU850" t="s">
        <v>89</v>
      </c>
      <c r="AV850" t="s">
        <v>89</v>
      </c>
      <c r="AW850" t="s">
        <v>89</v>
      </c>
      <c r="AX850" t="s">
        <v>89</v>
      </c>
      <c r="AY850" t="s">
        <v>89</v>
      </c>
      <c r="AZ850" t="s">
        <v>89</v>
      </c>
      <c r="BA850" t="s">
        <v>89</v>
      </c>
      <c r="BB850" t="s">
        <v>89</v>
      </c>
      <c r="BC850" t="s">
        <v>89</v>
      </c>
      <c r="BD850" t="s">
        <v>89</v>
      </c>
      <c r="BE850" t="s">
        <v>89</v>
      </c>
    </row>
    <row r="851" spans="1:57" x14ac:dyDescent="0.35">
      <c r="A851" t="s">
        <v>2006</v>
      </c>
      <c r="B851" t="s">
        <v>81</v>
      </c>
      <c r="C851" t="s">
        <v>1975</v>
      </c>
      <c r="D851" t="s">
        <v>83</v>
      </c>
      <c r="E851" s="2" t="str">
        <f>HYPERLINK("capsilon://?command=openfolder&amp;siteaddress=envoy.emaiq-na2.net&amp;folderid=FX4B93B8D4-687C-5166-1A32-4821AE646E16","FX2203989")</f>
        <v>FX2203989</v>
      </c>
      <c r="F851" t="s">
        <v>19</v>
      </c>
      <c r="G851" t="s">
        <v>19</v>
      </c>
      <c r="H851" t="s">
        <v>84</v>
      </c>
      <c r="I851" t="s">
        <v>1976</v>
      </c>
      <c r="J851">
        <v>56</v>
      </c>
      <c r="K851" t="s">
        <v>86</v>
      </c>
      <c r="L851" t="s">
        <v>87</v>
      </c>
      <c r="M851" t="s">
        <v>88</v>
      </c>
      <c r="N851">
        <v>2</v>
      </c>
      <c r="O851" s="1">
        <v>44658.496736111112</v>
      </c>
      <c r="P851" s="1">
        <v>44658.532951388886</v>
      </c>
      <c r="Q851">
        <v>283</v>
      </c>
      <c r="R851">
        <v>2846</v>
      </c>
      <c r="S851" t="b">
        <v>0</v>
      </c>
      <c r="T851" t="s">
        <v>89</v>
      </c>
      <c r="U851" t="b">
        <v>1</v>
      </c>
      <c r="V851" t="s">
        <v>476</v>
      </c>
      <c r="W851" s="1">
        <v>44658.52306712963</v>
      </c>
      <c r="X851">
        <v>1922</v>
      </c>
      <c r="Y851">
        <v>255</v>
      </c>
      <c r="Z851">
        <v>0</v>
      </c>
      <c r="AA851">
        <v>255</v>
      </c>
      <c r="AB851">
        <v>0</v>
      </c>
      <c r="AC851">
        <v>246</v>
      </c>
      <c r="AD851">
        <v>-199</v>
      </c>
      <c r="AE851">
        <v>0</v>
      </c>
      <c r="AF851">
        <v>0</v>
      </c>
      <c r="AG851">
        <v>0</v>
      </c>
      <c r="AH851" t="s">
        <v>101</v>
      </c>
      <c r="AI851" s="1">
        <v>44658.532951388886</v>
      </c>
      <c r="AJ851">
        <v>848</v>
      </c>
      <c r="AK851">
        <v>1</v>
      </c>
      <c r="AL851">
        <v>0</v>
      </c>
      <c r="AM851">
        <v>1</v>
      </c>
      <c r="AN851">
        <v>0</v>
      </c>
      <c r="AO851">
        <v>2</v>
      </c>
      <c r="AP851">
        <v>-200</v>
      </c>
      <c r="AQ851">
        <v>0</v>
      </c>
      <c r="AR851">
        <v>0</v>
      </c>
      <c r="AS851">
        <v>0</v>
      </c>
      <c r="AT851" t="s">
        <v>89</v>
      </c>
      <c r="AU851" t="s">
        <v>89</v>
      </c>
      <c r="AV851" t="s">
        <v>89</v>
      </c>
      <c r="AW851" t="s">
        <v>89</v>
      </c>
      <c r="AX851" t="s">
        <v>89</v>
      </c>
      <c r="AY851" t="s">
        <v>89</v>
      </c>
      <c r="AZ851" t="s">
        <v>89</v>
      </c>
      <c r="BA851" t="s">
        <v>89</v>
      </c>
      <c r="BB851" t="s">
        <v>89</v>
      </c>
      <c r="BC851" t="s">
        <v>89</v>
      </c>
      <c r="BD851" t="s">
        <v>89</v>
      </c>
      <c r="BE851" t="s">
        <v>89</v>
      </c>
    </row>
    <row r="852" spans="1:57" x14ac:dyDescent="0.35">
      <c r="A852" t="s">
        <v>2007</v>
      </c>
      <c r="B852" t="s">
        <v>81</v>
      </c>
      <c r="C852" t="s">
        <v>1412</v>
      </c>
      <c r="D852" t="s">
        <v>83</v>
      </c>
      <c r="E852" s="2" t="str">
        <f>HYPERLINK("capsilon://?command=openfolder&amp;siteaddress=envoy.emaiq-na2.net&amp;folderid=FX9A3BEA52-BC6A-5EC0-1EBB-AB058532336C","FX2203829")</f>
        <v>FX2203829</v>
      </c>
      <c r="F852" t="s">
        <v>19</v>
      </c>
      <c r="G852" t="s">
        <v>19</v>
      </c>
      <c r="H852" t="s">
        <v>84</v>
      </c>
      <c r="I852" t="s">
        <v>2008</v>
      </c>
      <c r="J852">
        <v>21</v>
      </c>
      <c r="K852" t="s">
        <v>86</v>
      </c>
      <c r="L852" t="s">
        <v>87</v>
      </c>
      <c r="M852" t="s">
        <v>88</v>
      </c>
      <c r="N852">
        <v>2</v>
      </c>
      <c r="O852" s="1">
        <v>44658.502071759256</v>
      </c>
      <c r="P852" s="1">
        <v>44658.545914351853</v>
      </c>
      <c r="Q852">
        <v>3650</v>
      </c>
      <c r="R852">
        <v>138</v>
      </c>
      <c r="S852" t="b">
        <v>0</v>
      </c>
      <c r="T852" t="s">
        <v>89</v>
      </c>
      <c r="U852" t="b">
        <v>0</v>
      </c>
      <c r="V852" t="s">
        <v>134</v>
      </c>
      <c r="W852" s="1">
        <v>44658.515972222223</v>
      </c>
      <c r="X852">
        <v>66</v>
      </c>
      <c r="Y852">
        <v>0</v>
      </c>
      <c r="Z852">
        <v>0</v>
      </c>
      <c r="AA852">
        <v>0</v>
      </c>
      <c r="AB852">
        <v>9</v>
      </c>
      <c r="AC852">
        <v>0</v>
      </c>
      <c r="AD852">
        <v>21</v>
      </c>
      <c r="AE852">
        <v>0</v>
      </c>
      <c r="AF852">
        <v>0</v>
      </c>
      <c r="AG852">
        <v>0</v>
      </c>
      <c r="AH852" t="s">
        <v>531</v>
      </c>
      <c r="AI852" s="1">
        <v>44658.545914351853</v>
      </c>
      <c r="AJ852">
        <v>72</v>
      </c>
      <c r="AK852">
        <v>0</v>
      </c>
      <c r="AL852">
        <v>0</v>
      </c>
      <c r="AM852">
        <v>0</v>
      </c>
      <c r="AN852">
        <v>9</v>
      </c>
      <c r="AO852">
        <v>0</v>
      </c>
      <c r="AP852">
        <v>21</v>
      </c>
      <c r="AQ852">
        <v>0</v>
      </c>
      <c r="AR852">
        <v>0</v>
      </c>
      <c r="AS852">
        <v>0</v>
      </c>
      <c r="AT852" t="s">
        <v>89</v>
      </c>
      <c r="AU852" t="s">
        <v>89</v>
      </c>
      <c r="AV852" t="s">
        <v>89</v>
      </c>
      <c r="AW852" t="s">
        <v>89</v>
      </c>
      <c r="AX852" t="s">
        <v>89</v>
      </c>
      <c r="AY852" t="s">
        <v>89</v>
      </c>
      <c r="AZ852" t="s">
        <v>89</v>
      </c>
      <c r="BA852" t="s">
        <v>89</v>
      </c>
      <c r="BB852" t="s">
        <v>89</v>
      </c>
      <c r="BC852" t="s">
        <v>89</v>
      </c>
      <c r="BD852" t="s">
        <v>89</v>
      </c>
      <c r="BE852" t="s">
        <v>89</v>
      </c>
    </row>
    <row r="853" spans="1:57" x14ac:dyDescent="0.35">
      <c r="A853" t="s">
        <v>2009</v>
      </c>
      <c r="B853" t="s">
        <v>81</v>
      </c>
      <c r="C853" t="s">
        <v>856</v>
      </c>
      <c r="D853" t="s">
        <v>83</v>
      </c>
      <c r="E853" s="2" t="str">
        <f>HYPERLINK("capsilon://?command=openfolder&amp;siteaddress=envoy.emaiq-na2.net&amp;folderid=FX5C2E7F5C-58C1-C098-2B7E-DF772BBDCD2B","FX2203923")</f>
        <v>FX2203923</v>
      </c>
      <c r="F853" t="s">
        <v>19</v>
      </c>
      <c r="G853" t="s">
        <v>19</v>
      </c>
      <c r="H853" t="s">
        <v>84</v>
      </c>
      <c r="I853" t="s">
        <v>2010</v>
      </c>
      <c r="J853">
        <v>30</v>
      </c>
      <c r="K853" t="s">
        <v>86</v>
      </c>
      <c r="L853" t="s">
        <v>87</v>
      </c>
      <c r="M853" t="s">
        <v>88</v>
      </c>
      <c r="N853">
        <v>2</v>
      </c>
      <c r="O853" s="1">
        <v>44658.506620370368</v>
      </c>
      <c r="P853" s="1">
        <v>44658.546712962961</v>
      </c>
      <c r="Q853">
        <v>3295</v>
      </c>
      <c r="R853">
        <v>169</v>
      </c>
      <c r="S853" t="b">
        <v>0</v>
      </c>
      <c r="T853" t="s">
        <v>89</v>
      </c>
      <c r="U853" t="b">
        <v>0</v>
      </c>
      <c r="V853" t="s">
        <v>211</v>
      </c>
      <c r="W853" s="1">
        <v>44658.518819444442</v>
      </c>
      <c r="X853">
        <v>89</v>
      </c>
      <c r="Y853">
        <v>9</v>
      </c>
      <c r="Z853">
        <v>0</v>
      </c>
      <c r="AA853">
        <v>9</v>
      </c>
      <c r="AB853">
        <v>0</v>
      </c>
      <c r="AC853">
        <v>2</v>
      </c>
      <c r="AD853">
        <v>21</v>
      </c>
      <c r="AE853">
        <v>0</v>
      </c>
      <c r="AF853">
        <v>0</v>
      </c>
      <c r="AG853">
        <v>0</v>
      </c>
      <c r="AH853" t="s">
        <v>101</v>
      </c>
      <c r="AI853" s="1">
        <v>44658.546712962961</v>
      </c>
      <c r="AJ853">
        <v>80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21</v>
      </c>
      <c r="AQ853">
        <v>0</v>
      </c>
      <c r="AR853">
        <v>0</v>
      </c>
      <c r="AS853">
        <v>0</v>
      </c>
      <c r="AT853" t="s">
        <v>89</v>
      </c>
      <c r="AU853" t="s">
        <v>89</v>
      </c>
      <c r="AV853" t="s">
        <v>89</v>
      </c>
      <c r="AW853" t="s">
        <v>89</v>
      </c>
      <c r="AX853" t="s">
        <v>89</v>
      </c>
      <c r="AY853" t="s">
        <v>89</v>
      </c>
      <c r="AZ853" t="s">
        <v>89</v>
      </c>
      <c r="BA853" t="s">
        <v>89</v>
      </c>
      <c r="BB853" t="s">
        <v>89</v>
      </c>
      <c r="BC853" t="s">
        <v>89</v>
      </c>
      <c r="BD853" t="s">
        <v>89</v>
      </c>
      <c r="BE853" t="s">
        <v>89</v>
      </c>
    </row>
    <row r="854" spans="1:57" x14ac:dyDescent="0.35">
      <c r="A854" t="s">
        <v>2011</v>
      </c>
      <c r="B854" t="s">
        <v>81</v>
      </c>
      <c r="C854" t="s">
        <v>736</v>
      </c>
      <c r="D854" t="s">
        <v>83</v>
      </c>
      <c r="E854" s="2" t="str">
        <f>HYPERLINK("capsilon://?command=openfolder&amp;siteaddress=envoy.emaiq-na2.net&amp;folderid=FXFA4CDCA4-25D0-55CB-7515-FA6B92E4BABE","FX2202487")</f>
        <v>FX2202487</v>
      </c>
      <c r="F854" t="s">
        <v>19</v>
      </c>
      <c r="G854" t="s">
        <v>19</v>
      </c>
      <c r="H854" t="s">
        <v>84</v>
      </c>
      <c r="I854" t="s">
        <v>2003</v>
      </c>
      <c r="J854">
        <v>164</v>
      </c>
      <c r="K854" t="s">
        <v>86</v>
      </c>
      <c r="L854" t="s">
        <v>87</v>
      </c>
      <c r="M854" t="s">
        <v>88</v>
      </c>
      <c r="N854">
        <v>2</v>
      </c>
      <c r="O854" s="1">
        <v>44658.5158912037</v>
      </c>
      <c r="P854" s="1">
        <v>44658.538460648146</v>
      </c>
      <c r="Q854">
        <v>747</v>
      </c>
      <c r="R854">
        <v>1203</v>
      </c>
      <c r="S854" t="b">
        <v>0</v>
      </c>
      <c r="T854" t="s">
        <v>89</v>
      </c>
      <c r="U854" t="b">
        <v>1</v>
      </c>
      <c r="V854" t="s">
        <v>134</v>
      </c>
      <c r="W854" s="1">
        <v>44658.523009259261</v>
      </c>
      <c r="X854">
        <v>607</v>
      </c>
      <c r="Y854">
        <v>143</v>
      </c>
      <c r="Z854">
        <v>0</v>
      </c>
      <c r="AA854">
        <v>143</v>
      </c>
      <c r="AB854">
        <v>0</v>
      </c>
      <c r="AC854">
        <v>68</v>
      </c>
      <c r="AD854">
        <v>21</v>
      </c>
      <c r="AE854">
        <v>0</v>
      </c>
      <c r="AF854">
        <v>0</v>
      </c>
      <c r="AG854">
        <v>0</v>
      </c>
      <c r="AH854" t="s">
        <v>101</v>
      </c>
      <c r="AI854" s="1">
        <v>44658.538460648146</v>
      </c>
      <c r="AJ854">
        <v>475</v>
      </c>
      <c r="AK854">
        <v>1</v>
      </c>
      <c r="AL854">
        <v>0</v>
      </c>
      <c r="AM854">
        <v>1</v>
      </c>
      <c r="AN854">
        <v>0</v>
      </c>
      <c r="AO854">
        <v>1</v>
      </c>
      <c r="AP854">
        <v>20</v>
      </c>
      <c r="AQ854">
        <v>0</v>
      </c>
      <c r="AR854">
        <v>0</v>
      </c>
      <c r="AS854">
        <v>0</v>
      </c>
      <c r="AT854" t="s">
        <v>89</v>
      </c>
      <c r="AU854" t="s">
        <v>89</v>
      </c>
      <c r="AV854" t="s">
        <v>89</v>
      </c>
      <c r="AW854" t="s">
        <v>89</v>
      </c>
      <c r="AX854" t="s">
        <v>89</v>
      </c>
      <c r="AY854" t="s">
        <v>89</v>
      </c>
      <c r="AZ854" t="s">
        <v>89</v>
      </c>
      <c r="BA854" t="s">
        <v>89</v>
      </c>
      <c r="BB854" t="s">
        <v>89</v>
      </c>
      <c r="BC854" t="s">
        <v>89</v>
      </c>
      <c r="BD854" t="s">
        <v>89</v>
      </c>
      <c r="BE854" t="s">
        <v>89</v>
      </c>
    </row>
    <row r="855" spans="1:57" x14ac:dyDescent="0.35">
      <c r="A855" t="s">
        <v>2012</v>
      </c>
      <c r="B855" t="s">
        <v>81</v>
      </c>
      <c r="C855" t="s">
        <v>1984</v>
      </c>
      <c r="D855" t="s">
        <v>83</v>
      </c>
      <c r="E855" s="2" t="str">
        <f>HYPERLINK("capsilon://?command=openfolder&amp;siteaddress=envoy.emaiq-na2.net&amp;folderid=FXEEDC127C-0959-24B9-B067-C257EAEFAC40","FX2202681")</f>
        <v>FX2202681</v>
      </c>
      <c r="F855" t="s">
        <v>19</v>
      </c>
      <c r="G855" t="s">
        <v>19</v>
      </c>
      <c r="H855" t="s">
        <v>84</v>
      </c>
      <c r="I855" t="s">
        <v>1985</v>
      </c>
      <c r="J855">
        <v>884</v>
      </c>
      <c r="K855" t="s">
        <v>86</v>
      </c>
      <c r="L855" t="s">
        <v>87</v>
      </c>
      <c r="M855" t="s">
        <v>88</v>
      </c>
      <c r="N855">
        <v>2</v>
      </c>
      <c r="O855" s="1">
        <v>44658.51699074074</v>
      </c>
      <c r="P855" s="1">
        <v>44658.625219907408</v>
      </c>
      <c r="Q855">
        <v>117</v>
      </c>
      <c r="R855">
        <v>9234</v>
      </c>
      <c r="S855" t="b">
        <v>0</v>
      </c>
      <c r="T855" t="s">
        <v>89</v>
      </c>
      <c r="U855" t="b">
        <v>1</v>
      </c>
      <c r="V855" t="s">
        <v>460</v>
      </c>
      <c r="W855" s="1">
        <v>44658.601990740739</v>
      </c>
      <c r="X855">
        <v>7315</v>
      </c>
      <c r="Y855">
        <v>602</v>
      </c>
      <c r="Z855">
        <v>0</v>
      </c>
      <c r="AA855">
        <v>602</v>
      </c>
      <c r="AB855">
        <v>186</v>
      </c>
      <c r="AC855">
        <v>405</v>
      </c>
      <c r="AD855">
        <v>282</v>
      </c>
      <c r="AE855">
        <v>0</v>
      </c>
      <c r="AF855">
        <v>0</v>
      </c>
      <c r="AG855">
        <v>0</v>
      </c>
      <c r="AH855" t="s">
        <v>101</v>
      </c>
      <c r="AI855" s="1">
        <v>44658.625219907408</v>
      </c>
      <c r="AJ855">
        <v>1905</v>
      </c>
      <c r="AK855">
        <v>5</v>
      </c>
      <c r="AL855">
        <v>0</v>
      </c>
      <c r="AM855">
        <v>5</v>
      </c>
      <c r="AN855">
        <v>186</v>
      </c>
      <c r="AO855">
        <v>6</v>
      </c>
      <c r="AP855">
        <v>277</v>
      </c>
      <c r="AQ855">
        <v>0</v>
      </c>
      <c r="AR855">
        <v>0</v>
      </c>
      <c r="AS855">
        <v>0</v>
      </c>
      <c r="AT855" t="s">
        <v>89</v>
      </c>
      <c r="AU855" t="s">
        <v>89</v>
      </c>
      <c r="AV855" t="s">
        <v>89</v>
      </c>
      <c r="AW855" t="s">
        <v>89</v>
      </c>
      <c r="AX855" t="s">
        <v>89</v>
      </c>
      <c r="AY855" t="s">
        <v>89</v>
      </c>
      <c r="AZ855" t="s">
        <v>89</v>
      </c>
      <c r="BA855" t="s">
        <v>89</v>
      </c>
      <c r="BB855" t="s">
        <v>89</v>
      </c>
      <c r="BC855" t="s">
        <v>89</v>
      </c>
      <c r="BD855" t="s">
        <v>89</v>
      </c>
      <c r="BE855" t="s">
        <v>89</v>
      </c>
    </row>
    <row r="856" spans="1:57" x14ac:dyDescent="0.35">
      <c r="A856" t="s">
        <v>2013</v>
      </c>
      <c r="B856" t="s">
        <v>81</v>
      </c>
      <c r="C856" t="s">
        <v>334</v>
      </c>
      <c r="D856" t="s">
        <v>83</v>
      </c>
      <c r="E856" s="2" t="str">
        <f>HYPERLINK("capsilon://?command=openfolder&amp;siteaddress=envoy.emaiq-na2.net&amp;folderid=FX1FAEC59D-5FE1-87BB-3082-D496F4FF74C8","FX2203686")</f>
        <v>FX2203686</v>
      </c>
      <c r="F856" t="s">
        <v>19</v>
      </c>
      <c r="G856" t="s">
        <v>19</v>
      </c>
      <c r="H856" t="s">
        <v>84</v>
      </c>
      <c r="I856" t="s">
        <v>2014</v>
      </c>
      <c r="J856">
        <v>79</v>
      </c>
      <c r="K856" t="s">
        <v>86</v>
      </c>
      <c r="L856" t="s">
        <v>87</v>
      </c>
      <c r="M856" t="s">
        <v>88</v>
      </c>
      <c r="N856">
        <v>2</v>
      </c>
      <c r="O856" s="1">
        <v>44658.521087962959</v>
      </c>
      <c r="P856" s="1">
        <v>44658.553182870368</v>
      </c>
      <c r="Q856">
        <v>1729</v>
      </c>
      <c r="R856">
        <v>1044</v>
      </c>
      <c r="S856" t="b">
        <v>0</v>
      </c>
      <c r="T856" t="s">
        <v>89</v>
      </c>
      <c r="U856" t="b">
        <v>0</v>
      </c>
      <c r="V856" t="s">
        <v>134</v>
      </c>
      <c r="W856" s="1">
        <v>44658.52783564815</v>
      </c>
      <c r="X856">
        <v>416</v>
      </c>
      <c r="Y856">
        <v>79</v>
      </c>
      <c r="Z856">
        <v>0</v>
      </c>
      <c r="AA856">
        <v>79</v>
      </c>
      <c r="AB856">
        <v>0</v>
      </c>
      <c r="AC856">
        <v>41</v>
      </c>
      <c r="AD856">
        <v>0</v>
      </c>
      <c r="AE856">
        <v>0</v>
      </c>
      <c r="AF856">
        <v>0</v>
      </c>
      <c r="AG856">
        <v>0</v>
      </c>
      <c r="AH856" t="s">
        <v>531</v>
      </c>
      <c r="AI856" s="1">
        <v>44658.553182870368</v>
      </c>
      <c r="AJ856">
        <v>628</v>
      </c>
      <c r="AK856">
        <v>1</v>
      </c>
      <c r="AL856">
        <v>0</v>
      </c>
      <c r="AM856">
        <v>1</v>
      </c>
      <c r="AN856">
        <v>0</v>
      </c>
      <c r="AO856">
        <v>1</v>
      </c>
      <c r="AP856">
        <v>-1</v>
      </c>
      <c r="AQ856">
        <v>0</v>
      </c>
      <c r="AR856">
        <v>0</v>
      </c>
      <c r="AS856">
        <v>0</v>
      </c>
      <c r="AT856" t="s">
        <v>89</v>
      </c>
      <c r="AU856" t="s">
        <v>89</v>
      </c>
      <c r="AV856" t="s">
        <v>89</v>
      </c>
      <c r="AW856" t="s">
        <v>89</v>
      </c>
      <c r="AX856" t="s">
        <v>89</v>
      </c>
      <c r="AY856" t="s">
        <v>89</v>
      </c>
      <c r="AZ856" t="s">
        <v>89</v>
      </c>
      <c r="BA856" t="s">
        <v>89</v>
      </c>
      <c r="BB856" t="s">
        <v>89</v>
      </c>
      <c r="BC856" t="s">
        <v>89</v>
      </c>
      <c r="BD856" t="s">
        <v>89</v>
      </c>
      <c r="BE856" t="s">
        <v>89</v>
      </c>
    </row>
    <row r="857" spans="1:57" x14ac:dyDescent="0.35">
      <c r="A857" t="s">
        <v>2015</v>
      </c>
      <c r="B857" t="s">
        <v>81</v>
      </c>
      <c r="C857" t="s">
        <v>347</v>
      </c>
      <c r="D857" t="s">
        <v>83</v>
      </c>
      <c r="E857" s="2" t="str">
        <f>HYPERLINK("capsilon://?command=openfolder&amp;siteaddress=envoy.emaiq-na2.net&amp;folderid=FX19E4EE40-8B94-2EFA-D6CD-94939E43E209","FX2202669")</f>
        <v>FX2202669</v>
      </c>
      <c r="F857" t="s">
        <v>19</v>
      </c>
      <c r="G857" t="s">
        <v>19</v>
      </c>
      <c r="H857" t="s">
        <v>84</v>
      </c>
      <c r="I857" t="s">
        <v>348</v>
      </c>
      <c r="J857">
        <v>181</v>
      </c>
      <c r="K857" t="s">
        <v>86</v>
      </c>
      <c r="L857" t="s">
        <v>87</v>
      </c>
      <c r="M857" t="s">
        <v>88</v>
      </c>
      <c r="N857">
        <v>1</v>
      </c>
      <c r="O857" s="1">
        <v>44652.528148148151</v>
      </c>
      <c r="P857" s="1">
        <v>44653.291562500002</v>
      </c>
      <c r="Q857">
        <v>64703</v>
      </c>
      <c r="R857">
        <v>1256</v>
      </c>
      <c r="S857" t="b">
        <v>0</v>
      </c>
      <c r="T857" t="s">
        <v>89</v>
      </c>
      <c r="U857" t="b">
        <v>0</v>
      </c>
      <c r="V857" t="s">
        <v>110</v>
      </c>
      <c r="W857" s="1">
        <v>44653.291562500002</v>
      </c>
      <c r="X857">
        <v>724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181</v>
      </c>
      <c r="AE857">
        <v>148</v>
      </c>
      <c r="AF857">
        <v>0</v>
      </c>
      <c r="AG857">
        <v>7</v>
      </c>
      <c r="AH857" t="s">
        <v>89</v>
      </c>
      <c r="AI857" t="s">
        <v>89</v>
      </c>
      <c r="AJ857" t="s">
        <v>89</v>
      </c>
      <c r="AK857" t="s">
        <v>89</v>
      </c>
      <c r="AL857" t="s">
        <v>89</v>
      </c>
      <c r="AM857" t="s">
        <v>89</v>
      </c>
      <c r="AN857" t="s">
        <v>89</v>
      </c>
      <c r="AO857" t="s">
        <v>89</v>
      </c>
      <c r="AP857" t="s">
        <v>89</v>
      </c>
      <c r="AQ857" t="s">
        <v>89</v>
      </c>
      <c r="AR857" t="s">
        <v>89</v>
      </c>
      <c r="AS857" t="s">
        <v>89</v>
      </c>
      <c r="AT857" t="s">
        <v>89</v>
      </c>
      <c r="AU857" t="s">
        <v>89</v>
      </c>
      <c r="AV857" t="s">
        <v>89</v>
      </c>
      <c r="AW857" t="s">
        <v>89</v>
      </c>
      <c r="AX857" t="s">
        <v>89</v>
      </c>
      <c r="AY857" t="s">
        <v>89</v>
      </c>
      <c r="AZ857" t="s">
        <v>89</v>
      </c>
      <c r="BA857" t="s">
        <v>89</v>
      </c>
      <c r="BB857" t="s">
        <v>89</v>
      </c>
      <c r="BC857" t="s">
        <v>89</v>
      </c>
      <c r="BD857" t="s">
        <v>89</v>
      </c>
      <c r="BE857" t="s">
        <v>89</v>
      </c>
    </row>
    <row r="858" spans="1:57" x14ac:dyDescent="0.35">
      <c r="A858" t="s">
        <v>2016</v>
      </c>
      <c r="B858" t="s">
        <v>81</v>
      </c>
      <c r="C858" t="s">
        <v>2017</v>
      </c>
      <c r="D858" t="s">
        <v>83</v>
      </c>
      <c r="E858" s="2" t="str">
        <f>HYPERLINK("capsilon://?command=openfolder&amp;siteaddress=envoy.emaiq-na2.net&amp;folderid=FXC017FECF-5D66-A28A-328D-FFADC9B51A60","FX2204188")</f>
        <v>FX2204188</v>
      </c>
      <c r="F858" t="s">
        <v>19</v>
      </c>
      <c r="G858" t="s">
        <v>19</v>
      </c>
      <c r="H858" t="s">
        <v>84</v>
      </c>
      <c r="I858" t="s">
        <v>2018</v>
      </c>
      <c r="J858">
        <v>98</v>
      </c>
      <c r="K858" t="s">
        <v>86</v>
      </c>
      <c r="L858" t="s">
        <v>87</v>
      </c>
      <c r="M858" t="s">
        <v>88</v>
      </c>
      <c r="N858">
        <v>1</v>
      </c>
      <c r="O858" s="1">
        <v>44658.527662037035</v>
      </c>
      <c r="P858" s="1">
        <v>44658.530613425923</v>
      </c>
      <c r="Q858">
        <v>16</v>
      </c>
      <c r="R858">
        <v>239</v>
      </c>
      <c r="S858" t="b">
        <v>0</v>
      </c>
      <c r="T858" t="s">
        <v>89</v>
      </c>
      <c r="U858" t="b">
        <v>0</v>
      </c>
      <c r="V858" t="s">
        <v>134</v>
      </c>
      <c r="W858" s="1">
        <v>44658.530613425923</v>
      </c>
      <c r="X858">
        <v>239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98</v>
      </c>
      <c r="AE858">
        <v>85</v>
      </c>
      <c r="AF858">
        <v>0</v>
      </c>
      <c r="AG858">
        <v>4</v>
      </c>
      <c r="AH858" t="s">
        <v>89</v>
      </c>
      <c r="AI858" t="s">
        <v>89</v>
      </c>
      <c r="AJ858" t="s">
        <v>89</v>
      </c>
      <c r="AK858" t="s">
        <v>89</v>
      </c>
      <c r="AL858" t="s">
        <v>89</v>
      </c>
      <c r="AM858" t="s">
        <v>89</v>
      </c>
      <c r="AN858" t="s">
        <v>89</v>
      </c>
      <c r="AO858" t="s">
        <v>89</v>
      </c>
      <c r="AP858" t="s">
        <v>89</v>
      </c>
      <c r="AQ858" t="s">
        <v>89</v>
      </c>
      <c r="AR858" t="s">
        <v>89</v>
      </c>
      <c r="AS858" t="s">
        <v>89</v>
      </c>
      <c r="AT858" t="s">
        <v>89</v>
      </c>
      <c r="AU858" t="s">
        <v>89</v>
      </c>
      <c r="AV858" t="s">
        <v>89</v>
      </c>
      <c r="AW858" t="s">
        <v>89</v>
      </c>
      <c r="AX858" t="s">
        <v>89</v>
      </c>
      <c r="AY858" t="s">
        <v>89</v>
      </c>
      <c r="AZ858" t="s">
        <v>89</v>
      </c>
      <c r="BA858" t="s">
        <v>89</v>
      </c>
      <c r="BB858" t="s">
        <v>89</v>
      </c>
      <c r="BC858" t="s">
        <v>89</v>
      </c>
      <c r="BD858" t="s">
        <v>89</v>
      </c>
      <c r="BE858" t="s">
        <v>89</v>
      </c>
    </row>
    <row r="859" spans="1:57" x14ac:dyDescent="0.35">
      <c r="A859" t="s">
        <v>2019</v>
      </c>
      <c r="B859" t="s">
        <v>81</v>
      </c>
      <c r="C859" t="s">
        <v>2017</v>
      </c>
      <c r="D859" t="s">
        <v>83</v>
      </c>
      <c r="E859" s="2" t="str">
        <f>HYPERLINK("capsilon://?command=openfolder&amp;siteaddress=envoy.emaiq-na2.net&amp;folderid=FXC017FECF-5D66-A28A-328D-FFADC9B51A60","FX2204188")</f>
        <v>FX2204188</v>
      </c>
      <c r="F859" t="s">
        <v>19</v>
      </c>
      <c r="G859" t="s">
        <v>19</v>
      </c>
      <c r="H859" t="s">
        <v>84</v>
      </c>
      <c r="I859" t="s">
        <v>2018</v>
      </c>
      <c r="J859">
        <v>126</v>
      </c>
      <c r="K859" t="s">
        <v>86</v>
      </c>
      <c r="L859" t="s">
        <v>87</v>
      </c>
      <c r="M859" t="s">
        <v>88</v>
      </c>
      <c r="N859">
        <v>2</v>
      </c>
      <c r="O859" s="1">
        <v>44658.531099537038</v>
      </c>
      <c r="P859" s="1">
        <v>44658.545775462961</v>
      </c>
      <c r="Q859">
        <v>102</v>
      </c>
      <c r="R859">
        <v>1166</v>
      </c>
      <c r="S859" t="b">
        <v>0</v>
      </c>
      <c r="T859" t="s">
        <v>89</v>
      </c>
      <c r="U859" t="b">
        <v>1</v>
      </c>
      <c r="V859" t="s">
        <v>134</v>
      </c>
      <c r="W859" s="1">
        <v>44658.540138888886</v>
      </c>
      <c r="X859">
        <v>779</v>
      </c>
      <c r="Y859">
        <v>129</v>
      </c>
      <c r="Z859">
        <v>0</v>
      </c>
      <c r="AA859">
        <v>129</v>
      </c>
      <c r="AB859">
        <v>0</v>
      </c>
      <c r="AC859">
        <v>102</v>
      </c>
      <c r="AD859">
        <v>-3</v>
      </c>
      <c r="AE859">
        <v>0</v>
      </c>
      <c r="AF859">
        <v>0</v>
      </c>
      <c r="AG859">
        <v>0</v>
      </c>
      <c r="AH859" t="s">
        <v>101</v>
      </c>
      <c r="AI859" s="1">
        <v>44658.545775462961</v>
      </c>
      <c r="AJ859">
        <v>387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-3</v>
      </c>
      <c r="AQ859">
        <v>0</v>
      </c>
      <c r="AR859">
        <v>0</v>
      </c>
      <c r="AS859">
        <v>0</v>
      </c>
      <c r="AT859" t="s">
        <v>89</v>
      </c>
      <c r="AU859" t="s">
        <v>89</v>
      </c>
      <c r="AV859" t="s">
        <v>89</v>
      </c>
      <c r="AW859" t="s">
        <v>89</v>
      </c>
      <c r="AX859" t="s">
        <v>89</v>
      </c>
      <c r="AY859" t="s">
        <v>89</v>
      </c>
      <c r="AZ859" t="s">
        <v>89</v>
      </c>
      <c r="BA859" t="s">
        <v>89</v>
      </c>
      <c r="BB859" t="s">
        <v>89</v>
      </c>
      <c r="BC859" t="s">
        <v>89</v>
      </c>
      <c r="BD859" t="s">
        <v>89</v>
      </c>
      <c r="BE859" t="s">
        <v>89</v>
      </c>
    </row>
    <row r="860" spans="1:57" x14ac:dyDescent="0.35">
      <c r="A860" t="s">
        <v>2020</v>
      </c>
      <c r="B860" t="s">
        <v>81</v>
      </c>
      <c r="C860" t="s">
        <v>164</v>
      </c>
      <c r="D860" t="s">
        <v>83</v>
      </c>
      <c r="E860" s="2" t="str">
        <f>HYPERLINK("capsilon://?command=openfolder&amp;siteaddress=envoy.emaiq-na2.net&amp;folderid=FX1795D41F-562E-DB56-A513-73AAC9E1F392","FX22031237")</f>
        <v>FX22031237</v>
      </c>
      <c r="F860" t="s">
        <v>19</v>
      </c>
      <c r="G860" t="s">
        <v>19</v>
      </c>
      <c r="H860" t="s">
        <v>84</v>
      </c>
      <c r="I860" t="s">
        <v>2021</v>
      </c>
      <c r="J860">
        <v>51</v>
      </c>
      <c r="K860" t="s">
        <v>86</v>
      </c>
      <c r="L860" t="s">
        <v>87</v>
      </c>
      <c r="M860" t="s">
        <v>88</v>
      </c>
      <c r="N860">
        <v>1</v>
      </c>
      <c r="O860" s="1">
        <v>44658.532893518517</v>
      </c>
      <c r="P860" s="1">
        <v>44658.536747685182</v>
      </c>
      <c r="Q860">
        <v>178</v>
      </c>
      <c r="R860">
        <v>155</v>
      </c>
      <c r="S860" t="b">
        <v>0</v>
      </c>
      <c r="T860" t="s">
        <v>89</v>
      </c>
      <c r="U860" t="b">
        <v>0</v>
      </c>
      <c r="V860" t="s">
        <v>476</v>
      </c>
      <c r="W860" s="1">
        <v>44658.536747685182</v>
      </c>
      <c r="X860">
        <v>155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51</v>
      </c>
      <c r="AE860">
        <v>24</v>
      </c>
      <c r="AF860">
        <v>0</v>
      </c>
      <c r="AG860">
        <v>1</v>
      </c>
      <c r="AH860" t="s">
        <v>89</v>
      </c>
      <c r="AI860" t="s">
        <v>89</v>
      </c>
      <c r="AJ860" t="s">
        <v>89</v>
      </c>
      <c r="AK860" t="s">
        <v>89</v>
      </c>
      <c r="AL860" t="s">
        <v>89</v>
      </c>
      <c r="AM860" t="s">
        <v>89</v>
      </c>
      <c r="AN860" t="s">
        <v>89</v>
      </c>
      <c r="AO860" t="s">
        <v>89</v>
      </c>
      <c r="AP860" t="s">
        <v>89</v>
      </c>
      <c r="AQ860" t="s">
        <v>89</v>
      </c>
      <c r="AR860" t="s">
        <v>89</v>
      </c>
      <c r="AS860" t="s">
        <v>89</v>
      </c>
      <c r="AT860" t="s">
        <v>89</v>
      </c>
      <c r="AU860" t="s">
        <v>89</v>
      </c>
      <c r="AV860" t="s">
        <v>89</v>
      </c>
      <c r="AW860" t="s">
        <v>89</v>
      </c>
      <c r="AX860" t="s">
        <v>89</v>
      </c>
      <c r="AY860" t="s">
        <v>89</v>
      </c>
      <c r="AZ860" t="s">
        <v>89</v>
      </c>
      <c r="BA860" t="s">
        <v>89</v>
      </c>
      <c r="BB860" t="s">
        <v>89</v>
      </c>
      <c r="BC860" t="s">
        <v>89</v>
      </c>
      <c r="BD860" t="s">
        <v>89</v>
      </c>
      <c r="BE860" t="s">
        <v>89</v>
      </c>
    </row>
    <row r="861" spans="1:57" x14ac:dyDescent="0.35">
      <c r="A861" t="s">
        <v>2022</v>
      </c>
      <c r="B861" t="s">
        <v>81</v>
      </c>
      <c r="C861" t="s">
        <v>164</v>
      </c>
      <c r="D861" t="s">
        <v>83</v>
      </c>
      <c r="E861" s="2" t="str">
        <f>HYPERLINK("capsilon://?command=openfolder&amp;siteaddress=envoy.emaiq-na2.net&amp;folderid=FX1795D41F-562E-DB56-A513-73AAC9E1F392","FX22031237")</f>
        <v>FX22031237</v>
      </c>
      <c r="F861" t="s">
        <v>19</v>
      </c>
      <c r="G861" t="s">
        <v>19</v>
      </c>
      <c r="H861" t="s">
        <v>84</v>
      </c>
      <c r="I861" t="s">
        <v>2021</v>
      </c>
      <c r="J861">
        <v>30</v>
      </c>
      <c r="K861" t="s">
        <v>86</v>
      </c>
      <c r="L861" t="s">
        <v>87</v>
      </c>
      <c r="M861" t="s">
        <v>88</v>
      </c>
      <c r="N861">
        <v>2</v>
      </c>
      <c r="O861" s="1">
        <v>44658.53707175926</v>
      </c>
      <c r="P861" s="1">
        <v>44658.54383101852</v>
      </c>
      <c r="Q861">
        <v>404</v>
      </c>
      <c r="R861">
        <v>180</v>
      </c>
      <c r="S861" t="b">
        <v>0</v>
      </c>
      <c r="T861" t="s">
        <v>89</v>
      </c>
      <c r="U861" t="b">
        <v>1</v>
      </c>
      <c r="V861" t="s">
        <v>476</v>
      </c>
      <c r="W861" s="1">
        <v>44658.539629629631</v>
      </c>
      <c r="X861">
        <v>79</v>
      </c>
      <c r="Y861">
        <v>9</v>
      </c>
      <c r="Z861">
        <v>0</v>
      </c>
      <c r="AA861">
        <v>9</v>
      </c>
      <c r="AB861">
        <v>0</v>
      </c>
      <c r="AC861">
        <v>2</v>
      </c>
      <c r="AD861">
        <v>21</v>
      </c>
      <c r="AE861">
        <v>0</v>
      </c>
      <c r="AF861">
        <v>0</v>
      </c>
      <c r="AG861">
        <v>0</v>
      </c>
      <c r="AH861" t="s">
        <v>200</v>
      </c>
      <c r="AI861" s="1">
        <v>44658.54383101852</v>
      </c>
      <c r="AJ861">
        <v>101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21</v>
      </c>
      <c r="AQ861">
        <v>0</v>
      </c>
      <c r="AR861">
        <v>0</v>
      </c>
      <c r="AS861">
        <v>0</v>
      </c>
      <c r="AT861" t="s">
        <v>89</v>
      </c>
      <c r="AU861" t="s">
        <v>89</v>
      </c>
      <c r="AV861" t="s">
        <v>89</v>
      </c>
      <c r="AW861" t="s">
        <v>89</v>
      </c>
      <c r="AX861" t="s">
        <v>89</v>
      </c>
      <c r="AY861" t="s">
        <v>89</v>
      </c>
      <c r="AZ861" t="s">
        <v>89</v>
      </c>
      <c r="BA861" t="s">
        <v>89</v>
      </c>
      <c r="BB861" t="s">
        <v>89</v>
      </c>
      <c r="BC861" t="s">
        <v>89</v>
      </c>
      <c r="BD861" t="s">
        <v>89</v>
      </c>
      <c r="BE861" t="s">
        <v>89</v>
      </c>
    </row>
    <row r="862" spans="1:57" x14ac:dyDescent="0.35">
      <c r="A862" t="s">
        <v>2023</v>
      </c>
      <c r="B862" t="s">
        <v>81</v>
      </c>
      <c r="C862" t="s">
        <v>415</v>
      </c>
      <c r="D862" t="s">
        <v>83</v>
      </c>
      <c r="E862" s="2" t="str">
        <f>HYPERLINK("capsilon://?command=openfolder&amp;siteaddress=envoy.emaiq-na2.net&amp;folderid=FX29FB0D60-D93C-D174-8FA3-04DD2AE60487","FX2204157")</f>
        <v>FX2204157</v>
      </c>
      <c r="F862" t="s">
        <v>19</v>
      </c>
      <c r="G862" t="s">
        <v>19</v>
      </c>
      <c r="H862" t="s">
        <v>84</v>
      </c>
      <c r="I862" t="s">
        <v>2024</v>
      </c>
      <c r="J862">
        <v>715</v>
      </c>
      <c r="K862" t="s">
        <v>86</v>
      </c>
      <c r="L862" t="s">
        <v>87</v>
      </c>
      <c r="M862" t="s">
        <v>88</v>
      </c>
      <c r="N862">
        <v>1</v>
      </c>
      <c r="O862" s="1">
        <v>44658.537824074076</v>
      </c>
      <c r="P862" s="1">
        <v>44658.548101851855</v>
      </c>
      <c r="Q862">
        <v>157</v>
      </c>
      <c r="R862">
        <v>731</v>
      </c>
      <c r="S862" t="b">
        <v>0</v>
      </c>
      <c r="T862" t="s">
        <v>89</v>
      </c>
      <c r="U862" t="b">
        <v>0</v>
      </c>
      <c r="V862" t="s">
        <v>476</v>
      </c>
      <c r="W862" s="1">
        <v>44658.548101851855</v>
      </c>
      <c r="X862">
        <v>731</v>
      </c>
      <c r="Y862">
        <v>103</v>
      </c>
      <c r="Z862">
        <v>0</v>
      </c>
      <c r="AA862">
        <v>103</v>
      </c>
      <c r="AB862">
        <v>0</v>
      </c>
      <c r="AC862">
        <v>0</v>
      </c>
      <c r="AD862">
        <v>612</v>
      </c>
      <c r="AE862">
        <v>504</v>
      </c>
      <c r="AF862">
        <v>0</v>
      </c>
      <c r="AG862">
        <v>13</v>
      </c>
      <c r="AH862" t="s">
        <v>89</v>
      </c>
      <c r="AI862" t="s">
        <v>89</v>
      </c>
      <c r="AJ862" t="s">
        <v>89</v>
      </c>
      <c r="AK862" t="s">
        <v>89</v>
      </c>
      <c r="AL862" t="s">
        <v>89</v>
      </c>
      <c r="AM862" t="s">
        <v>89</v>
      </c>
      <c r="AN862" t="s">
        <v>89</v>
      </c>
      <c r="AO862" t="s">
        <v>89</v>
      </c>
      <c r="AP862" t="s">
        <v>89</v>
      </c>
      <c r="AQ862" t="s">
        <v>89</v>
      </c>
      <c r="AR862" t="s">
        <v>89</v>
      </c>
      <c r="AS862" t="s">
        <v>89</v>
      </c>
      <c r="AT862" t="s">
        <v>89</v>
      </c>
      <c r="AU862" t="s">
        <v>89</v>
      </c>
      <c r="AV862" t="s">
        <v>89</v>
      </c>
      <c r="AW862" t="s">
        <v>89</v>
      </c>
      <c r="AX862" t="s">
        <v>89</v>
      </c>
      <c r="AY862" t="s">
        <v>89</v>
      </c>
      <c r="AZ862" t="s">
        <v>89</v>
      </c>
      <c r="BA862" t="s">
        <v>89</v>
      </c>
      <c r="BB862" t="s">
        <v>89</v>
      </c>
      <c r="BC862" t="s">
        <v>89</v>
      </c>
      <c r="BD862" t="s">
        <v>89</v>
      </c>
      <c r="BE862" t="s">
        <v>89</v>
      </c>
    </row>
    <row r="863" spans="1:57" x14ac:dyDescent="0.35">
      <c r="A863" t="s">
        <v>2025</v>
      </c>
      <c r="B863" t="s">
        <v>81</v>
      </c>
      <c r="C863" t="s">
        <v>230</v>
      </c>
      <c r="D863" t="s">
        <v>83</v>
      </c>
      <c r="E863" s="2" t="str">
        <f>HYPERLINK("capsilon://?command=openfolder&amp;siteaddress=envoy.emaiq-na2.net&amp;folderid=FX67EECA85-113D-6C32-32A0-7E007FB232DB","FX2203529")</f>
        <v>FX2203529</v>
      </c>
      <c r="F863" t="s">
        <v>19</v>
      </c>
      <c r="G863" t="s">
        <v>19</v>
      </c>
      <c r="H863" t="s">
        <v>84</v>
      </c>
      <c r="I863" t="s">
        <v>2026</v>
      </c>
      <c r="J863">
        <v>38</v>
      </c>
      <c r="K863" t="s">
        <v>86</v>
      </c>
      <c r="L863" t="s">
        <v>87</v>
      </c>
      <c r="M863" t="s">
        <v>88</v>
      </c>
      <c r="N863">
        <v>2</v>
      </c>
      <c r="O863" s="1">
        <v>44658.539837962962</v>
      </c>
      <c r="P863" s="1">
        <v>44658.548854166664</v>
      </c>
      <c r="Q863">
        <v>462</v>
      </c>
      <c r="R863">
        <v>317</v>
      </c>
      <c r="S863" t="b">
        <v>0</v>
      </c>
      <c r="T863" t="s">
        <v>89</v>
      </c>
      <c r="U863" t="b">
        <v>0</v>
      </c>
      <c r="V863" t="s">
        <v>134</v>
      </c>
      <c r="W863" s="1">
        <v>44658.541689814818</v>
      </c>
      <c r="X863">
        <v>133</v>
      </c>
      <c r="Y863">
        <v>37</v>
      </c>
      <c r="Z863">
        <v>0</v>
      </c>
      <c r="AA863">
        <v>37</v>
      </c>
      <c r="AB863">
        <v>0</v>
      </c>
      <c r="AC863">
        <v>15</v>
      </c>
      <c r="AD863">
        <v>1</v>
      </c>
      <c r="AE863">
        <v>0</v>
      </c>
      <c r="AF863">
        <v>0</v>
      </c>
      <c r="AG863">
        <v>0</v>
      </c>
      <c r="AH863" t="s">
        <v>101</v>
      </c>
      <c r="AI863" s="1">
        <v>44658.548854166664</v>
      </c>
      <c r="AJ863">
        <v>184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1</v>
      </c>
      <c r="AQ863">
        <v>0</v>
      </c>
      <c r="AR863">
        <v>0</v>
      </c>
      <c r="AS863">
        <v>0</v>
      </c>
      <c r="AT863" t="s">
        <v>89</v>
      </c>
      <c r="AU863" t="s">
        <v>89</v>
      </c>
      <c r="AV863" t="s">
        <v>89</v>
      </c>
      <c r="AW863" t="s">
        <v>89</v>
      </c>
      <c r="AX863" t="s">
        <v>89</v>
      </c>
      <c r="AY863" t="s">
        <v>89</v>
      </c>
      <c r="AZ863" t="s">
        <v>89</v>
      </c>
      <c r="BA863" t="s">
        <v>89</v>
      </c>
      <c r="BB863" t="s">
        <v>89</v>
      </c>
      <c r="BC863" t="s">
        <v>89</v>
      </c>
      <c r="BD863" t="s">
        <v>89</v>
      </c>
      <c r="BE863" t="s">
        <v>89</v>
      </c>
    </row>
    <row r="864" spans="1:57" x14ac:dyDescent="0.35">
      <c r="A864" t="s">
        <v>2027</v>
      </c>
      <c r="B864" t="s">
        <v>81</v>
      </c>
      <c r="C864" t="s">
        <v>364</v>
      </c>
      <c r="D864" t="s">
        <v>83</v>
      </c>
      <c r="E864" s="2" t="str">
        <f>HYPERLINK("capsilon://?command=openfolder&amp;siteaddress=envoy.emaiq-na2.net&amp;folderid=FXE2986111-A633-1F48-08CF-641B72FABE72","FX22031229")</f>
        <v>FX22031229</v>
      </c>
      <c r="F864" t="s">
        <v>19</v>
      </c>
      <c r="G864" t="s">
        <v>19</v>
      </c>
      <c r="H864" t="s">
        <v>84</v>
      </c>
      <c r="I864" t="s">
        <v>365</v>
      </c>
      <c r="J864">
        <v>196</v>
      </c>
      <c r="K864" t="s">
        <v>86</v>
      </c>
      <c r="L864" t="s">
        <v>87</v>
      </c>
      <c r="M864" t="s">
        <v>88</v>
      </c>
      <c r="N864">
        <v>1</v>
      </c>
      <c r="O864" s="1">
        <v>44652.52851851852</v>
      </c>
      <c r="P864" s="1">
        <v>44653.307847222219</v>
      </c>
      <c r="Q864">
        <v>66545</v>
      </c>
      <c r="R864">
        <v>789</v>
      </c>
      <c r="S864" t="b">
        <v>0</v>
      </c>
      <c r="T864" t="s">
        <v>89</v>
      </c>
      <c r="U864" t="b">
        <v>0</v>
      </c>
      <c r="V864" t="s">
        <v>110</v>
      </c>
      <c r="W864" s="1">
        <v>44653.307847222219</v>
      </c>
      <c r="X864">
        <v>541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196</v>
      </c>
      <c r="AE864">
        <v>165</v>
      </c>
      <c r="AF864">
        <v>0</v>
      </c>
      <c r="AG864">
        <v>7</v>
      </c>
      <c r="AH864" t="s">
        <v>89</v>
      </c>
      <c r="AI864" t="s">
        <v>89</v>
      </c>
      <c r="AJ864" t="s">
        <v>89</v>
      </c>
      <c r="AK864" t="s">
        <v>89</v>
      </c>
      <c r="AL864" t="s">
        <v>89</v>
      </c>
      <c r="AM864" t="s">
        <v>89</v>
      </c>
      <c r="AN864" t="s">
        <v>89</v>
      </c>
      <c r="AO864" t="s">
        <v>89</v>
      </c>
      <c r="AP864" t="s">
        <v>89</v>
      </c>
      <c r="AQ864" t="s">
        <v>89</v>
      </c>
      <c r="AR864" t="s">
        <v>89</v>
      </c>
      <c r="AS864" t="s">
        <v>89</v>
      </c>
      <c r="AT864" t="s">
        <v>89</v>
      </c>
      <c r="AU864" t="s">
        <v>89</v>
      </c>
      <c r="AV864" t="s">
        <v>89</v>
      </c>
      <c r="AW864" t="s">
        <v>89</v>
      </c>
      <c r="AX864" t="s">
        <v>89</v>
      </c>
      <c r="AY864" t="s">
        <v>89</v>
      </c>
      <c r="AZ864" t="s">
        <v>89</v>
      </c>
      <c r="BA864" t="s">
        <v>89</v>
      </c>
      <c r="BB864" t="s">
        <v>89</v>
      </c>
      <c r="BC864" t="s">
        <v>89</v>
      </c>
      <c r="BD864" t="s">
        <v>89</v>
      </c>
      <c r="BE864" t="s">
        <v>89</v>
      </c>
    </row>
    <row r="865" spans="1:57" x14ac:dyDescent="0.35">
      <c r="A865" t="s">
        <v>2028</v>
      </c>
      <c r="B865" t="s">
        <v>81</v>
      </c>
      <c r="C865" t="s">
        <v>570</v>
      </c>
      <c r="D865" t="s">
        <v>83</v>
      </c>
      <c r="E865" s="2" t="str">
        <f>HYPERLINK("capsilon://?command=openfolder&amp;siteaddress=envoy.emaiq-na2.net&amp;folderid=FX0DA7ED7D-1CF1-8A0F-5D7C-666F339EE01C","FX22038")</f>
        <v>FX22038</v>
      </c>
      <c r="F865" t="s">
        <v>19</v>
      </c>
      <c r="G865" t="s">
        <v>19</v>
      </c>
      <c r="H865" t="s">
        <v>84</v>
      </c>
      <c r="I865" t="s">
        <v>2029</v>
      </c>
      <c r="J865">
        <v>38</v>
      </c>
      <c r="K865" t="s">
        <v>86</v>
      </c>
      <c r="L865" t="s">
        <v>87</v>
      </c>
      <c r="M865" t="s">
        <v>88</v>
      </c>
      <c r="N865">
        <v>2</v>
      </c>
      <c r="O865" s="1">
        <v>44658.542847222219</v>
      </c>
      <c r="P865" s="1">
        <v>44658.549259259256</v>
      </c>
      <c r="Q865">
        <v>483</v>
      </c>
      <c r="R865">
        <v>71</v>
      </c>
      <c r="S865" t="b">
        <v>0</v>
      </c>
      <c r="T865" t="s">
        <v>89</v>
      </c>
      <c r="U865" t="b">
        <v>0</v>
      </c>
      <c r="V865" t="s">
        <v>134</v>
      </c>
      <c r="W865" s="1">
        <v>44658.543425925927</v>
      </c>
      <c r="X865">
        <v>37</v>
      </c>
      <c r="Y865">
        <v>0</v>
      </c>
      <c r="Z865">
        <v>0</v>
      </c>
      <c r="AA865">
        <v>0</v>
      </c>
      <c r="AB865">
        <v>37</v>
      </c>
      <c r="AC865">
        <v>0</v>
      </c>
      <c r="AD865">
        <v>38</v>
      </c>
      <c r="AE865">
        <v>0</v>
      </c>
      <c r="AF865">
        <v>0</v>
      </c>
      <c r="AG865">
        <v>0</v>
      </c>
      <c r="AH865" t="s">
        <v>101</v>
      </c>
      <c r="AI865" s="1">
        <v>44658.549259259256</v>
      </c>
      <c r="AJ865">
        <v>34</v>
      </c>
      <c r="AK865">
        <v>0</v>
      </c>
      <c r="AL865">
        <v>0</v>
      </c>
      <c r="AM865">
        <v>0</v>
      </c>
      <c r="AN865">
        <v>37</v>
      </c>
      <c r="AO865">
        <v>0</v>
      </c>
      <c r="AP865">
        <v>38</v>
      </c>
      <c r="AQ865">
        <v>0</v>
      </c>
      <c r="AR865">
        <v>0</v>
      </c>
      <c r="AS865">
        <v>0</v>
      </c>
      <c r="AT865" t="s">
        <v>89</v>
      </c>
      <c r="AU865" t="s">
        <v>89</v>
      </c>
      <c r="AV865" t="s">
        <v>89</v>
      </c>
      <c r="AW865" t="s">
        <v>89</v>
      </c>
      <c r="AX865" t="s">
        <v>89</v>
      </c>
      <c r="AY865" t="s">
        <v>89</v>
      </c>
      <c r="AZ865" t="s">
        <v>89</v>
      </c>
      <c r="BA865" t="s">
        <v>89</v>
      </c>
      <c r="BB865" t="s">
        <v>89</v>
      </c>
      <c r="BC865" t="s">
        <v>89</v>
      </c>
      <c r="BD865" t="s">
        <v>89</v>
      </c>
      <c r="BE865" t="s">
        <v>89</v>
      </c>
    </row>
    <row r="866" spans="1:57" x14ac:dyDescent="0.35">
      <c r="A866" t="s">
        <v>2030</v>
      </c>
      <c r="B866" t="s">
        <v>81</v>
      </c>
      <c r="C866" t="s">
        <v>415</v>
      </c>
      <c r="D866" t="s">
        <v>83</v>
      </c>
      <c r="E866" s="2" t="str">
        <f>HYPERLINK("capsilon://?command=openfolder&amp;siteaddress=envoy.emaiq-na2.net&amp;folderid=FX29FB0D60-D93C-D174-8FA3-04DD2AE60487","FX2204157")</f>
        <v>FX2204157</v>
      </c>
      <c r="F866" t="s">
        <v>19</v>
      </c>
      <c r="G866" t="s">
        <v>19</v>
      </c>
      <c r="H866" t="s">
        <v>84</v>
      </c>
      <c r="I866" t="s">
        <v>2024</v>
      </c>
      <c r="J866">
        <v>804</v>
      </c>
      <c r="K866" t="s">
        <v>86</v>
      </c>
      <c r="L866" t="s">
        <v>87</v>
      </c>
      <c r="M866" t="s">
        <v>88</v>
      </c>
      <c r="N866">
        <v>2</v>
      </c>
      <c r="O866" s="1">
        <v>44658.549953703703</v>
      </c>
      <c r="P866" s="1">
        <v>44658.601238425923</v>
      </c>
      <c r="Q866">
        <v>310</v>
      </c>
      <c r="R866">
        <v>4121</v>
      </c>
      <c r="S866" t="b">
        <v>0</v>
      </c>
      <c r="T866" t="s">
        <v>89</v>
      </c>
      <c r="U866" t="b">
        <v>1</v>
      </c>
      <c r="V866" t="s">
        <v>476</v>
      </c>
      <c r="W866" s="1">
        <v>44658.576319444444</v>
      </c>
      <c r="X866">
        <v>2269</v>
      </c>
      <c r="Y866">
        <v>313</v>
      </c>
      <c r="Z866">
        <v>0</v>
      </c>
      <c r="AA866">
        <v>313</v>
      </c>
      <c r="AB866">
        <v>402</v>
      </c>
      <c r="AC866">
        <v>217</v>
      </c>
      <c r="AD866">
        <v>491</v>
      </c>
      <c r="AE866">
        <v>0</v>
      </c>
      <c r="AF866">
        <v>0</v>
      </c>
      <c r="AG866">
        <v>0</v>
      </c>
      <c r="AH866" t="s">
        <v>200</v>
      </c>
      <c r="AI866" s="1">
        <v>44658.601238425923</v>
      </c>
      <c r="AJ866">
        <v>1852</v>
      </c>
      <c r="AK866">
        <v>7</v>
      </c>
      <c r="AL866">
        <v>0</v>
      </c>
      <c r="AM866">
        <v>7</v>
      </c>
      <c r="AN866">
        <v>402</v>
      </c>
      <c r="AO866">
        <v>7</v>
      </c>
      <c r="AP866">
        <v>484</v>
      </c>
      <c r="AQ866">
        <v>0</v>
      </c>
      <c r="AR866">
        <v>0</v>
      </c>
      <c r="AS866">
        <v>0</v>
      </c>
      <c r="AT866" t="s">
        <v>89</v>
      </c>
      <c r="AU866" t="s">
        <v>89</v>
      </c>
      <c r="AV866" t="s">
        <v>89</v>
      </c>
      <c r="AW866" t="s">
        <v>89</v>
      </c>
      <c r="AX866" t="s">
        <v>89</v>
      </c>
      <c r="AY866" t="s">
        <v>89</v>
      </c>
      <c r="AZ866" t="s">
        <v>89</v>
      </c>
      <c r="BA866" t="s">
        <v>89</v>
      </c>
      <c r="BB866" t="s">
        <v>89</v>
      </c>
      <c r="BC866" t="s">
        <v>89</v>
      </c>
      <c r="BD866" t="s">
        <v>89</v>
      </c>
      <c r="BE866" t="s">
        <v>89</v>
      </c>
    </row>
    <row r="867" spans="1:57" x14ac:dyDescent="0.35">
      <c r="A867" t="s">
        <v>2031</v>
      </c>
      <c r="B867" t="s">
        <v>81</v>
      </c>
      <c r="C867" t="s">
        <v>1294</v>
      </c>
      <c r="D867" t="s">
        <v>83</v>
      </c>
      <c r="E867" s="2" t="str">
        <f>HYPERLINK("capsilon://?command=openfolder&amp;siteaddress=envoy.emaiq-na2.net&amp;folderid=FXDA38C9CE-2BB4-E1CE-CA26-AFDD7676DFAD","FX2203744")</f>
        <v>FX2203744</v>
      </c>
      <c r="F867" t="s">
        <v>19</v>
      </c>
      <c r="G867" t="s">
        <v>19</v>
      </c>
      <c r="H867" t="s">
        <v>84</v>
      </c>
      <c r="I867" t="s">
        <v>2032</v>
      </c>
      <c r="J867">
        <v>66</v>
      </c>
      <c r="K867" t="s">
        <v>86</v>
      </c>
      <c r="L867" t="s">
        <v>87</v>
      </c>
      <c r="M867" t="s">
        <v>88</v>
      </c>
      <c r="N867">
        <v>2</v>
      </c>
      <c r="O867" s="1">
        <v>44658.56077546296</v>
      </c>
      <c r="P867" s="1">
        <v>44658.571342592593</v>
      </c>
      <c r="Q867">
        <v>144</v>
      </c>
      <c r="R867">
        <v>769</v>
      </c>
      <c r="S867" t="b">
        <v>0</v>
      </c>
      <c r="T867" t="s">
        <v>89</v>
      </c>
      <c r="U867" t="b">
        <v>0</v>
      </c>
      <c r="V867" t="s">
        <v>134</v>
      </c>
      <c r="W867" s="1">
        <v>44658.566354166665</v>
      </c>
      <c r="X867">
        <v>426</v>
      </c>
      <c r="Y867">
        <v>52</v>
      </c>
      <c r="Z867">
        <v>0</v>
      </c>
      <c r="AA867">
        <v>52</v>
      </c>
      <c r="AB867">
        <v>0</v>
      </c>
      <c r="AC867">
        <v>23</v>
      </c>
      <c r="AD867">
        <v>14</v>
      </c>
      <c r="AE867">
        <v>0</v>
      </c>
      <c r="AF867">
        <v>0</v>
      </c>
      <c r="AG867">
        <v>0</v>
      </c>
      <c r="AH867" t="s">
        <v>101</v>
      </c>
      <c r="AI867" s="1">
        <v>44658.571342592593</v>
      </c>
      <c r="AJ867">
        <v>343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14</v>
      </c>
      <c r="AQ867">
        <v>0</v>
      </c>
      <c r="AR867">
        <v>0</v>
      </c>
      <c r="AS867">
        <v>0</v>
      </c>
      <c r="AT867" t="s">
        <v>89</v>
      </c>
      <c r="AU867" t="s">
        <v>89</v>
      </c>
      <c r="AV867" t="s">
        <v>89</v>
      </c>
      <c r="AW867" t="s">
        <v>89</v>
      </c>
      <c r="AX867" t="s">
        <v>89</v>
      </c>
      <c r="AY867" t="s">
        <v>89</v>
      </c>
      <c r="AZ867" t="s">
        <v>89</v>
      </c>
      <c r="BA867" t="s">
        <v>89</v>
      </c>
      <c r="BB867" t="s">
        <v>89</v>
      </c>
      <c r="BC867" t="s">
        <v>89</v>
      </c>
      <c r="BD867" t="s">
        <v>89</v>
      </c>
      <c r="BE867" t="s">
        <v>89</v>
      </c>
    </row>
    <row r="868" spans="1:57" x14ac:dyDescent="0.35">
      <c r="A868" t="s">
        <v>2033</v>
      </c>
      <c r="B868" t="s">
        <v>81</v>
      </c>
      <c r="C868" t="s">
        <v>584</v>
      </c>
      <c r="D868" t="s">
        <v>83</v>
      </c>
      <c r="E868" s="2" t="str">
        <f>HYPERLINK("capsilon://?command=openfolder&amp;siteaddress=envoy.emaiq-na2.net&amp;folderid=FX08778AE4-B8D2-4550-EADE-CCCE368D1294","FX22031047")</f>
        <v>FX22031047</v>
      </c>
      <c r="F868" t="s">
        <v>19</v>
      </c>
      <c r="G868" t="s">
        <v>19</v>
      </c>
      <c r="H868" t="s">
        <v>84</v>
      </c>
      <c r="I868" t="s">
        <v>2034</v>
      </c>
      <c r="J868">
        <v>194</v>
      </c>
      <c r="K868" t="s">
        <v>86</v>
      </c>
      <c r="L868" t="s">
        <v>87</v>
      </c>
      <c r="M868" t="s">
        <v>88</v>
      </c>
      <c r="N868">
        <v>1</v>
      </c>
      <c r="O868" s="1">
        <v>44658.564409722225</v>
      </c>
      <c r="P868" s="1">
        <v>44658.572569444441</v>
      </c>
      <c r="Q868">
        <v>168</v>
      </c>
      <c r="R868">
        <v>537</v>
      </c>
      <c r="S868" t="b">
        <v>0</v>
      </c>
      <c r="T868" t="s">
        <v>89</v>
      </c>
      <c r="U868" t="b">
        <v>0</v>
      </c>
      <c r="V868" t="s">
        <v>134</v>
      </c>
      <c r="W868" s="1">
        <v>44658.572569444441</v>
      </c>
      <c r="X868">
        <v>537</v>
      </c>
      <c r="Y868">
        <v>83</v>
      </c>
      <c r="Z868">
        <v>0</v>
      </c>
      <c r="AA868">
        <v>83</v>
      </c>
      <c r="AB868">
        <v>104</v>
      </c>
      <c r="AC868">
        <v>20</v>
      </c>
      <c r="AD868">
        <v>111</v>
      </c>
      <c r="AE868">
        <v>21</v>
      </c>
      <c r="AF868">
        <v>0</v>
      </c>
      <c r="AG868">
        <v>2</v>
      </c>
      <c r="AH868" t="s">
        <v>89</v>
      </c>
      <c r="AI868" t="s">
        <v>89</v>
      </c>
      <c r="AJ868" t="s">
        <v>89</v>
      </c>
      <c r="AK868" t="s">
        <v>89</v>
      </c>
      <c r="AL868" t="s">
        <v>89</v>
      </c>
      <c r="AM868" t="s">
        <v>89</v>
      </c>
      <c r="AN868" t="s">
        <v>89</v>
      </c>
      <c r="AO868" t="s">
        <v>89</v>
      </c>
      <c r="AP868" t="s">
        <v>89</v>
      </c>
      <c r="AQ868" t="s">
        <v>89</v>
      </c>
      <c r="AR868" t="s">
        <v>89</v>
      </c>
      <c r="AS868" t="s">
        <v>89</v>
      </c>
      <c r="AT868" t="s">
        <v>89</v>
      </c>
      <c r="AU868" t="s">
        <v>89</v>
      </c>
      <c r="AV868" t="s">
        <v>89</v>
      </c>
      <c r="AW868" t="s">
        <v>89</v>
      </c>
      <c r="AX868" t="s">
        <v>89</v>
      </c>
      <c r="AY868" t="s">
        <v>89</v>
      </c>
      <c r="AZ868" t="s">
        <v>89</v>
      </c>
      <c r="BA868" t="s">
        <v>89</v>
      </c>
      <c r="BB868" t="s">
        <v>89</v>
      </c>
      <c r="BC868" t="s">
        <v>89</v>
      </c>
      <c r="BD868" t="s">
        <v>89</v>
      </c>
      <c r="BE868" t="s">
        <v>89</v>
      </c>
    </row>
    <row r="869" spans="1:57" x14ac:dyDescent="0.35">
      <c r="A869" t="s">
        <v>2035</v>
      </c>
      <c r="B869" t="s">
        <v>81</v>
      </c>
      <c r="C869" t="s">
        <v>584</v>
      </c>
      <c r="D869" t="s">
        <v>83</v>
      </c>
      <c r="E869" s="2" t="str">
        <f>HYPERLINK("capsilon://?command=openfolder&amp;siteaddress=envoy.emaiq-na2.net&amp;folderid=FX08778AE4-B8D2-4550-EADE-CCCE368D1294","FX22031047")</f>
        <v>FX22031047</v>
      </c>
      <c r="F869" t="s">
        <v>19</v>
      </c>
      <c r="G869" t="s">
        <v>19</v>
      </c>
      <c r="H869" t="s">
        <v>84</v>
      </c>
      <c r="I869" t="s">
        <v>2034</v>
      </c>
      <c r="J869">
        <v>56</v>
      </c>
      <c r="K869" t="s">
        <v>86</v>
      </c>
      <c r="L869" t="s">
        <v>87</v>
      </c>
      <c r="M869" t="s">
        <v>88</v>
      </c>
      <c r="N869">
        <v>2</v>
      </c>
      <c r="O869" s="1">
        <v>44658.572916666664</v>
      </c>
      <c r="P869" s="1">
        <v>44658.597534722219</v>
      </c>
      <c r="Q869">
        <v>805</v>
      </c>
      <c r="R869">
        <v>1322</v>
      </c>
      <c r="S869" t="b">
        <v>0</v>
      </c>
      <c r="T869" t="s">
        <v>89</v>
      </c>
      <c r="U869" t="b">
        <v>1</v>
      </c>
      <c r="V869" t="s">
        <v>134</v>
      </c>
      <c r="W869" s="1">
        <v>44658.583668981482</v>
      </c>
      <c r="X869">
        <v>926</v>
      </c>
      <c r="Y869">
        <v>84</v>
      </c>
      <c r="Z869">
        <v>0</v>
      </c>
      <c r="AA869">
        <v>84</v>
      </c>
      <c r="AB869">
        <v>52</v>
      </c>
      <c r="AC869">
        <v>69</v>
      </c>
      <c r="AD869">
        <v>-28</v>
      </c>
      <c r="AE869">
        <v>0</v>
      </c>
      <c r="AF869">
        <v>0</v>
      </c>
      <c r="AG869">
        <v>0</v>
      </c>
      <c r="AH869" t="s">
        <v>101</v>
      </c>
      <c r="AI869" s="1">
        <v>44658.597534722219</v>
      </c>
      <c r="AJ869">
        <v>396</v>
      </c>
      <c r="AK869">
        <v>0</v>
      </c>
      <c r="AL869">
        <v>0</v>
      </c>
      <c r="AM869">
        <v>0</v>
      </c>
      <c r="AN869">
        <v>52</v>
      </c>
      <c r="AO869">
        <v>0</v>
      </c>
      <c r="AP869">
        <v>-28</v>
      </c>
      <c r="AQ869">
        <v>0</v>
      </c>
      <c r="AR869">
        <v>0</v>
      </c>
      <c r="AS869">
        <v>0</v>
      </c>
      <c r="AT869" t="s">
        <v>89</v>
      </c>
      <c r="AU869" t="s">
        <v>89</v>
      </c>
      <c r="AV869" t="s">
        <v>89</v>
      </c>
      <c r="AW869" t="s">
        <v>89</v>
      </c>
      <c r="AX869" t="s">
        <v>89</v>
      </c>
      <c r="AY869" t="s">
        <v>89</v>
      </c>
      <c r="AZ869" t="s">
        <v>89</v>
      </c>
      <c r="BA869" t="s">
        <v>89</v>
      </c>
      <c r="BB869" t="s">
        <v>89</v>
      </c>
      <c r="BC869" t="s">
        <v>89</v>
      </c>
      <c r="BD869" t="s">
        <v>89</v>
      </c>
      <c r="BE869" t="s">
        <v>89</v>
      </c>
    </row>
    <row r="870" spans="1:57" x14ac:dyDescent="0.35">
      <c r="A870" t="s">
        <v>2036</v>
      </c>
      <c r="B870" t="s">
        <v>81</v>
      </c>
      <c r="C870" t="s">
        <v>2037</v>
      </c>
      <c r="D870" t="s">
        <v>83</v>
      </c>
      <c r="E870" s="2" t="str">
        <f>HYPERLINK("capsilon://?command=openfolder&amp;siteaddress=envoy.emaiq-na2.net&amp;folderid=FXAF0199FD-A6B7-F6B5-F8B0-A1175D81FE21","FX2204159")</f>
        <v>FX2204159</v>
      </c>
      <c r="F870" t="s">
        <v>19</v>
      </c>
      <c r="G870" t="s">
        <v>19</v>
      </c>
      <c r="H870" t="s">
        <v>84</v>
      </c>
      <c r="I870" t="s">
        <v>2038</v>
      </c>
      <c r="J870">
        <v>244</v>
      </c>
      <c r="K870" t="s">
        <v>86</v>
      </c>
      <c r="L870" t="s">
        <v>87</v>
      </c>
      <c r="M870" t="s">
        <v>88</v>
      </c>
      <c r="N870">
        <v>2</v>
      </c>
      <c r="O870" s="1">
        <v>44658.574421296296</v>
      </c>
      <c r="P870" s="1">
        <v>44658.603159722225</v>
      </c>
      <c r="Q870">
        <v>1337</v>
      </c>
      <c r="R870">
        <v>1146</v>
      </c>
      <c r="S870" t="b">
        <v>0</v>
      </c>
      <c r="T870" t="s">
        <v>89</v>
      </c>
      <c r="U870" t="b">
        <v>0</v>
      </c>
      <c r="V870" t="s">
        <v>476</v>
      </c>
      <c r="W870" s="1">
        <v>44658.583611111113</v>
      </c>
      <c r="X870">
        <v>629</v>
      </c>
      <c r="Y870">
        <v>166</v>
      </c>
      <c r="Z870">
        <v>0</v>
      </c>
      <c r="AA870">
        <v>166</v>
      </c>
      <c r="AB870">
        <v>0</v>
      </c>
      <c r="AC870">
        <v>81</v>
      </c>
      <c r="AD870">
        <v>78</v>
      </c>
      <c r="AE870">
        <v>0</v>
      </c>
      <c r="AF870">
        <v>0</v>
      </c>
      <c r="AG870">
        <v>0</v>
      </c>
      <c r="AH870" t="s">
        <v>101</v>
      </c>
      <c r="AI870" s="1">
        <v>44658.603159722225</v>
      </c>
      <c r="AJ870">
        <v>485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78</v>
      </c>
      <c r="AQ870">
        <v>0</v>
      </c>
      <c r="AR870">
        <v>0</v>
      </c>
      <c r="AS870">
        <v>0</v>
      </c>
      <c r="AT870" t="s">
        <v>89</v>
      </c>
      <c r="AU870" t="s">
        <v>89</v>
      </c>
      <c r="AV870" t="s">
        <v>89</v>
      </c>
      <c r="AW870" t="s">
        <v>89</v>
      </c>
      <c r="AX870" t="s">
        <v>89</v>
      </c>
      <c r="AY870" t="s">
        <v>89</v>
      </c>
      <c r="AZ870" t="s">
        <v>89</v>
      </c>
      <c r="BA870" t="s">
        <v>89</v>
      </c>
      <c r="BB870" t="s">
        <v>89</v>
      </c>
      <c r="BC870" t="s">
        <v>89</v>
      </c>
      <c r="BD870" t="s">
        <v>89</v>
      </c>
      <c r="BE870" t="s">
        <v>89</v>
      </c>
    </row>
    <row r="871" spans="1:57" x14ac:dyDescent="0.35">
      <c r="A871" t="s">
        <v>2039</v>
      </c>
      <c r="B871" t="s">
        <v>81</v>
      </c>
      <c r="C871" t="s">
        <v>1978</v>
      </c>
      <c r="D871" t="s">
        <v>83</v>
      </c>
      <c r="E871" s="2" t="str">
        <f>HYPERLINK("capsilon://?command=openfolder&amp;siteaddress=envoy.emaiq-na2.net&amp;folderid=FXF0C1BE35-02CB-D689-F0DD-152DDC05CB07","FX2204147")</f>
        <v>FX2204147</v>
      </c>
      <c r="F871" t="s">
        <v>19</v>
      </c>
      <c r="G871" t="s">
        <v>19</v>
      </c>
      <c r="H871" t="s">
        <v>84</v>
      </c>
      <c r="I871" t="s">
        <v>2040</v>
      </c>
      <c r="J871">
        <v>30</v>
      </c>
      <c r="K871" t="s">
        <v>86</v>
      </c>
      <c r="L871" t="s">
        <v>87</v>
      </c>
      <c r="M871" t="s">
        <v>88</v>
      </c>
      <c r="N871">
        <v>2</v>
      </c>
      <c r="O871" s="1">
        <v>44658.581261574072</v>
      </c>
      <c r="P871" s="1">
        <v>44658.601863425924</v>
      </c>
      <c r="Q871">
        <v>1661</v>
      </c>
      <c r="R871">
        <v>119</v>
      </c>
      <c r="S871" t="b">
        <v>0</v>
      </c>
      <c r="T871" t="s">
        <v>89</v>
      </c>
      <c r="U871" t="b">
        <v>0</v>
      </c>
      <c r="V871" t="s">
        <v>476</v>
      </c>
      <c r="W871" s="1">
        <v>44658.584386574075</v>
      </c>
      <c r="X871">
        <v>66</v>
      </c>
      <c r="Y871">
        <v>9</v>
      </c>
      <c r="Z871">
        <v>0</v>
      </c>
      <c r="AA871">
        <v>9</v>
      </c>
      <c r="AB871">
        <v>0</v>
      </c>
      <c r="AC871">
        <v>3</v>
      </c>
      <c r="AD871">
        <v>21</v>
      </c>
      <c r="AE871">
        <v>0</v>
      </c>
      <c r="AF871">
        <v>0</v>
      </c>
      <c r="AG871">
        <v>0</v>
      </c>
      <c r="AH871" t="s">
        <v>200</v>
      </c>
      <c r="AI871" s="1">
        <v>44658.601863425924</v>
      </c>
      <c r="AJ871">
        <v>53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21</v>
      </c>
      <c r="AQ871">
        <v>0</v>
      </c>
      <c r="AR871">
        <v>0</v>
      </c>
      <c r="AS871">
        <v>0</v>
      </c>
      <c r="AT871" t="s">
        <v>89</v>
      </c>
      <c r="AU871" t="s">
        <v>89</v>
      </c>
      <c r="AV871" t="s">
        <v>89</v>
      </c>
      <c r="AW871" t="s">
        <v>89</v>
      </c>
      <c r="AX871" t="s">
        <v>89</v>
      </c>
      <c r="AY871" t="s">
        <v>89</v>
      </c>
      <c r="AZ871" t="s">
        <v>89</v>
      </c>
      <c r="BA871" t="s">
        <v>89</v>
      </c>
      <c r="BB871" t="s">
        <v>89</v>
      </c>
      <c r="BC871" t="s">
        <v>89</v>
      </c>
      <c r="BD871" t="s">
        <v>89</v>
      </c>
      <c r="BE871" t="s">
        <v>89</v>
      </c>
    </row>
    <row r="872" spans="1:57" x14ac:dyDescent="0.35">
      <c r="A872" t="s">
        <v>2041</v>
      </c>
      <c r="B872" t="s">
        <v>81</v>
      </c>
      <c r="C872" t="s">
        <v>592</v>
      </c>
      <c r="D872" t="s">
        <v>83</v>
      </c>
      <c r="E872" s="2" t="str">
        <f>HYPERLINK("capsilon://?command=openfolder&amp;siteaddress=envoy.emaiq-na2.net&amp;folderid=FXE30882B7-8203-6F21-FCC4-A9090D185D07","FX22031099")</f>
        <v>FX22031099</v>
      </c>
      <c r="F872" t="s">
        <v>19</v>
      </c>
      <c r="G872" t="s">
        <v>19</v>
      </c>
      <c r="H872" t="s">
        <v>84</v>
      </c>
      <c r="I872" t="s">
        <v>2042</v>
      </c>
      <c r="J872">
        <v>64</v>
      </c>
      <c r="K872" t="s">
        <v>86</v>
      </c>
      <c r="L872" t="s">
        <v>87</v>
      </c>
      <c r="M872" t="s">
        <v>88</v>
      </c>
      <c r="N872">
        <v>2</v>
      </c>
      <c r="O872" s="1">
        <v>44658.585868055554</v>
      </c>
      <c r="P872" s="1">
        <v>44658.628391203703</v>
      </c>
      <c r="Q872">
        <v>3030</v>
      </c>
      <c r="R872">
        <v>644</v>
      </c>
      <c r="S872" t="b">
        <v>0</v>
      </c>
      <c r="T872" t="s">
        <v>89</v>
      </c>
      <c r="U872" t="b">
        <v>0</v>
      </c>
      <c r="V872" t="s">
        <v>353</v>
      </c>
      <c r="W872" s="1">
        <v>44658.622187499997</v>
      </c>
      <c r="X872">
        <v>343</v>
      </c>
      <c r="Y872">
        <v>66</v>
      </c>
      <c r="Z872">
        <v>0</v>
      </c>
      <c r="AA872">
        <v>66</v>
      </c>
      <c r="AB872">
        <v>0</v>
      </c>
      <c r="AC872">
        <v>39</v>
      </c>
      <c r="AD872">
        <v>-2</v>
      </c>
      <c r="AE872">
        <v>0</v>
      </c>
      <c r="AF872">
        <v>0</v>
      </c>
      <c r="AG872">
        <v>0</v>
      </c>
      <c r="AH872" t="s">
        <v>101</v>
      </c>
      <c r="AI872" s="1">
        <v>44658.628391203703</v>
      </c>
      <c r="AJ872">
        <v>273</v>
      </c>
      <c r="AK872">
        <v>1</v>
      </c>
      <c r="AL872">
        <v>0</v>
      </c>
      <c r="AM872">
        <v>1</v>
      </c>
      <c r="AN872">
        <v>0</v>
      </c>
      <c r="AO872">
        <v>1</v>
      </c>
      <c r="AP872">
        <v>-3</v>
      </c>
      <c r="AQ872">
        <v>0</v>
      </c>
      <c r="AR872">
        <v>0</v>
      </c>
      <c r="AS872">
        <v>0</v>
      </c>
      <c r="AT872" t="s">
        <v>89</v>
      </c>
      <c r="AU872" t="s">
        <v>89</v>
      </c>
      <c r="AV872" t="s">
        <v>89</v>
      </c>
      <c r="AW872" t="s">
        <v>89</v>
      </c>
      <c r="AX872" t="s">
        <v>89</v>
      </c>
      <c r="AY872" t="s">
        <v>89</v>
      </c>
      <c r="AZ872" t="s">
        <v>89</v>
      </c>
      <c r="BA872" t="s">
        <v>89</v>
      </c>
      <c r="BB872" t="s">
        <v>89</v>
      </c>
      <c r="BC872" t="s">
        <v>89</v>
      </c>
      <c r="BD872" t="s">
        <v>89</v>
      </c>
      <c r="BE872" t="s">
        <v>89</v>
      </c>
    </row>
    <row r="873" spans="1:57" x14ac:dyDescent="0.35">
      <c r="A873" t="s">
        <v>2043</v>
      </c>
      <c r="B873" t="s">
        <v>81</v>
      </c>
      <c r="C873" t="s">
        <v>2044</v>
      </c>
      <c r="D873" t="s">
        <v>83</v>
      </c>
      <c r="E873" s="2" t="str">
        <f>HYPERLINK("capsilon://?command=openfolder&amp;siteaddress=envoy.emaiq-na2.net&amp;folderid=FX96084F28-59A0-3A60-A776-4A0DB91E0B25","FX2203748")</f>
        <v>FX2203748</v>
      </c>
      <c r="F873" t="s">
        <v>19</v>
      </c>
      <c r="G873" t="s">
        <v>19</v>
      </c>
      <c r="H873" t="s">
        <v>84</v>
      </c>
      <c r="I873" t="s">
        <v>2045</v>
      </c>
      <c r="J873">
        <v>336</v>
      </c>
      <c r="K873" t="s">
        <v>86</v>
      </c>
      <c r="L873" t="s">
        <v>87</v>
      </c>
      <c r="M873" t="s">
        <v>88</v>
      </c>
      <c r="N873">
        <v>1</v>
      </c>
      <c r="O873" s="1">
        <v>44658.588784722226</v>
      </c>
      <c r="P873" s="1">
        <v>44658.630486111113</v>
      </c>
      <c r="Q873">
        <v>2937</v>
      </c>
      <c r="R873">
        <v>666</v>
      </c>
      <c r="S873" t="b">
        <v>0</v>
      </c>
      <c r="T873" t="s">
        <v>89</v>
      </c>
      <c r="U873" t="b">
        <v>0</v>
      </c>
      <c r="V873" t="s">
        <v>476</v>
      </c>
      <c r="W873" s="1">
        <v>44658.630486111113</v>
      </c>
      <c r="X873">
        <v>645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336</v>
      </c>
      <c r="AE873">
        <v>292</v>
      </c>
      <c r="AF873">
        <v>0</v>
      </c>
      <c r="AG873">
        <v>13</v>
      </c>
      <c r="AH873" t="s">
        <v>89</v>
      </c>
      <c r="AI873" t="s">
        <v>89</v>
      </c>
      <c r="AJ873" t="s">
        <v>89</v>
      </c>
      <c r="AK873" t="s">
        <v>89</v>
      </c>
      <c r="AL873" t="s">
        <v>89</v>
      </c>
      <c r="AM873" t="s">
        <v>89</v>
      </c>
      <c r="AN873" t="s">
        <v>89</v>
      </c>
      <c r="AO873" t="s">
        <v>89</v>
      </c>
      <c r="AP873" t="s">
        <v>89</v>
      </c>
      <c r="AQ873" t="s">
        <v>89</v>
      </c>
      <c r="AR873" t="s">
        <v>89</v>
      </c>
      <c r="AS873" t="s">
        <v>89</v>
      </c>
      <c r="AT873" t="s">
        <v>89</v>
      </c>
      <c r="AU873" t="s">
        <v>89</v>
      </c>
      <c r="AV873" t="s">
        <v>89</v>
      </c>
      <c r="AW873" t="s">
        <v>89</v>
      </c>
      <c r="AX873" t="s">
        <v>89</v>
      </c>
      <c r="AY873" t="s">
        <v>89</v>
      </c>
      <c r="AZ873" t="s">
        <v>89</v>
      </c>
      <c r="BA873" t="s">
        <v>89</v>
      </c>
      <c r="BB873" t="s">
        <v>89</v>
      </c>
      <c r="BC873" t="s">
        <v>89</v>
      </c>
      <c r="BD873" t="s">
        <v>89</v>
      </c>
      <c r="BE873" t="s">
        <v>89</v>
      </c>
    </row>
    <row r="874" spans="1:57" x14ac:dyDescent="0.35">
      <c r="A874" t="s">
        <v>2046</v>
      </c>
      <c r="B874" t="s">
        <v>81</v>
      </c>
      <c r="C874" t="s">
        <v>2047</v>
      </c>
      <c r="D874" t="s">
        <v>83</v>
      </c>
      <c r="E874" s="2" t="str">
        <f>HYPERLINK("capsilon://?command=openfolder&amp;siteaddress=envoy.emaiq-na2.net&amp;folderid=FXF9F6C155-2C53-EF2F-FE01-F95855BF6740","FX22031393")</f>
        <v>FX22031393</v>
      </c>
      <c r="F874" t="s">
        <v>19</v>
      </c>
      <c r="G874" t="s">
        <v>19</v>
      </c>
      <c r="H874" t="s">
        <v>84</v>
      </c>
      <c r="I874" t="s">
        <v>2048</v>
      </c>
      <c r="J874">
        <v>369</v>
      </c>
      <c r="K874" t="s">
        <v>86</v>
      </c>
      <c r="L874" t="s">
        <v>87</v>
      </c>
      <c r="M874" t="s">
        <v>88</v>
      </c>
      <c r="N874">
        <v>2</v>
      </c>
      <c r="O874" s="1">
        <v>44658.592685185184</v>
      </c>
      <c r="P874" s="1">
        <v>44658.655416666668</v>
      </c>
      <c r="Q874">
        <v>2700</v>
      </c>
      <c r="R874">
        <v>2720</v>
      </c>
      <c r="S874" t="b">
        <v>0</v>
      </c>
      <c r="T874" t="s">
        <v>89</v>
      </c>
      <c r="U874" t="b">
        <v>0</v>
      </c>
      <c r="V874" t="s">
        <v>353</v>
      </c>
      <c r="W874" s="1">
        <v>44658.646979166668</v>
      </c>
      <c r="X874">
        <v>2028</v>
      </c>
      <c r="Y874">
        <v>228</v>
      </c>
      <c r="Z874">
        <v>0</v>
      </c>
      <c r="AA874">
        <v>228</v>
      </c>
      <c r="AB874">
        <v>0</v>
      </c>
      <c r="AC874">
        <v>128</v>
      </c>
      <c r="AD874">
        <v>141</v>
      </c>
      <c r="AE874">
        <v>0</v>
      </c>
      <c r="AF874">
        <v>0</v>
      </c>
      <c r="AG874">
        <v>0</v>
      </c>
      <c r="AH874" t="s">
        <v>101</v>
      </c>
      <c r="AI874" s="1">
        <v>44658.655416666668</v>
      </c>
      <c r="AJ874">
        <v>692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141</v>
      </c>
      <c r="AQ874">
        <v>0</v>
      </c>
      <c r="AR874">
        <v>0</v>
      </c>
      <c r="AS874">
        <v>0</v>
      </c>
      <c r="AT874" t="s">
        <v>89</v>
      </c>
      <c r="AU874" t="s">
        <v>89</v>
      </c>
      <c r="AV874" t="s">
        <v>89</v>
      </c>
      <c r="AW874" t="s">
        <v>89</v>
      </c>
      <c r="AX874" t="s">
        <v>89</v>
      </c>
      <c r="AY874" t="s">
        <v>89</v>
      </c>
      <c r="AZ874" t="s">
        <v>89</v>
      </c>
      <c r="BA874" t="s">
        <v>89</v>
      </c>
      <c r="BB874" t="s">
        <v>89</v>
      </c>
      <c r="BC874" t="s">
        <v>89</v>
      </c>
      <c r="BD874" t="s">
        <v>89</v>
      </c>
      <c r="BE874" t="s">
        <v>89</v>
      </c>
    </row>
    <row r="875" spans="1:57" x14ac:dyDescent="0.35">
      <c r="A875" t="s">
        <v>2049</v>
      </c>
      <c r="B875" t="s">
        <v>81</v>
      </c>
      <c r="C875" t="s">
        <v>703</v>
      </c>
      <c r="D875" t="s">
        <v>83</v>
      </c>
      <c r="E875" s="2" t="str">
        <f>HYPERLINK("capsilon://?command=openfolder&amp;siteaddress=envoy.emaiq-na2.net&amp;folderid=FX4668A687-183A-5D21-B66D-B3E3DADA99F7","FX2201517")</f>
        <v>FX2201517</v>
      </c>
      <c r="F875" t="s">
        <v>19</v>
      </c>
      <c r="G875" t="s">
        <v>19</v>
      </c>
      <c r="H875" t="s">
        <v>84</v>
      </c>
      <c r="I875" t="s">
        <v>2050</v>
      </c>
      <c r="J875">
        <v>249</v>
      </c>
      <c r="K875" t="s">
        <v>86</v>
      </c>
      <c r="L875" t="s">
        <v>87</v>
      </c>
      <c r="M875" t="s">
        <v>88</v>
      </c>
      <c r="N875">
        <v>1</v>
      </c>
      <c r="O875" s="1">
        <v>44658.597870370373</v>
      </c>
      <c r="P875" s="1">
        <v>44658.632905092592</v>
      </c>
      <c r="Q875">
        <v>2281</v>
      </c>
      <c r="R875">
        <v>746</v>
      </c>
      <c r="S875" t="b">
        <v>0</v>
      </c>
      <c r="T875" t="s">
        <v>89</v>
      </c>
      <c r="U875" t="b">
        <v>0</v>
      </c>
      <c r="V875" t="s">
        <v>460</v>
      </c>
      <c r="W875" s="1">
        <v>44658.632905092592</v>
      </c>
      <c r="X875">
        <v>366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249</v>
      </c>
      <c r="AE875">
        <v>220</v>
      </c>
      <c r="AF875">
        <v>0</v>
      </c>
      <c r="AG875">
        <v>15</v>
      </c>
      <c r="AH875" t="s">
        <v>89</v>
      </c>
      <c r="AI875" t="s">
        <v>89</v>
      </c>
      <c r="AJ875" t="s">
        <v>89</v>
      </c>
      <c r="AK875" t="s">
        <v>89</v>
      </c>
      <c r="AL875" t="s">
        <v>89</v>
      </c>
      <c r="AM875" t="s">
        <v>89</v>
      </c>
      <c r="AN875" t="s">
        <v>89</v>
      </c>
      <c r="AO875" t="s">
        <v>89</v>
      </c>
      <c r="AP875" t="s">
        <v>89</v>
      </c>
      <c r="AQ875" t="s">
        <v>89</v>
      </c>
      <c r="AR875" t="s">
        <v>89</v>
      </c>
      <c r="AS875" t="s">
        <v>89</v>
      </c>
      <c r="AT875" t="s">
        <v>89</v>
      </c>
      <c r="AU875" t="s">
        <v>89</v>
      </c>
      <c r="AV875" t="s">
        <v>89</v>
      </c>
      <c r="AW875" t="s">
        <v>89</v>
      </c>
      <c r="AX875" t="s">
        <v>89</v>
      </c>
      <c r="AY875" t="s">
        <v>89</v>
      </c>
      <c r="AZ875" t="s">
        <v>89</v>
      </c>
      <c r="BA875" t="s">
        <v>89</v>
      </c>
      <c r="BB875" t="s">
        <v>89</v>
      </c>
      <c r="BC875" t="s">
        <v>89</v>
      </c>
      <c r="BD875" t="s">
        <v>89</v>
      </c>
      <c r="BE875" t="s">
        <v>89</v>
      </c>
    </row>
    <row r="876" spans="1:57" x14ac:dyDescent="0.35">
      <c r="A876" t="s">
        <v>2051</v>
      </c>
      <c r="B876" t="s">
        <v>81</v>
      </c>
      <c r="C876" t="s">
        <v>2052</v>
      </c>
      <c r="D876" t="s">
        <v>83</v>
      </c>
      <c r="E876" s="2" t="str">
        <f>HYPERLINK("capsilon://?command=openfolder&amp;siteaddress=envoy.emaiq-na2.net&amp;folderid=FX569E624A-DBF5-DF35-8587-3FF13D480C16","FX2203732")</f>
        <v>FX2203732</v>
      </c>
      <c r="F876" t="s">
        <v>19</v>
      </c>
      <c r="G876" t="s">
        <v>19</v>
      </c>
      <c r="H876" t="s">
        <v>84</v>
      </c>
      <c r="I876" t="s">
        <v>2053</v>
      </c>
      <c r="J876">
        <v>66</v>
      </c>
      <c r="K876" t="s">
        <v>86</v>
      </c>
      <c r="L876" t="s">
        <v>87</v>
      </c>
      <c r="M876" t="s">
        <v>88</v>
      </c>
      <c r="N876">
        <v>2</v>
      </c>
      <c r="O876" s="1">
        <v>44658.602256944447</v>
      </c>
      <c r="P876" s="1">
        <v>44658.645370370374</v>
      </c>
      <c r="Q876">
        <v>3049</v>
      </c>
      <c r="R876">
        <v>676</v>
      </c>
      <c r="S876" t="b">
        <v>0</v>
      </c>
      <c r="T876" t="s">
        <v>89</v>
      </c>
      <c r="U876" t="b">
        <v>0</v>
      </c>
      <c r="V876" t="s">
        <v>134</v>
      </c>
      <c r="W876" s="1">
        <v>44658.629062499997</v>
      </c>
      <c r="X876">
        <v>417</v>
      </c>
      <c r="Y876">
        <v>52</v>
      </c>
      <c r="Z876">
        <v>0</v>
      </c>
      <c r="AA876">
        <v>52</v>
      </c>
      <c r="AB876">
        <v>0</v>
      </c>
      <c r="AC876">
        <v>25</v>
      </c>
      <c r="AD876">
        <v>14</v>
      </c>
      <c r="AE876">
        <v>0</v>
      </c>
      <c r="AF876">
        <v>0</v>
      </c>
      <c r="AG876">
        <v>0</v>
      </c>
      <c r="AH876" t="s">
        <v>101</v>
      </c>
      <c r="AI876" s="1">
        <v>44658.645370370374</v>
      </c>
      <c r="AJ876">
        <v>259</v>
      </c>
      <c r="AK876">
        <v>1</v>
      </c>
      <c r="AL876">
        <v>0</v>
      </c>
      <c r="AM876">
        <v>1</v>
      </c>
      <c r="AN876">
        <v>0</v>
      </c>
      <c r="AO876">
        <v>1</v>
      </c>
      <c r="AP876">
        <v>13</v>
      </c>
      <c r="AQ876">
        <v>0</v>
      </c>
      <c r="AR876">
        <v>0</v>
      </c>
      <c r="AS876">
        <v>0</v>
      </c>
      <c r="AT876" t="s">
        <v>89</v>
      </c>
      <c r="AU876" t="s">
        <v>89</v>
      </c>
      <c r="AV876" t="s">
        <v>89</v>
      </c>
      <c r="AW876" t="s">
        <v>89</v>
      </c>
      <c r="AX876" t="s">
        <v>89</v>
      </c>
      <c r="AY876" t="s">
        <v>89</v>
      </c>
      <c r="AZ876" t="s">
        <v>89</v>
      </c>
      <c r="BA876" t="s">
        <v>89</v>
      </c>
      <c r="BB876" t="s">
        <v>89</v>
      </c>
      <c r="BC876" t="s">
        <v>89</v>
      </c>
      <c r="BD876" t="s">
        <v>89</v>
      </c>
      <c r="BE876" t="s">
        <v>89</v>
      </c>
    </row>
    <row r="877" spans="1:57" x14ac:dyDescent="0.35">
      <c r="A877" t="s">
        <v>2054</v>
      </c>
      <c r="B877" t="s">
        <v>81</v>
      </c>
      <c r="C877" t="s">
        <v>1691</v>
      </c>
      <c r="D877" t="s">
        <v>83</v>
      </c>
      <c r="E877" s="2" t="str">
        <f>HYPERLINK("capsilon://?command=openfolder&amp;siteaddress=envoy.emaiq-na2.net&amp;folderid=FX52AF7134-A488-CC87-8CEC-97673F76E4EF","FX220447")</f>
        <v>FX220447</v>
      </c>
      <c r="F877" t="s">
        <v>19</v>
      </c>
      <c r="G877" t="s">
        <v>19</v>
      </c>
      <c r="H877" t="s">
        <v>84</v>
      </c>
      <c r="I877" t="s">
        <v>2055</v>
      </c>
      <c r="J877">
        <v>66</v>
      </c>
      <c r="K877" t="s">
        <v>86</v>
      </c>
      <c r="L877" t="s">
        <v>87</v>
      </c>
      <c r="M877" t="s">
        <v>88</v>
      </c>
      <c r="N877">
        <v>2</v>
      </c>
      <c r="O877" s="1">
        <v>44658.606203703705</v>
      </c>
      <c r="P877" s="1">
        <v>44658.647974537038</v>
      </c>
      <c r="Q877">
        <v>2737</v>
      </c>
      <c r="R877">
        <v>872</v>
      </c>
      <c r="S877" t="b">
        <v>0</v>
      </c>
      <c r="T877" t="s">
        <v>89</v>
      </c>
      <c r="U877" t="b">
        <v>0</v>
      </c>
      <c r="V877" t="s">
        <v>134</v>
      </c>
      <c r="W877" s="1">
        <v>44658.634895833333</v>
      </c>
      <c r="X877">
        <v>503</v>
      </c>
      <c r="Y877">
        <v>52</v>
      </c>
      <c r="Z877">
        <v>0</v>
      </c>
      <c r="AA877">
        <v>52</v>
      </c>
      <c r="AB877">
        <v>0</v>
      </c>
      <c r="AC877">
        <v>41</v>
      </c>
      <c r="AD877">
        <v>14</v>
      </c>
      <c r="AE877">
        <v>0</v>
      </c>
      <c r="AF877">
        <v>0</v>
      </c>
      <c r="AG877">
        <v>0</v>
      </c>
      <c r="AH877" t="s">
        <v>200</v>
      </c>
      <c r="AI877" s="1">
        <v>44658.647974537038</v>
      </c>
      <c r="AJ877">
        <v>344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14</v>
      </c>
      <c r="AQ877">
        <v>0</v>
      </c>
      <c r="AR877">
        <v>0</v>
      </c>
      <c r="AS877">
        <v>0</v>
      </c>
      <c r="AT877" t="s">
        <v>89</v>
      </c>
      <c r="AU877" t="s">
        <v>89</v>
      </c>
      <c r="AV877" t="s">
        <v>89</v>
      </c>
      <c r="AW877" t="s">
        <v>89</v>
      </c>
      <c r="AX877" t="s">
        <v>89</v>
      </c>
      <c r="AY877" t="s">
        <v>89</v>
      </c>
      <c r="AZ877" t="s">
        <v>89</v>
      </c>
      <c r="BA877" t="s">
        <v>89</v>
      </c>
      <c r="BB877" t="s">
        <v>89</v>
      </c>
      <c r="BC877" t="s">
        <v>89</v>
      </c>
      <c r="BD877" t="s">
        <v>89</v>
      </c>
      <c r="BE877" t="s">
        <v>89</v>
      </c>
    </row>
    <row r="878" spans="1:57" x14ac:dyDescent="0.35">
      <c r="A878" t="s">
        <v>2056</v>
      </c>
      <c r="B878" t="s">
        <v>81</v>
      </c>
      <c r="C878" t="s">
        <v>2057</v>
      </c>
      <c r="D878" t="s">
        <v>83</v>
      </c>
      <c r="E878" s="2" t="str">
        <f>HYPERLINK("capsilon://?command=openfolder&amp;siteaddress=envoy.emaiq-na2.net&amp;folderid=FX762089B2-A5D1-A48B-EF27-9796AF8F7DBA","FX22031286")</f>
        <v>FX22031286</v>
      </c>
      <c r="F878" t="s">
        <v>19</v>
      </c>
      <c r="G878" t="s">
        <v>19</v>
      </c>
      <c r="H878" t="s">
        <v>84</v>
      </c>
      <c r="I878" t="s">
        <v>2058</v>
      </c>
      <c r="J878">
        <v>435</v>
      </c>
      <c r="K878" t="s">
        <v>86</v>
      </c>
      <c r="L878" t="s">
        <v>87</v>
      </c>
      <c r="M878" t="s">
        <v>88</v>
      </c>
      <c r="N878">
        <v>2</v>
      </c>
      <c r="O878" s="1">
        <v>44652.543298611112</v>
      </c>
      <c r="P878" s="1">
        <v>44655.200243055559</v>
      </c>
      <c r="Q878">
        <v>224237</v>
      </c>
      <c r="R878">
        <v>5323</v>
      </c>
      <c r="S878" t="b">
        <v>0</v>
      </c>
      <c r="T878" t="s">
        <v>89</v>
      </c>
      <c r="U878" t="b">
        <v>0</v>
      </c>
      <c r="V878" t="s">
        <v>266</v>
      </c>
      <c r="W878" s="1">
        <v>44652.798171296294</v>
      </c>
      <c r="X878">
        <v>2661</v>
      </c>
      <c r="Y878">
        <v>418</v>
      </c>
      <c r="Z878">
        <v>0</v>
      </c>
      <c r="AA878">
        <v>418</v>
      </c>
      <c r="AB878">
        <v>0</v>
      </c>
      <c r="AC878">
        <v>216</v>
      </c>
      <c r="AD878">
        <v>17</v>
      </c>
      <c r="AE878">
        <v>0</v>
      </c>
      <c r="AF878">
        <v>0</v>
      </c>
      <c r="AG878">
        <v>0</v>
      </c>
      <c r="AH878" t="s">
        <v>273</v>
      </c>
      <c r="AI878" s="1">
        <v>44655.200243055559</v>
      </c>
      <c r="AJ878">
        <v>2662</v>
      </c>
      <c r="AK878">
        <v>16</v>
      </c>
      <c r="AL878">
        <v>0</v>
      </c>
      <c r="AM878">
        <v>16</v>
      </c>
      <c r="AN878">
        <v>0</v>
      </c>
      <c r="AO878">
        <v>16</v>
      </c>
      <c r="AP878">
        <v>1</v>
      </c>
      <c r="AQ878">
        <v>0</v>
      </c>
      <c r="AR878">
        <v>0</v>
      </c>
      <c r="AS878">
        <v>0</v>
      </c>
      <c r="AT878" t="s">
        <v>89</v>
      </c>
      <c r="AU878" t="s">
        <v>89</v>
      </c>
      <c r="AV878" t="s">
        <v>89</v>
      </c>
      <c r="AW878" t="s">
        <v>89</v>
      </c>
      <c r="AX878" t="s">
        <v>89</v>
      </c>
      <c r="AY878" t="s">
        <v>89</v>
      </c>
      <c r="AZ878" t="s">
        <v>89</v>
      </c>
      <c r="BA878" t="s">
        <v>89</v>
      </c>
      <c r="BB878" t="s">
        <v>89</v>
      </c>
      <c r="BC878" t="s">
        <v>89</v>
      </c>
      <c r="BD878" t="s">
        <v>89</v>
      </c>
      <c r="BE878" t="s">
        <v>89</v>
      </c>
    </row>
    <row r="879" spans="1:57" x14ac:dyDescent="0.35">
      <c r="A879" t="s">
        <v>2059</v>
      </c>
      <c r="B879" t="s">
        <v>81</v>
      </c>
      <c r="C879" t="s">
        <v>2044</v>
      </c>
      <c r="D879" t="s">
        <v>83</v>
      </c>
      <c r="E879" s="2" t="str">
        <f>HYPERLINK("capsilon://?command=openfolder&amp;siteaddress=envoy.emaiq-na2.net&amp;folderid=FX96084F28-59A0-3A60-A776-4A0DB91E0B25","FX2203748")</f>
        <v>FX2203748</v>
      </c>
      <c r="F879" t="s">
        <v>19</v>
      </c>
      <c r="G879" t="s">
        <v>19</v>
      </c>
      <c r="H879" t="s">
        <v>84</v>
      </c>
      <c r="I879" t="s">
        <v>2045</v>
      </c>
      <c r="J879">
        <v>562</v>
      </c>
      <c r="K879" t="s">
        <v>86</v>
      </c>
      <c r="L879" t="s">
        <v>87</v>
      </c>
      <c r="M879" t="s">
        <v>88</v>
      </c>
      <c r="N879">
        <v>2</v>
      </c>
      <c r="O879" s="1">
        <v>44658.632025462961</v>
      </c>
      <c r="P879" s="1">
        <v>44658.697187500002</v>
      </c>
      <c r="Q879">
        <v>725</v>
      </c>
      <c r="R879">
        <v>4905</v>
      </c>
      <c r="S879" t="b">
        <v>0</v>
      </c>
      <c r="T879" t="s">
        <v>89</v>
      </c>
      <c r="U879" t="b">
        <v>1</v>
      </c>
      <c r="V879" t="s">
        <v>476</v>
      </c>
      <c r="W879" s="1">
        <v>44658.667094907411</v>
      </c>
      <c r="X879">
        <v>3028</v>
      </c>
      <c r="Y879">
        <v>413</v>
      </c>
      <c r="Z879">
        <v>0</v>
      </c>
      <c r="AA879">
        <v>413</v>
      </c>
      <c r="AB879">
        <v>136</v>
      </c>
      <c r="AC879">
        <v>245</v>
      </c>
      <c r="AD879">
        <v>149</v>
      </c>
      <c r="AE879">
        <v>0</v>
      </c>
      <c r="AF879">
        <v>0</v>
      </c>
      <c r="AG879">
        <v>0</v>
      </c>
      <c r="AH879" t="s">
        <v>200</v>
      </c>
      <c r="AI879" s="1">
        <v>44658.697187500002</v>
      </c>
      <c r="AJ879">
        <v>1877</v>
      </c>
      <c r="AK879">
        <v>4</v>
      </c>
      <c r="AL879">
        <v>0</v>
      </c>
      <c r="AM879">
        <v>4</v>
      </c>
      <c r="AN879">
        <v>136</v>
      </c>
      <c r="AO879">
        <v>4</v>
      </c>
      <c r="AP879">
        <v>145</v>
      </c>
      <c r="AQ879">
        <v>0</v>
      </c>
      <c r="AR879">
        <v>0</v>
      </c>
      <c r="AS879">
        <v>0</v>
      </c>
      <c r="AT879" t="s">
        <v>89</v>
      </c>
      <c r="AU879" t="s">
        <v>89</v>
      </c>
      <c r="AV879" t="s">
        <v>89</v>
      </c>
      <c r="AW879" t="s">
        <v>89</v>
      </c>
      <c r="AX879" t="s">
        <v>89</v>
      </c>
      <c r="AY879" t="s">
        <v>89</v>
      </c>
      <c r="AZ879" t="s">
        <v>89</v>
      </c>
      <c r="BA879" t="s">
        <v>89</v>
      </c>
      <c r="BB879" t="s">
        <v>89</v>
      </c>
      <c r="BC879" t="s">
        <v>89</v>
      </c>
      <c r="BD879" t="s">
        <v>89</v>
      </c>
      <c r="BE879" t="s">
        <v>89</v>
      </c>
    </row>
    <row r="880" spans="1:57" x14ac:dyDescent="0.35">
      <c r="A880" t="s">
        <v>2060</v>
      </c>
      <c r="B880" t="s">
        <v>81</v>
      </c>
      <c r="C880" t="s">
        <v>703</v>
      </c>
      <c r="D880" t="s">
        <v>83</v>
      </c>
      <c r="E880" s="2" t="str">
        <f>HYPERLINK("capsilon://?command=openfolder&amp;siteaddress=envoy.emaiq-na2.net&amp;folderid=FX4668A687-183A-5D21-B66D-B3E3DADA99F7","FX2201517")</f>
        <v>FX2201517</v>
      </c>
      <c r="F880" t="s">
        <v>19</v>
      </c>
      <c r="G880" t="s">
        <v>19</v>
      </c>
      <c r="H880" t="s">
        <v>84</v>
      </c>
      <c r="I880" t="s">
        <v>2050</v>
      </c>
      <c r="J880">
        <v>563</v>
      </c>
      <c r="K880" t="s">
        <v>86</v>
      </c>
      <c r="L880" t="s">
        <v>87</v>
      </c>
      <c r="M880" t="s">
        <v>88</v>
      </c>
      <c r="N880">
        <v>2</v>
      </c>
      <c r="O880" s="1">
        <v>44658.633935185186</v>
      </c>
      <c r="P880" s="1">
        <v>44658.661979166667</v>
      </c>
      <c r="Q880">
        <v>434</v>
      </c>
      <c r="R880">
        <v>1989</v>
      </c>
      <c r="S880" t="b">
        <v>0</v>
      </c>
      <c r="T880" t="s">
        <v>89</v>
      </c>
      <c r="U880" t="b">
        <v>1</v>
      </c>
      <c r="V880" t="s">
        <v>460</v>
      </c>
      <c r="W880" s="1">
        <v>44658.65053240741</v>
      </c>
      <c r="X880">
        <v>1423</v>
      </c>
      <c r="Y880">
        <v>178</v>
      </c>
      <c r="Z880">
        <v>0</v>
      </c>
      <c r="AA880">
        <v>178</v>
      </c>
      <c r="AB880">
        <v>370</v>
      </c>
      <c r="AC880">
        <v>108</v>
      </c>
      <c r="AD880">
        <v>385</v>
      </c>
      <c r="AE880">
        <v>0</v>
      </c>
      <c r="AF880">
        <v>0</v>
      </c>
      <c r="AG880">
        <v>0</v>
      </c>
      <c r="AH880" t="s">
        <v>101</v>
      </c>
      <c r="AI880" s="1">
        <v>44658.661979166667</v>
      </c>
      <c r="AJ880">
        <v>566</v>
      </c>
      <c r="AK880">
        <v>1</v>
      </c>
      <c r="AL880">
        <v>0</v>
      </c>
      <c r="AM880">
        <v>1</v>
      </c>
      <c r="AN880">
        <v>370</v>
      </c>
      <c r="AO880">
        <v>1</v>
      </c>
      <c r="AP880">
        <v>384</v>
      </c>
      <c r="AQ880">
        <v>0</v>
      </c>
      <c r="AR880">
        <v>0</v>
      </c>
      <c r="AS880">
        <v>0</v>
      </c>
      <c r="AT880" t="s">
        <v>89</v>
      </c>
      <c r="AU880" t="s">
        <v>89</v>
      </c>
      <c r="AV880" t="s">
        <v>89</v>
      </c>
      <c r="AW880" t="s">
        <v>89</v>
      </c>
      <c r="AX880" t="s">
        <v>89</v>
      </c>
      <c r="AY880" t="s">
        <v>89</v>
      </c>
      <c r="AZ880" t="s">
        <v>89</v>
      </c>
      <c r="BA880" t="s">
        <v>89</v>
      </c>
      <c r="BB880" t="s">
        <v>89</v>
      </c>
      <c r="BC880" t="s">
        <v>89</v>
      </c>
      <c r="BD880" t="s">
        <v>89</v>
      </c>
      <c r="BE880" t="s">
        <v>89</v>
      </c>
    </row>
    <row r="881" spans="1:57" x14ac:dyDescent="0.35">
      <c r="A881" t="s">
        <v>2061</v>
      </c>
      <c r="B881" t="s">
        <v>81</v>
      </c>
      <c r="C881" t="s">
        <v>246</v>
      </c>
      <c r="D881" t="s">
        <v>83</v>
      </c>
      <c r="E881" s="2" t="str">
        <f>HYPERLINK("capsilon://?command=openfolder&amp;siteaddress=envoy.emaiq-na2.net&amp;folderid=FX13C237A6-1277-67B2-6E08-A9A8702688E3","FX2203819")</f>
        <v>FX2203819</v>
      </c>
      <c r="F881" t="s">
        <v>19</v>
      </c>
      <c r="G881" t="s">
        <v>19</v>
      </c>
      <c r="H881" t="s">
        <v>84</v>
      </c>
      <c r="I881" t="s">
        <v>2062</v>
      </c>
      <c r="J881">
        <v>38</v>
      </c>
      <c r="K881" t="s">
        <v>86</v>
      </c>
      <c r="L881" t="s">
        <v>87</v>
      </c>
      <c r="M881" t="s">
        <v>88</v>
      </c>
      <c r="N881">
        <v>2</v>
      </c>
      <c r="O881" s="1">
        <v>44658.639421296299</v>
      </c>
      <c r="P881" s="1">
        <v>44658.64739583333</v>
      </c>
      <c r="Q881">
        <v>411</v>
      </c>
      <c r="R881">
        <v>278</v>
      </c>
      <c r="S881" t="b">
        <v>0</v>
      </c>
      <c r="T881" t="s">
        <v>89</v>
      </c>
      <c r="U881" t="b">
        <v>0</v>
      </c>
      <c r="V881" t="s">
        <v>134</v>
      </c>
      <c r="W881" s="1">
        <v>44658.644826388889</v>
      </c>
      <c r="X881">
        <v>104</v>
      </c>
      <c r="Y881">
        <v>37</v>
      </c>
      <c r="Z881">
        <v>0</v>
      </c>
      <c r="AA881">
        <v>37</v>
      </c>
      <c r="AB881">
        <v>0</v>
      </c>
      <c r="AC881">
        <v>9</v>
      </c>
      <c r="AD881">
        <v>1</v>
      </c>
      <c r="AE881">
        <v>0</v>
      </c>
      <c r="AF881">
        <v>0</v>
      </c>
      <c r="AG881">
        <v>0</v>
      </c>
      <c r="AH881" t="s">
        <v>101</v>
      </c>
      <c r="AI881" s="1">
        <v>44658.64739583333</v>
      </c>
      <c r="AJ881">
        <v>174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 t="s">
        <v>89</v>
      </c>
      <c r="AU881" t="s">
        <v>89</v>
      </c>
      <c r="AV881" t="s">
        <v>89</v>
      </c>
      <c r="AW881" t="s">
        <v>89</v>
      </c>
      <c r="AX881" t="s">
        <v>89</v>
      </c>
      <c r="AY881" t="s">
        <v>89</v>
      </c>
      <c r="AZ881" t="s">
        <v>89</v>
      </c>
      <c r="BA881" t="s">
        <v>89</v>
      </c>
      <c r="BB881" t="s">
        <v>89</v>
      </c>
      <c r="BC881" t="s">
        <v>89</v>
      </c>
      <c r="BD881" t="s">
        <v>89</v>
      </c>
      <c r="BE881" t="s">
        <v>89</v>
      </c>
    </row>
    <row r="882" spans="1:57" x14ac:dyDescent="0.35">
      <c r="A882" t="s">
        <v>2063</v>
      </c>
      <c r="B882" t="s">
        <v>81</v>
      </c>
      <c r="C882" t="s">
        <v>1674</v>
      </c>
      <c r="D882" t="s">
        <v>83</v>
      </c>
      <c r="E882" s="2" t="str">
        <f>HYPERLINK("capsilon://?command=openfolder&amp;siteaddress=envoy.emaiq-na2.net&amp;folderid=FXA975D6D5-AAD7-C164-CFF0-E2996A0227D3","FX2201457")</f>
        <v>FX2201457</v>
      </c>
      <c r="F882" t="s">
        <v>19</v>
      </c>
      <c r="G882" t="s">
        <v>19</v>
      </c>
      <c r="H882" t="s">
        <v>84</v>
      </c>
      <c r="I882" t="s">
        <v>2064</v>
      </c>
      <c r="J882">
        <v>262</v>
      </c>
      <c r="K882" t="s">
        <v>86</v>
      </c>
      <c r="L882" t="s">
        <v>87</v>
      </c>
      <c r="M882" t="s">
        <v>88</v>
      </c>
      <c r="N882">
        <v>2</v>
      </c>
      <c r="O882" s="1">
        <v>44652.044803240744</v>
      </c>
      <c r="P882" s="1">
        <v>44652.117245370369</v>
      </c>
      <c r="Q882">
        <v>3576</v>
      </c>
      <c r="R882">
        <v>2683</v>
      </c>
      <c r="S882" t="b">
        <v>0</v>
      </c>
      <c r="T882" t="s">
        <v>89</v>
      </c>
      <c r="U882" t="b">
        <v>1</v>
      </c>
      <c r="V882" t="s">
        <v>110</v>
      </c>
      <c r="W882" s="1">
        <v>44652.071712962963</v>
      </c>
      <c r="X882">
        <v>1523</v>
      </c>
      <c r="Y882">
        <v>199</v>
      </c>
      <c r="Z882">
        <v>0</v>
      </c>
      <c r="AA882">
        <v>199</v>
      </c>
      <c r="AB882">
        <v>0</v>
      </c>
      <c r="AC882">
        <v>38</v>
      </c>
      <c r="AD882">
        <v>63</v>
      </c>
      <c r="AE882">
        <v>0</v>
      </c>
      <c r="AF882">
        <v>0</v>
      </c>
      <c r="AG882">
        <v>0</v>
      </c>
      <c r="AH882" t="s">
        <v>118</v>
      </c>
      <c r="AI882" s="1">
        <v>44652.117245370369</v>
      </c>
      <c r="AJ882">
        <v>846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63</v>
      </c>
      <c r="AQ882">
        <v>0</v>
      </c>
      <c r="AR882">
        <v>0</v>
      </c>
      <c r="AS882">
        <v>0</v>
      </c>
      <c r="AT882" t="s">
        <v>89</v>
      </c>
      <c r="AU882" t="s">
        <v>89</v>
      </c>
      <c r="AV882" t="s">
        <v>89</v>
      </c>
      <c r="AW882" t="s">
        <v>89</v>
      </c>
      <c r="AX882" t="s">
        <v>89</v>
      </c>
      <c r="AY882" t="s">
        <v>89</v>
      </c>
      <c r="AZ882" t="s">
        <v>89</v>
      </c>
      <c r="BA882" t="s">
        <v>89</v>
      </c>
      <c r="BB882" t="s">
        <v>89</v>
      </c>
      <c r="BC882" t="s">
        <v>89</v>
      </c>
      <c r="BD882" t="s">
        <v>89</v>
      </c>
      <c r="BE882" t="s">
        <v>89</v>
      </c>
    </row>
    <row r="883" spans="1:57" x14ac:dyDescent="0.35">
      <c r="A883" t="s">
        <v>2065</v>
      </c>
      <c r="B883" t="s">
        <v>81</v>
      </c>
      <c r="C883" t="s">
        <v>2066</v>
      </c>
      <c r="D883" t="s">
        <v>83</v>
      </c>
      <c r="E883" s="2" t="str">
        <f>HYPERLINK("capsilon://?command=openfolder&amp;siteaddress=envoy.emaiq-na2.net&amp;folderid=FX3382EA91-D3C8-BEAD-EE81-709C589E1AE2","FX2203240")</f>
        <v>FX2203240</v>
      </c>
      <c r="F883" t="s">
        <v>19</v>
      </c>
      <c r="G883" t="s">
        <v>19</v>
      </c>
      <c r="H883" t="s">
        <v>84</v>
      </c>
      <c r="I883" t="s">
        <v>2067</v>
      </c>
      <c r="J883">
        <v>316</v>
      </c>
      <c r="K883" t="s">
        <v>86</v>
      </c>
      <c r="L883" t="s">
        <v>87</v>
      </c>
      <c r="M883" t="s">
        <v>88</v>
      </c>
      <c r="N883">
        <v>2</v>
      </c>
      <c r="O883" s="1">
        <v>44652.566817129627</v>
      </c>
      <c r="P883" s="1">
        <v>44655.197430555556</v>
      </c>
      <c r="Q883">
        <v>222590</v>
      </c>
      <c r="R883">
        <v>4695</v>
      </c>
      <c r="S883" t="b">
        <v>0</v>
      </c>
      <c r="T883" t="s">
        <v>89</v>
      </c>
      <c r="U883" t="b">
        <v>0</v>
      </c>
      <c r="V883" t="s">
        <v>105</v>
      </c>
      <c r="W883" s="1">
        <v>44655.179652777777</v>
      </c>
      <c r="X883">
        <v>2963</v>
      </c>
      <c r="Y883">
        <v>275</v>
      </c>
      <c r="Z883">
        <v>0</v>
      </c>
      <c r="AA883">
        <v>275</v>
      </c>
      <c r="AB883">
        <v>0</v>
      </c>
      <c r="AC883">
        <v>130</v>
      </c>
      <c r="AD883">
        <v>41</v>
      </c>
      <c r="AE883">
        <v>0</v>
      </c>
      <c r="AF883">
        <v>0</v>
      </c>
      <c r="AG883">
        <v>0</v>
      </c>
      <c r="AH883" t="s">
        <v>158</v>
      </c>
      <c r="AI883" s="1">
        <v>44655.197430555556</v>
      </c>
      <c r="AJ883">
        <v>722</v>
      </c>
      <c r="AK883">
        <v>1</v>
      </c>
      <c r="AL883">
        <v>0</v>
      </c>
      <c r="AM883">
        <v>1</v>
      </c>
      <c r="AN883">
        <v>0</v>
      </c>
      <c r="AO883">
        <v>1</v>
      </c>
      <c r="AP883">
        <v>40</v>
      </c>
      <c r="AQ883">
        <v>0</v>
      </c>
      <c r="AR883">
        <v>0</v>
      </c>
      <c r="AS883">
        <v>0</v>
      </c>
      <c r="AT883" t="s">
        <v>89</v>
      </c>
      <c r="AU883" t="s">
        <v>89</v>
      </c>
      <c r="AV883" t="s">
        <v>89</v>
      </c>
      <c r="AW883" t="s">
        <v>89</v>
      </c>
      <c r="AX883" t="s">
        <v>89</v>
      </c>
      <c r="AY883" t="s">
        <v>89</v>
      </c>
      <c r="AZ883" t="s">
        <v>89</v>
      </c>
      <c r="BA883" t="s">
        <v>89</v>
      </c>
      <c r="BB883" t="s">
        <v>89</v>
      </c>
      <c r="BC883" t="s">
        <v>89</v>
      </c>
      <c r="BD883" t="s">
        <v>89</v>
      </c>
      <c r="BE883" t="s">
        <v>89</v>
      </c>
    </row>
    <row r="884" spans="1:57" x14ac:dyDescent="0.35">
      <c r="A884" t="s">
        <v>2068</v>
      </c>
      <c r="B884" t="s">
        <v>81</v>
      </c>
      <c r="C884" t="s">
        <v>1341</v>
      </c>
      <c r="D884" t="s">
        <v>83</v>
      </c>
      <c r="E884" s="2" t="str">
        <f>HYPERLINK("capsilon://?command=openfolder&amp;siteaddress=envoy.emaiq-na2.net&amp;folderid=FX9F6BB145-2019-1050-3C27-AFDBCF620762","FX220496")</f>
        <v>FX220496</v>
      </c>
      <c r="F884" t="s">
        <v>19</v>
      </c>
      <c r="G884" t="s">
        <v>19</v>
      </c>
      <c r="H884" t="s">
        <v>84</v>
      </c>
      <c r="I884" t="s">
        <v>2069</v>
      </c>
      <c r="J884">
        <v>468</v>
      </c>
      <c r="K884" t="s">
        <v>86</v>
      </c>
      <c r="L884" t="s">
        <v>87</v>
      </c>
      <c r="M884" t="s">
        <v>88</v>
      </c>
      <c r="N884">
        <v>1</v>
      </c>
      <c r="O884" s="1">
        <v>44658.643043981479</v>
      </c>
      <c r="P884" s="1">
        <v>44658.649247685185</v>
      </c>
      <c r="Q884">
        <v>155</v>
      </c>
      <c r="R884">
        <v>381</v>
      </c>
      <c r="S884" t="b">
        <v>0</v>
      </c>
      <c r="T884" t="s">
        <v>89</v>
      </c>
      <c r="U884" t="b">
        <v>0</v>
      </c>
      <c r="V884" t="s">
        <v>134</v>
      </c>
      <c r="W884" s="1">
        <v>44658.649247685185</v>
      </c>
      <c r="X884">
        <v>381</v>
      </c>
      <c r="Y884">
        <v>52</v>
      </c>
      <c r="Z884">
        <v>0</v>
      </c>
      <c r="AA884">
        <v>52</v>
      </c>
      <c r="AB884">
        <v>0</v>
      </c>
      <c r="AC884">
        <v>0</v>
      </c>
      <c r="AD884">
        <v>416</v>
      </c>
      <c r="AE884">
        <v>338</v>
      </c>
      <c r="AF884">
        <v>0</v>
      </c>
      <c r="AG884">
        <v>9</v>
      </c>
      <c r="AH884" t="s">
        <v>89</v>
      </c>
      <c r="AI884" t="s">
        <v>89</v>
      </c>
      <c r="AJ884" t="s">
        <v>89</v>
      </c>
      <c r="AK884" t="s">
        <v>89</v>
      </c>
      <c r="AL884" t="s">
        <v>89</v>
      </c>
      <c r="AM884" t="s">
        <v>89</v>
      </c>
      <c r="AN884" t="s">
        <v>89</v>
      </c>
      <c r="AO884" t="s">
        <v>89</v>
      </c>
      <c r="AP884" t="s">
        <v>89</v>
      </c>
      <c r="AQ884" t="s">
        <v>89</v>
      </c>
      <c r="AR884" t="s">
        <v>89</v>
      </c>
      <c r="AS884" t="s">
        <v>89</v>
      </c>
      <c r="AT884" t="s">
        <v>89</v>
      </c>
      <c r="AU884" t="s">
        <v>89</v>
      </c>
      <c r="AV884" t="s">
        <v>89</v>
      </c>
      <c r="AW884" t="s">
        <v>89</v>
      </c>
      <c r="AX884" t="s">
        <v>89</v>
      </c>
      <c r="AY884" t="s">
        <v>89</v>
      </c>
      <c r="AZ884" t="s">
        <v>89</v>
      </c>
      <c r="BA884" t="s">
        <v>89</v>
      </c>
      <c r="BB884" t="s">
        <v>89</v>
      </c>
      <c r="BC884" t="s">
        <v>89</v>
      </c>
      <c r="BD884" t="s">
        <v>89</v>
      </c>
      <c r="BE884" t="s">
        <v>89</v>
      </c>
    </row>
    <row r="885" spans="1:57" x14ac:dyDescent="0.35">
      <c r="A885" t="s">
        <v>2070</v>
      </c>
      <c r="B885" t="s">
        <v>81</v>
      </c>
      <c r="C885" t="s">
        <v>671</v>
      </c>
      <c r="D885" t="s">
        <v>83</v>
      </c>
      <c r="E885" s="2" t="str">
        <f>HYPERLINK("capsilon://?command=openfolder&amp;siteaddress=envoy.emaiq-na2.net&amp;folderid=FX9A94541D-E7E2-9D03-BBA4-C1DD5276A811","FX2203969")</f>
        <v>FX2203969</v>
      </c>
      <c r="F885" t="s">
        <v>19</v>
      </c>
      <c r="G885" t="s">
        <v>19</v>
      </c>
      <c r="H885" t="s">
        <v>84</v>
      </c>
      <c r="I885" t="s">
        <v>2071</v>
      </c>
      <c r="J885">
        <v>572</v>
      </c>
      <c r="K885" t="s">
        <v>86</v>
      </c>
      <c r="L885" t="s">
        <v>87</v>
      </c>
      <c r="M885" t="s">
        <v>88</v>
      </c>
      <c r="N885">
        <v>1</v>
      </c>
      <c r="O885" s="1">
        <v>44658.650208333333</v>
      </c>
      <c r="P885" s="1">
        <v>44658.679016203707</v>
      </c>
      <c r="Q885">
        <v>2422</v>
      </c>
      <c r="R885">
        <v>67</v>
      </c>
      <c r="S885" t="b">
        <v>0</v>
      </c>
      <c r="T885" t="s">
        <v>89</v>
      </c>
      <c r="U885" t="b">
        <v>0</v>
      </c>
      <c r="V885" t="s">
        <v>134</v>
      </c>
      <c r="W885" s="1">
        <v>44658.679016203707</v>
      </c>
      <c r="X885">
        <v>24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572</v>
      </c>
      <c r="AE885">
        <v>0</v>
      </c>
      <c r="AF885">
        <v>0</v>
      </c>
      <c r="AG885">
        <v>17</v>
      </c>
      <c r="AH885" t="s">
        <v>89</v>
      </c>
      <c r="AI885" t="s">
        <v>89</v>
      </c>
      <c r="AJ885" t="s">
        <v>89</v>
      </c>
      <c r="AK885" t="s">
        <v>89</v>
      </c>
      <c r="AL885" t="s">
        <v>89</v>
      </c>
      <c r="AM885" t="s">
        <v>89</v>
      </c>
      <c r="AN885" t="s">
        <v>89</v>
      </c>
      <c r="AO885" t="s">
        <v>89</v>
      </c>
      <c r="AP885" t="s">
        <v>89</v>
      </c>
      <c r="AQ885" t="s">
        <v>89</v>
      </c>
      <c r="AR885" t="s">
        <v>89</v>
      </c>
      <c r="AS885" t="s">
        <v>89</v>
      </c>
      <c r="AT885" t="s">
        <v>89</v>
      </c>
      <c r="AU885" t="s">
        <v>89</v>
      </c>
      <c r="AV885" t="s">
        <v>89</v>
      </c>
      <c r="AW885" t="s">
        <v>89</v>
      </c>
      <c r="AX885" t="s">
        <v>89</v>
      </c>
      <c r="AY885" t="s">
        <v>89</v>
      </c>
      <c r="AZ885" t="s">
        <v>89</v>
      </c>
      <c r="BA885" t="s">
        <v>89</v>
      </c>
      <c r="BB885" t="s">
        <v>89</v>
      </c>
      <c r="BC885" t="s">
        <v>89</v>
      </c>
      <c r="BD885" t="s">
        <v>89</v>
      </c>
      <c r="BE885" t="s">
        <v>89</v>
      </c>
    </row>
    <row r="886" spans="1:57" x14ac:dyDescent="0.35">
      <c r="A886" t="s">
        <v>2072</v>
      </c>
      <c r="B886" t="s">
        <v>81</v>
      </c>
      <c r="C886" t="s">
        <v>1341</v>
      </c>
      <c r="D886" t="s">
        <v>83</v>
      </c>
      <c r="E886" s="2" t="str">
        <f>HYPERLINK("capsilon://?command=openfolder&amp;siteaddress=envoy.emaiq-na2.net&amp;folderid=FX9F6BB145-2019-1050-3C27-AFDBCF620762","FX220496")</f>
        <v>FX220496</v>
      </c>
      <c r="F886" t="s">
        <v>19</v>
      </c>
      <c r="G886" t="s">
        <v>19</v>
      </c>
      <c r="H886" t="s">
        <v>84</v>
      </c>
      <c r="I886" t="s">
        <v>2069</v>
      </c>
      <c r="J886">
        <v>397</v>
      </c>
      <c r="K886" t="s">
        <v>86</v>
      </c>
      <c r="L886" t="s">
        <v>87</v>
      </c>
      <c r="M886" t="s">
        <v>88</v>
      </c>
      <c r="N886">
        <v>2</v>
      </c>
      <c r="O886" s="1">
        <v>44658.650960648149</v>
      </c>
      <c r="P886" s="1">
        <v>44658.751006944447</v>
      </c>
      <c r="Q886">
        <v>1246</v>
      </c>
      <c r="R886">
        <v>7398</v>
      </c>
      <c r="S886" t="b">
        <v>0</v>
      </c>
      <c r="T886" t="s">
        <v>89</v>
      </c>
      <c r="U886" t="b">
        <v>1</v>
      </c>
      <c r="V886" t="s">
        <v>460</v>
      </c>
      <c r="W886" s="1">
        <v>44658.702905092592</v>
      </c>
      <c r="X886">
        <v>4474</v>
      </c>
      <c r="Y886">
        <v>339</v>
      </c>
      <c r="Z886">
        <v>0</v>
      </c>
      <c r="AA886">
        <v>339</v>
      </c>
      <c r="AB886">
        <v>0</v>
      </c>
      <c r="AC886">
        <v>193</v>
      </c>
      <c r="AD886">
        <v>58</v>
      </c>
      <c r="AE886">
        <v>0</v>
      </c>
      <c r="AF886">
        <v>0</v>
      </c>
      <c r="AG886">
        <v>0</v>
      </c>
      <c r="AH886" t="s">
        <v>101</v>
      </c>
      <c r="AI886" s="1">
        <v>44658.751006944447</v>
      </c>
      <c r="AJ886">
        <v>2878</v>
      </c>
      <c r="AK886">
        <v>8</v>
      </c>
      <c r="AL886">
        <v>0</v>
      </c>
      <c r="AM886">
        <v>8</v>
      </c>
      <c r="AN886">
        <v>0</v>
      </c>
      <c r="AO886">
        <v>8</v>
      </c>
      <c r="AP886">
        <v>50</v>
      </c>
      <c r="AQ886">
        <v>0</v>
      </c>
      <c r="AR886">
        <v>0</v>
      </c>
      <c r="AS886">
        <v>0</v>
      </c>
      <c r="AT886" t="s">
        <v>89</v>
      </c>
      <c r="AU886" t="s">
        <v>89</v>
      </c>
      <c r="AV886" t="s">
        <v>89</v>
      </c>
      <c r="AW886" t="s">
        <v>89</v>
      </c>
      <c r="AX886" t="s">
        <v>89</v>
      </c>
      <c r="AY886" t="s">
        <v>89</v>
      </c>
      <c r="AZ886" t="s">
        <v>89</v>
      </c>
      <c r="BA886" t="s">
        <v>89</v>
      </c>
      <c r="BB886" t="s">
        <v>89</v>
      </c>
      <c r="BC886" t="s">
        <v>89</v>
      </c>
      <c r="BD886" t="s">
        <v>89</v>
      </c>
      <c r="BE886" t="s">
        <v>89</v>
      </c>
    </row>
    <row r="887" spans="1:57" x14ac:dyDescent="0.35">
      <c r="A887" t="s">
        <v>2073</v>
      </c>
      <c r="B887" t="s">
        <v>81</v>
      </c>
      <c r="C887" t="s">
        <v>2074</v>
      </c>
      <c r="D887" t="s">
        <v>83</v>
      </c>
      <c r="E887" s="2" t="str">
        <f>HYPERLINK("capsilon://?command=openfolder&amp;siteaddress=envoy.emaiq-na2.net&amp;folderid=FX9CEEFEAE-2C27-7C5D-CAD7-21625F83926E","FX220435")</f>
        <v>FX220435</v>
      </c>
      <c r="F887" t="s">
        <v>19</v>
      </c>
      <c r="G887" t="s">
        <v>19</v>
      </c>
      <c r="H887" t="s">
        <v>84</v>
      </c>
      <c r="I887" t="s">
        <v>2075</v>
      </c>
      <c r="J887">
        <v>126</v>
      </c>
      <c r="K887" t="s">
        <v>86</v>
      </c>
      <c r="L887" t="s">
        <v>87</v>
      </c>
      <c r="M887" t="s">
        <v>88</v>
      </c>
      <c r="N887">
        <v>2</v>
      </c>
      <c r="O887" s="1">
        <v>44658.656400462962</v>
      </c>
      <c r="P887" s="1">
        <v>44658.785486111112</v>
      </c>
      <c r="Q887">
        <v>9554</v>
      </c>
      <c r="R887">
        <v>1599</v>
      </c>
      <c r="S887" t="b">
        <v>0</v>
      </c>
      <c r="T887" t="s">
        <v>89</v>
      </c>
      <c r="U887" t="b">
        <v>0</v>
      </c>
      <c r="V887" t="s">
        <v>134</v>
      </c>
      <c r="W887" s="1">
        <v>44658.692465277774</v>
      </c>
      <c r="X887">
        <v>1161</v>
      </c>
      <c r="Y887">
        <v>92</v>
      </c>
      <c r="Z887">
        <v>0</v>
      </c>
      <c r="AA887">
        <v>92</v>
      </c>
      <c r="AB887">
        <v>27</v>
      </c>
      <c r="AC887">
        <v>67</v>
      </c>
      <c r="AD887">
        <v>34</v>
      </c>
      <c r="AE887">
        <v>0</v>
      </c>
      <c r="AF887">
        <v>0</v>
      </c>
      <c r="AG887">
        <v>0</v>
      </c>
      <c r="AH887" t="s">
        <v>101</v>
      </c>
      <c r="AI887" s="1">
        <v>44658.785486111112</v>
      </c>
      <c r="AJ887">
        <v>430</v>
      </c>
      <c r="AK887">
        <v>4</v>
      </c>
      <c r="AL887">
        <v>0</v>
      </c>
      <c r="AM887">
        <v>4</v>
      </c>
      <c r="AN887">
        <v>27</v>
      </c>
      <c r="AO887">
        <v>4</v>
      </c>
      <c r="AP887">
        <v>30</v>
      </c>
      <c r="AQ887">
        <v>0</v>
      </c>
      <c r="AR887">
        <v>0</v>
      </c>
      <c r="AS887">
        <v>0</v>
      </c>
      <c r="AT887" t="s">
        <v>89</v>
      </c>
      <c r="AU887" t="s">
        <v>89</v>
      </c>
      <c r="AV887" t="s">
        <v>89</v>
      </c>
      <c r="AW887" t="s">
        <v>89</v>
      </c>
      <c r="AX887" t="s">
        <v>89</v>
      </c>
      <c r="AY887" t="s">
        <v>89</v>
      </c>
      <c r="AZ887" t="s">
        <v>89</v>
      </c>
      <c r="BA887" t="s">
        <v>89</v>
      </c>
      <c r="BB887" t="s">
        <v>89</v>
      </c>
      <c r="BC887" t="s">
        <v>89</v>
      </c>
      <c r="BD887" t="s">
        <v>89</v>
      </c>
      <c r="BE887" t="s">
        <v>89</v>
      </c>
    </row>
    <row r="888" spans="1:57" x14ac:dyDescent="0.35">
      <c r="A888" t="s">
        <v>2076</v>
      </c>
      <c r="B888" t="s">
        <v>81</v>
      </c>
      <c r="C888" t="s">
        <v>143</v>
      </c>
      <c r="D888" t="s">
        <v>83</v>
      </c>
      <c r="E888" s="2" t="str">
        <f>HYPERLINK("capsilon://?command=openfolder&amp;siteaddress=envoy.emaiq-na2.net&amp;folderid=FX3B0B9397-AAE9-3D9D-C6E3-09C7B99C0082","FX22031169")</f>
        <v>FX22031169</v>
      </c>
      <c r="F888" t="s">
        <v>19</v>
      </c>
      <c r="G888" t="s">
        <v>19</v>
      </c>
      <c r="H888" t="s">
        <v>84</v>
      </c>
      <c r="I888" t="s">
        <v>2077</v>
      </c>
      <c r="J888">
        <v>108</v>
      </c>
      <c r="K888" t="s">
        <v>86</v>
      </c>
      <c r="L888" t="s">
        <v>87</v>
      </c>
      <c r="M888" t="s">
        <v>88</v>
      </c>
      <c r="N888">
        <v>1</v>
      </c>
      <c r="O888" s="1">
        <v>44658.657337962963</v>
      </c>
      <c r="P888" s="1">
        <v>44658.707743055558</v>
      </c>
      <c r="Q888">
        <v>3914</v>
      </c>
      <c r="R888">
        <v>441</v>
      </c>
      <c r="S888" t="b">
        <v>0</v>
      </c>
      <c r="T888" t="s">
        <v>89</v>
      </c>
      <c r="U888" t="b">
        <v>0</v>
      </c>
      <c r="V888" t="s">
        <v>353</v>
      </c>
      <c r="W888" s="1">
        <v>44658.707743055558</v>
      </c>
      <c r="X888">
        <v>441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108</v>
      </c>
      <c r="AE888">
        <v>95</v>
      </c>
      <c r="AF888">
        <v>0</v>
      </c>
      <c r="AG888">
        <v>7</v>
      </c>
      <c r="AH888" t="s">
        <v>89</v>
      </c>
      <c r="AI888" t="s">
        <v>89</v>
      </c>
      <c r="AJ888" t="s">
        <v>89</v>
      </c>
      <c r="AK888" t="s">
        <v>89</v>
      </c>
      <c r="AL888" t="s">
        <v>89</v>
      </c>
      <c r="AM888" t="s">
        <v>89</v>
      </c>
      <c r="AN888" t="s">
        <v>89</v>
      </c>
      <c r="AO888" t="s">
        <v>89</v>
      </c>
      <c r="AP888" t="s">
        <v>89</v>
      </c>
      <c r="AQ888" t="s">
        <v>89</v>
      </c>
      <c r="AR888" t="s">
        <v>89</v>
      </c>
      <c r="AS888" t="s">
        <v>89</v>
      </c>
      <c r="AT888" t="s">
        <v>89</v>
      </c>
      <c r="AU888" t="s">
        <v>89</v>
      </c>
      <c r="AV888" t="s">
        <v>89</v>
      </c>
      <c r="AW888" t="s">
        <v>89</v>
      </c>
      <c r="AX888" t="s">
        <v>89</v>
      </c>
      <c r="AY888" t="s">
        <v>89</v>
      </c>
      <c r="AZ888" t="s">
        <v>89</v>
      </c>
      <c r="BA888" t="s">
        <v>89</v>
      </c>
      <c r="BB888" t="s">
        <v>89</v>
      </c>
      <c r="BC888" t="s">
        <v>89</v>
      </c>
      <c r="BD888" t="s">
        <v>89</v>
      </c>
      <c r="BE888" t="s">
        <v>89</v>
      </c>
    </row>
    <row r="889" spans="1:57" x14ac:dyDescent="0.35">
      <c r="A889" t="s">
        <v>2078</v>
      </c>
      <c r="B889" t="s">
        <v>81</v>
      </c>
      <c r="C889" t="s">
        <v>549</v>
      </c>
      <c r="D889" t="s">
        <v>83</v>
      </c>
      <c r="E889" s="2" t="str">
        <f>HYPERLINK("capsilon://?command=openfolder&amp;siteaddress=envoy.emaiq-na2.net&amp;folderid=FX621C3F9E-E215-085F-290E-F2562C2658F9","FX2204119")</f>
        <v>FX2204119</v>
      </c>
      <c r="F889" t="s">
        <v>19</v>
      </c>
      <c r="G889" t="s">
        <v>19</v>
      </c>
      <c r="H889" t="s">
        <v>84</v>
      </c>
      <c r="I889" t="s">
        <v>2079</v>
      </c>
      <c r="J889">
        <v>266</v>
      </c>
      <c r="K889" t="s">
        <v>86</v>
      </c>
      <c r="L889" t="s">
        <v>87</v>
      </c>
      <c r="M889" t="s">
        <v>88</v>
      </c>
      <c r="N889">
        <v>2</v>
      </c>
      <c r="O889" s="1">
        <v>44658.658668981479</v>
      </c>
      <c r="P889" s="1">
        <v>44659.027916666666</v>
      </c>
      <c r="Q889">
        <v>25089</v>
      </c>
      <c r="R889">
        <v>6814</v>
      </c>
      <c r="S889" t="b">
        <v>0</v>
      </c>
      <c r="T889" t="s">
        <v>89</v>
      </c>
      <c r="U889" t="b">
        <v>0</v>
      </c>
      <c r="V889" t="s">
        <v>460</v>
      </c>
      <c r="W889" s="1">
        <v>44658.762187499997</v>
      </c>
      <c r="X889">
        <v>5121</v>
      </c>
      <c r="Y889">
        <v>310</v>
      </c>
      <c r="Z889">
        <v>0</v>
      </c>
      <c r="AA889">
        <v>310</v>
      </c>
      <c r="AB889">
        <v>0</v>
      </c>
      <c r="AC889">
        <v>247</v>
      </c>
      <c r="AD889">
        <v>-44</v>
      </c>
      <c r="AE889">
        <v>0</v>
      </c>
      <c r="AF889">
        <v>0</v>
      </c>
      <c r="AG889">
        <v>0</v>
      </c>
      <c r="AH889" t="s">
        <v>106</v>
      </c>
      <c r="AI889" s="1">
        <v>44659.027916666666</v>
      </c>
      <c r="AJ889">
        <v>1505</v>
      </c>
      <c r="AK889">
        <v>6</v>
      </c>
      <c r="AL889">
        <v>0</v>
      </c>
      <c r="AM889">
        <v>6</v>
      </c>
      <c r="AN889">
        <v>0</v>
      </c>
      <c r="AO889">
        <v>6</v>
      </c>
      <c r="AP889">
        <v>-50</v>
      </c>
      <c r="AQ889">
        <v>0</v>
      </c>
      <c r="AR889">
        <v>0</v>
      </c>
      <c r="AS889">
        <v>0</v>
      </c>
      <c r="AT889" t="s">
        <v>89</v>
      </c>
      <c r="AU889" t="s">
        <v>89</v>
      </c>
      <c r="AV889" t="s">
        <v>89</v>
      </c>
      <c r="AW889" t="s">
        <v>89</v>
      </c>
      <c r="AX889" t="s">
        <v>89</v>
      </c>
      <c r="AY889" t="s">
        <v>89</v>
      </c>
      <c r="AZ889" t="s">
        <v>89</v>
      </c>
      <c r="BA889" t="s">
        <v>89</v>
      </c>
      <c r="BB889" t="s">
        <v>89</v>
      </c>
      <c r="BC889" t="s">
        <v>89</v>
      </c>
      <c r="BD889" t="s">
        <v>89</v>
      </c>
      <c r="BE889" t="s">
        <v>89</v>
      </c>
    </row>
    <row r="890" spans="1:57" x14ac:dyDescent="0.35">
      <c r="A890" t="s">
        <v>2080</v>
      </c>
      <c r="B890" t="s">
        <v>81</v>
      </c>
      <c r="C890" t="s">
        <v>1759</v>
      </c>
      <c r="D890" t="s">
        <v>83</v>
      </c>
      <c r="E890" s="2" t="str">
        <f>HYPERLINK("capsilon://?command=openfolder&amp;siteaddress=envoy.emaiq-na2.net&amp;folderid=FX85C2F79E-ADE6-29AF-27C3-C655A29A6D65","FX2203846")</f>
        <v>FX2203846</v>
      </c>
      <c r="F890" t="s">
        <v>19</v>
      </c>
      <c r="G890" t="s">
        <v>19</v>
      </c>
      <c r="H890" t="s">
        <v>84</v>
      </c>
      <c r="I890" t="s">
        <v>2081</v>
      </c>
      <c r="J890">
        <v>66</v>
      </c>
      <c r="K890" t="s">
        <v>86</v>
      </c>
      <c r="L890" t="s">
        <v>87</v>
      </c>
      <c r="M890" t="s">
        <v>88</v>
      </c>
      <c r="N890">
        <v>2</v>
      </c>
      <c r="O890" s="1">
        <v>44658.669016203705</v>
      </c>
      <c r="P890" s="1">
        <v>44658.806446759256</v>
      </c>
      <c r="Q890">
        <v>10590</v>
      </c>
      <c r="R890">
        <v>1284</v>
      </c>
      <c r="S890" t="b">
        <v>0</v>
      </c>
      <c r="T890" t="s">
        <v>89</v>
      </c>
      <c r="U890" t="b">
        <v>0</v>
      </c>
      <c r="V890" t="s">
        <v>476</v>
      </c>
      <c r="W890" s="1">
        <v>44658.709849537037</v>
      </c>
      <c r="X890">
        <v>477</v>
      </c>
      <c r="Y890">
        <v>52</v>
      </c>
      <c r="Z890">
        <v>0</v>
      </c>
      <c r="AA890">
        <v>52</v>
      </c>
      <c r="AB890">
        <v>0</v>
      </c>
      <c r="AC890">
        <v>32</v>
      </c>
      <c r="AD890">
        <v>14</v>
      </c>
      <c r="AE890">
        <v>0</v>
      </c>
      <c r="AF890">
        <v>0</v>
      </c>
      <c r="AG890">
        <v>0</v>
      </c>
      <c r="AH890" t="s">
        <v>200</v>
      </c>
      <c r="AI890" s="1">
        <v>44658.806446759256</v>
      </c>
      <c r="AJ890">
        <v>807</v>
      </c>
      <c r="AK890">
        <v>2</v>
      </c>
      <c r="AL890">
        <v>0</v>
      </c>
      <c r="AM890">
        <v>2</v>
      </c>
      <c r="AN890">
        <v>0</v>
      </c>
      <c r="AO890">
        <v>2</v>
      </c>
      <c r="AP890">
        <v>12</v>
      </c>
      <c r="AQ890">
        <v>0</v>
      </c>
      <c r="AR890">
        <v>0</v>
      </c>
      <c r="AS890">
        <v>0</v>
      </c>
      <c r="AT890" t="s">
        <v>89</v>
      </c>
      <c r="AU890" t="s">
        <v>89</v>
      </c>
      <c r="AV890" t="s">
        <v>89</v>
      </c>
      <c r="AW890" t="s">
        <v>89</v>
      </c>
      <c r="AX890" t="s">
        <v>89</v>
      </c>
      <c r="AY890" t="s">
        <v>89</v>
      </c>
      <c r="AZ890" t="s">
        <v>89</v>
      </c>
      <c r="BA890" t="s">
        <v>89</v>
      </c>
      <c r="BB890" t="s">
        <v>89</v>
      </c>
      <c r="BC890" t="s">
        <v>89</v>
      </c>
      <c r="BD890" t="s">
        <v>89</v>
      </c>
      <c r="BE890" t="s">
        <v>89</v>
      </c>
    </row>
    <row r="891" spans="1:57" x14ac:dyDescent="0.35">
      <c r="A891" t="s">
        <v>2082</v>
      </c>
      <c r="B891" t="s">
        <v>81</v>
      </c>
      <c r="C891" t="s">
        <v>1759</v>
      </c>
      <c r="D891" t="s">
        <v>83</v>
      </c>
      <c r="E891" s="2" t="str">
        <f>HYPERLINK("capsilon://?command=openfolder&amp;siteaddress=envoy.emaiq-na2.net&amp;folderid=FX85C2F79E-ADE6-29AF-27C3-C655A29A6D65","FX2203846")</f>
        <v>FX2203846</v>
      </c>
      <c r="F891" t="s">
        <v>19</v>
      </c>
      <c r="G891" t="s">
        <v>19</v>
      </c>
      <c r="H891" t="s">
        <v>84</v>
      </c>
      <c r="I891" t="s">
        <v>2083</v>
      </c>
      <c r="J891">
        <v>66</v>
      </c>
      <c r="K891" t="s">
        <v>86</v>
      </c>
      <c r="L891" t="s">
        <v>87</v>
      </c>
      <c r="M891" t="s">
        <v>88</v>
      </c>
      <c r="N891">
        <v>1</v>
      </c>
      <c r="O891" s="1">
        <v>44658.669270833336</v>
      </c>
      <c r="P891" s="1">
        <v>44658.711516203701</v>
      </c>
      <c r="Q891">
        <v>3490</v>
      </c>
      <c r="R891">
        <v>160</v>
      </c>
      <c r="S891" t="b">
        <v>0</v>
      </c>
      <c r="T891" t="s">
        <v>89</v>
      </c>
      <c r="U891" t="b">
        <v>0</v>
      </c>
      <c r="V891" t="s">
        <v>476</v>
      </c>
      <c r="W891" s="1">
        <v>44658.711516203701</v>
      </c>
      <c r="X891">
        <v>143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66</v>
      </c>
      <c r="AE891">
        <v>52</v>
      </c>
      <c r="AF891">
        <v>0</v>
      </c>
      <c r="AG891">
        <v>1</v>
      </c>
      <c r="AH891" t="s">
        <v>89</v>
      </c>
      <c r="AI891" t="s">
        <v>89</v>
      </c>
      <c r="AJ891" t="s">
        <v>89</v>
      </c>
      <c r="AK891" t="s">
        <v>89</v>
      </c>
      <c r="AL891" t="s">
        <v>89</v>
      </c>
      <c r="AM891" t="s">
        <v>89</v>
      </c>
      <c r="AN891" t="s">
        <v>89</v>
      </c>
      <c r="AO891" t="s">
        <v>89</v>
      </c>
      <c r="AP891" t="s">
        <v>89</v>
      </c>
      <c r="AQ891" t="s">
        <v>89</v>
      </c>
      <c r="AR891" t="s">
        <v>89</v>
      </c>
      <c r="AS891" t="s">
        <v>89</v>
      </c>
      <c r="AT891" t="s">
        <v>89</v>
      </c>
      <c r="AU891" t="s">
        <v>89</v>
      </c>
      <c r="AV891" t="s">
        <v>89</v>
      </c>
      <c r="AW891" t="s">
        <v>89</v>
      </c>
      <c r="AX891" t="s">
        <v>89</v>
      </c>
      <c r="AY891" t="s">
        <v>89</v>
      </c>
      <c r="AZ891" t="s">
        <v>89</v>
      </c>
      <c r="BA891" t="s">
        <v>89</v>
      </c>
      <c r="BB891" t="s">
        <v>89</v>
      </c>
      <c r="BC891" t="s">
        <v>89</v>
      </c>
      <c r="BD891" t="s">
        <v>89</v>
      </c>
      <c r="BE891" t="s">
        <v>89</v>
      </c>
    </row>
    <row r="892" spans="1:57" x14ac:dyDescent="0.35">
      <c r="A892" t="s">
        <v>2084</v>
      </c>
      <c r="B892" t="s">
        <v>81</v>
      </c>
      <c r="C892" t="s">
        <v>671</v>
      </c>
      <c r="D892" t="s">
        <v>83</v>
      </c>
      <c r="E892" s="2" t="str">
        <f>HYPERLINK("capsilon://?command=openfolder&amp;siteaddress=envoy.emaiq-na2.net&amp;folderid=FX9A94541D-E7E2-9D03-BBA4-C1DD5276A811","FX2203969")</f>
        <v>FX2203969</v>
      </c>
      <c r="F892" t="s">
        <v>19</v>
      </c>
      <c r="G892" t="s">
        <v>19</v>
      </c>
      <c r="H892" t="s">
        <v>84</v>
      </c>
      <c r="I892" t="s">
        <v>2071</v>
      </c>
      <c r="J892">
        <v>624</v>
      </c>
      <c r="K892" t="s">
        <v>86</v>
      </c>
      <c r="L892" t="s">
        <v>87</v>
      </c>
      <c r="M892" t="s">
        <v>88</v>
      </c>
      <c r="N892">
        <v>2</v>
      </c>
      <c r="O892" s="1">
        <v>44658.68072916667</v>
      </c>
      <c r="P892" s="1">
        <v>44659.011631944442</v>
      </c>
      <c r="Q892">
        <v>21829</v>
      </c>
      <c r="R892">
        <v>6761</v>
      </c>
      <c r="S892" t="b">
        <v>0</v>
      </c>
      <c r="T892" t="s">
        <v>89</v>
      </c>
      <c r="U892" t="b">
        <v>1</v>
      </c>
      <c r="V892" t="s">
        <v>134</v>
      </c>
      <c r="W892" s="1">
        <v>44658.724479166667</v>
      </c>
      <c r="X892">
        <v>2766</v>
      </c>
      <c r="Y892">
        <v>406</v>
      </c>
      <c r="Z892">
        <v>0</v>
      </c>
      <c r="AA892">
        <v>406</v>
      </c>
      <c r="AB892">
        <v>159</v>
      </c>
      <c r="AC892">
        <v>188</v>
      </c>
      <c r="AD892">
        <v>218</v>
      </c>
      <c r="AE892">
        <v>0</v>
      </c>
      <c r="AF892">
        <v>0</v>
      </c>
      <c r="AG892">
        <v>0</v>
      </c>
      <c r="AH892" t="s">
        <v>118</v>
      </c>
      <c r="AI892" s="1">
        <v>44659.011631944442</v>
      </c>
      <c r="AJ892">
        <v>2037</v>
      </c>
      <c r="AK892">
        <v>6</v>
      </c>
      <c r="AL892">
        <v>0</v>
      </c>
      <c r="AM892">
        <v>6</v>
      </c>
      <c r="AN892">
        <v>159</v>
      </c>
      <c r="AO892">
        <v>6</v>
      </c>
      <c r="AP892">
        <v>212</v>
      </c>
      <c r="AQ892">
        <v>0</v>
      </c>
      <c r="AR892">
        <v>0</v>
      </c>
      <c r="AS892">
        <v>0</v>
      </c>
      <c r="AT892" t="s">
        <v>89</v>
      </c>
      <c r="AU892" t="s">
        <v>89</v>
      </c>
      <c r="AV892" t="s">
        <v>89</v>
      </c>
      <c r="AW892" t="s">
        <v>89</v>
      </c>
      <c r="AX892" t="s">
        <v>89</v>
      </c>
      <c r="AY892" t="s">
        <v>89</v>
      </c>
      <c r="AZ892" t="s">
        <v>89</v>
      </c>
      <c r="BA892" t="s">
        <v>89</v>
      </c>
      <c r="BB892" t="s">
        <v>89</v>
      </c>
      <c r="BC892" t="s">
        <v>89</v>
      </c>
      <c r="BD892" t="s">
        <v>89</v>
      </c>
      <c r="BE892" t="s">
        <v>89</v>
      </c>
    </row>
    <row r="893" spans="1:57" x14ac:dyDescent="0.35">
      <c r="A893" t="s">
        <v>2085</v>
      </c>
      <c r="B893" t="s">
        <v>81</v>
      </c>
      <c r="C893" t="s">
        <v>2086</v>
      </c>
      <c r="D893" t="s">
        <v>83</v>
      </c>
      <c r="E893" s="2" t="str">
        <f>HYPERLINK("capsilon://?command=openfolder&amp;siteaddress=envoy.emaiq-na2.net&amp;folderid=FXE50EFF48-002A-FE46-F8BA-596BC856A994","FX22031223")</f>
        <v>FX22031223</v>
      </c>
      <c r="F893" t="s">
        <v>19</v>
      </c>
      <c r="G893" t="s">
        <v>19</v>
      </c>
      <c r="H893" t="s">
        <v>84</v>
      </c>
      <c r="I893" t="s">
        <v>2087</v>
      </c>
      <c r="J893">
        <v>302</v>
      </c>
      <c r="K893" t="s">
        <v>86</v>
      </c>
      <c r="L893" t="s">
        <v>87</v>
      </c>
      <c r="M893" t="s">
        <v>88</v>
      </c>
      <c r="N893">
        <v>1</v>
      </c>
      <c r="O893" s="1">
        <v>44658.688854166663</v>
      </c>
      <c r="P893" s="1">
        <v>44658.773229166669</v>
      </c>
      <c r="Q893">
        <v>6526</v>
      </c>
      <c r="R893">
        <v>764</v>
      </c>
      <c r="S893" t="b">
        <v>0</v>
      </c>
      <c r="T893" t="s">
        <v>89</v>
      </c>
      <c r="U893" t="b">
        <v>0</v>
      </c>
      <c r="V893" t="s">
        <v>134</v>
      </c>
      <c r="W893" s="1">
        <v>44658.773229166669</v>
      </c>
      <c r="X893">
        <v>188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302</v>
      </c>
      <c r="AE893">
        <v>267</v>
      </c>
      <c r="AF893">
        <v>0</v>
      </c>
      <c r="AG893">
        <v>11</v>
      </c>
      <c r="AH893" t="s">
        <v>89</v>
      </c>
      <c r="AI893" t="s">
        <v>89</v>
      </c>
      <c r="AJ893" t="s">
        <v>89</v>
      </c>
      <c r="AK893" t="s">
        <v>89</v>
      </c>
      <c r="AL893" t="s">
        <v>89</v>
      </c>
      <c r="AM893" t="s">
        <v>89</v>
      </c>
      <c r="AN893" t="s">
        <v>89</v>
      </c>
      <c r="AO893" t="s">
        <v>89</v>
      </c>
      <c r="AP893" t="s">
        <v>89</v>
      </c>
      <c r="AQ893" t="s">
        <v>89</v>
      </c>
      <c r="AR893" t="s">
        <v>89</v>
      </c>
      <c r="AS893" t="s">
        <v>89</v>
      </c>
      <c r="AT893" t="s">
        <v>89</v>
      </c>
      <c r="AU893" t="s">
        <v>89</v>
      </c>
      <c r="AV893" t="s">
        <v>89</v>
      </c>
      <c r="AW893" t="s">
        <v>89</v>
      </c>
      <c r="AX893" t="s">
        <v>89</v>
      </c>
      <c r="AY893" t="s">
        <v>89</v>
      </c>
      <c r="AZ893" t="s">
        <v>89</v>
      </c>
      <c r="BA893" t="s">
        <v>89</v>
      </c>
      <c r="BB893" t="s">
        <v>89</v>
      </c>
      <c r="BC893" t="s">
        <v>89</v>
      </c>
      <c r="BD893" t="s">
        <v>89</v>
      </c>
      <c r="BE893" t="s">
        <v>89</v>
      </c>
    </row>
    <row r="894" spans="1:57" x14ac:dyDescent="0.35">
      <c r="A894" t="s">
        <v>2088</v>
      </c>
      <c r="B894" t="s">
        <v>81</v>
      </c>
      <c r="C894" t="s">
        <v>1908</v>
      </c>
      <c r="D894" t="s">
        <v>83</v>
      </c>
      <c r="E894" s="2" t="str">
        <f>HYPERLINK("capsilon://?command=openfolder&amp;siteaddress=envoy.emaiq-na2.net&amp;folderid=FX970F7F85-AA57-9C47-8C9F-B8079F3740F1","FX2203721")</f>
        <v>FX2203721</v>
      </c>
      <c r="F894" t="s">
        <v>19</v>
      </c>
      <c r="G894" t="s">
        <v>19</v>
      </c>
      <c r="H894" t="s">
        <v>84</v>
      </c>
      <c r="I894" t="s">
        <v>2089</v>
      </c>
      <c r="J894">
        <v>66</v>
      </c>
      <c r="K894" t="s">
        <v>86</v>
      </c>
      <c r="L894" t="s">
        <v>87</v>
      </c>
      <c r="M894" t="s">
        <v>88</v>
      </c>
      <c r="N894">
        <v>2</v>
      </c>
      <c r="O894" s="1">
        <v>44652.579976851855</v>
      </c>
      <c r="P894" s="1">
        <v>44655.182951388888</v>
      </c>
      <c r="Q894">
        <v>223066</v>
      </c>
      <c r="R894">
        <v>1831</v>
      </c>
      <c r="S894" t="b">
        <v>0</v>
      </c>
      <c r="T894" t="s">
        <v>89</v>
      </c>
      <c r="U894" t="b">
        <v>0</v>
      </c>
      <c r="V894" t="s">
        <v>130</v>
      </c>
      <c r="W894" s="1">
        <v>44655.164155092592</v>
      </c>
      <c r="X894">
        <v>1311</v>
      </c>
      <c r="Y894">
        <v>52</v>
      </c>
      <c r="Z894">
        <v>0</v>
      </c>
      <c r="AA894">
        <v>52</v>
      </c>
      <c r="AB894">
        <v>0</v>
      </c>
      <c r="AC894">
        <v>11</v>
      </c>
      <c r="AD894">
        <v>14</v>
      </c>
      <c r="AE894">
        <v>0</v>
      </c>
      <c r="AF894">
        <v>0</v>
      </c>
      <c r="AG894">
        <v>0</v>
      </c>
      <c r="AH894" t="s">
        <v>118</v>
      </c>
      <c r="AI894" s="1">
        <v>44655.182951388888</v>
      </c>
      <c r="AJ894">
        <v>227</v>
      </c>
      <c r="AK894">
        <v>1</v>
      </c>
      <c r="AL894">
        <v>0</v>
      </c>
      <c r="AM894">
        <v>1</v>
      </c>
      <c r="AN894">
        <v>0</v>
      </c>
      <c r="AO894">
        <v>1</v>
      </c>
      <c r="AP894">
        <v>13</v>
      </c>
      <c r="AQ894">
        <v>0</v>
      </c>
      <c r="AR894">
        <v>0</v>
      </c>
      <c r="AS894">
        <v>0</v>
      </c>
      <c r="AT894" t="s">
        <v>89</v>
      </c>
      <c r="AU894" t="s">
        <v>89</v>
      </c>
      <c r="AV894" t="s">
        <v>89</v>
      </c>
      <c r="AW894" t="s">
        <v>89</v>
      </c>
      <c r="AX894" t="s">
        <v>89</v>
      </c>
      <c r="AY894" t="s">
        <v>89</v>
      </c>
      <c r="AZ894" t="s">
        <v>89</v>
      </c>
      <c r="BA894" t="s">
        <v>89</v>
      </c>
      <c r="BB894" t="s">
        <v>89</v>
      </c>
      <c r="BC894" t="s">
        <v>89</v>
      </c>
      <c r="BD894" t="s">
        <v>89</v>
      </c>
      <c r="BE894" t="s">
        <v>89</v>
      </c>
    </row>
    <row r="895" spans="1:57" x14ac:dyDescent="0.35">
      <c r="A895" t="s">
        <v>2090</v>
      </c>
      <c r="B895" t="s">
        <v>81</v>
      </c>
      <c r="C895" t="s">
        <v>2091</v>
      </c>
      <c r="D895" t="s">
        <v>83</v>
      </c>
      <c r="E895" s="2" t="str">
        <f>HYPERLINK("capsilon://?command=openfolder&amp;siteaddress=envoy.emaiq-na2.net&amp;folderid=FX0E227F6E-FB3B-B9B6-C6F6-2952EF4EF52D","FX2203940")</f>
        <v>FX2203940</v>
      </c>
      <c r="F895" t="s">
        <v>19</v>
      </c>
      <c r="G895" t="s">
        <v>19</v>
      </c>
      <c r="H895" t="s">
        <v>84</v>
      </c>
      <c r="I895" t="s">
        <v>2092</v>
      </c>
      <c r="J895">
        <v>271</v>
      </c>
      <c r="K895" t="s">
        <v>86</v>
      </c>
      <c r="L895" t="s">
        <v>87</v>
      </c>
      <c r="M895" t="s">
        <v>88</v>
      </c>
      <c r="N895">
        <v>1</v>
      </c>
      <c r="O895" s="1">
        <v>44658.695937500001</v>
      </c>
      <c r="P895" s="1">
        <v>44658.952731481484</v>
      </c>
      <c r="Q895">
        <v>21185</v>
      </c>
      <c r="R895">
        <v>1002</v>
      </c>
      <c r="S895" t="b">
        <v>0</v>
      </c>
      <c r="T895" t="s">
        <v>89</v>
      </c>
      <c r="U895" t="b">
        <v>0</v>
      </c>
      <c r="V895" t="s">
        <v>366</v>
      </c>
      <c r="W895" s="1">
        <v>44658.952731481484</v>
      </c>
      <c r="X895">
        <v>728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271</v>
      </c>
      <c r="AE895">
        <v>233</v>
      </c>
      <c r="AF895">
        <v>0</v>
      </c>
      <c r="AG895">
        <v>11</v>
      </c>
      <c r="AH895" t="s">
        <v>89</v>
      </c>
      <c r="AI895" t="s">
        <v>89</v>
      </c>
      <c r="AJ895" t="s">
        <v>89</v>
      </c>
      <c r="AK895" t="s">
        <v>89</v>
      </c>
      <c r="AL895" t="s">
        <v>89</v>
      </c>
      <c r="AM895" t="s">
        <v>89</v>
      </c>
      <c r="AN895" t="s">
        <v>89</v>
      </c>
      <c r="AO895" t="s">
        <v>89</v>
      </c>
      <c r="AP895" t="s">
        <v>89</v>
      </c>
      <c r="AQ895" t="s">
        <v>89</v>
      </c>
      <c r="AR895" t="s">
        <v>89</v>
      </c>
      <c r="AS895" t="s">
        <v>89</v>
      </c>
      <c r="AT895" t="s">
        <v>89</v>
      </c>
      <c r="AU895" t="s">
        <v>89</v>
      </c>
      <c r="AV895" t="s">
        <v>89</v>
      </c>
      <c r="AW895" t="s">
        <v>89</v>
      </c>
      <c r="AX895" t="s">
        <v>89</v>
      </c>
      <c r="AY895" t="s">
        <v>89</v>
      </c>
      <c r="AZ895" t="s">
        <v>89</v>
      </c>
      <c r="BA895" t="s">
        <v>89</v>
      </c>
      <c r="BB895" t="s">
        <v>89</v>
      </c>
      <c r="BC895" t="s">
        <v>89</v>
      </c>
      <c r="BD895" t="s">
        <v>89</v>
      </c>
      <c r="BE895" t="s">
        <v>89</v>
      </c>
    </row>
    <row r="896" spans="1:57" x14ac:dyDescent="0.35">
      <c r="A896" t="s">
        <v>2093</v>
      </c>
      <c r="B896" t="s">
        <v>81</v>
      </c>
      <c r="C896" t="s">
        <v>143</v>
      </c>
      <c r="D896" t="s">
        <v>83</v>
      </c>
      <c r="E896" s="2" t="str">
        <f>HYPERLINK("capsilon://?command=openfolder&amp;siteaddress=envoy.emaiq-na2.net&amp;folderid=FX3B0B9397-AAE9-3D9D-C6E3-09C7B99C0082","FX22031169")</f>
        <v>FX22031169</v>
      </c>
      <c r="F896" t="s">
        <v>19</v>
      </c>
      <c r="G896" t="s">
        <v>19</v>
      </c>
      <c r="H896" t="s">
        <v>84</v>
      </c>
      <c r="I896" t="s">
        <v>2077</v>
      </c>
      <c r="J896">
        <v>244</v>
      </c>
      <c r="K896" t="s">
        <v>86</v>
      </c>
      <c r="L896" t="s">
        <v>87</v>
      </c>
      <c r="M896" t="s">
        <v>88</v>
      </c>
      <c r="N896">
        <v>2</v>
      </c>
      <c r="O896" s="1">
        <v>44658.708773148152</v>
      </c>
      <c r="P896" s="1">
        <v>44658.77449074074</v>
      </c>
      <c r="Q896">
        <v>4042</v>
      </c>
      <c r="R896">
        <v>1636</v>
      </c>
      <c r="S896" t="b">
        <v>0</v>
      </c>
      <c r="T896" t="s">
        <v>89</v>
      </c>
      <c r="U896" t="b">
        <v>1</v>
      </c>
      <c r="V896" t="s">
        <v>353</v>
      </c>
      <c r="W896" s="1">
        <v>44658.717488425929</v>
      </c>
      <c r="X896">
        <v>717</v>
      </c>
      <c r="Y896">
        <v>235</v>
      </c>
      <c r="Z896">
        <v>0</v>
      </c>
      <c r="AA896">
        <v>235</v>
      </c>
      <c r="AB896">
        <v>0</v>
      </c>
      <c r="AC896">
        <v>91</v>
      </c>
      <c r="AD896">
        <v>9</v>
      </c>
      <c r="AE896">
        <v>0</v>
      </c>
      <c r="AF896">
        <v>0</v>
      </c>
      <c r="AG896">
        <v>0</v>
      </c>
      <c r="AH896" t="s">
        <v>101</v>
      </c>
      <c r="AI896" s="1">
        <v>44658.77449074074</v>
      </c>
      <c r="AJ896">
        <v>919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9</v>
      </c>
      <c r="AQ896">
        <v>0</v>
      </c>
      <c r="AR896">
        <v>0</v>
      </c>
      <c r="AS896">
        <v>0</v>
      </c>
      <c r="AT896" t="s">
        <v>89</v>
      </c>
      <c r="AU896" t="s">
        <v>89</v>
      </c>
      <c r="AV896" t="s">
        <v>89</v>
      </c>
      <c r="AW896" t="s">
        <v>89</v>
      </c>
      <c r="AX896" t="s">
        <v>89</v>
      </c>
      <c r="AY896" t="s">
        <v>89</v>
      </c>
      <c r="AZ896" t="s">
        <v>89</v>
      </c>
      <c r="BA896" t="s">
        <v>89</v>
      </c>
      <c r="BB896" t="s">
        <v>89</v>
      </c>
      <c r="BC896" t="s">
        <v>89</v>
      </c>
      <c r="BD896" t="s">
        <v>89</v>
      </c>
      <c r="BE896" t="s">
        <v>89</v>
      </c>
    </row>
    <row r="897" spans="1:57" x14ac:dyDescent="0.35">
      <c r="A897" t="s">
        <v>2094</v>
      </c>
      <c r="B897" t="s">
        <v>81</v>
      </c>
      <c r="C897" t="s">
        <v>2095</v>
      </c>
      <c r="D897" t="s">
        <v>83</v>
      </c>
      <c r="E897" s="2" t="str">
        <f>HYPERLINK("capsilon://?command=openfolder&amp;siteaddress=envoy.emaiq-na2.net&amp;folderid=FX85D4C0AD-6026-6C02-9C71-203D7B540BD8","FX220451")</f>
        <v>FX220451</v>
      </c>
      <c r="F897" t="s">
        <v>19</v>
      </c>
      <c r="G897" t="s">
        <v>19</v>
      </c>
      <c r="H897" t="s">
        <v>84</v>
      </c>
      <c r="I897" t="s">
        <v>2096</v>
      </c>
      <c r="J897">
        <v>81</v>
      </c>
      <c r="K897" t="s">
        <v>86</v>
      </c>
      <c r="L897" t="s">
        <v>87</v>
      </c>
      <c r="M897" t="s">
        <v>88</v>
      </c>
      <c r="N897">
        <v>2</v>
      </c>
      <c r="O897" s="1">
        <v>44658.712106481478</v>
      </c>
      <c r="P897" s="1">
        <v>44658.802071759259</v>
      </c>
      <c r="Q897">
        <v>7325</v>
      </c>
      <c r="R897">
        <v>448</v>
      </c>
      <c r="S897" t="b">
        <v>0</v>
      </c>
      <c r="T897" t="s">
        <v>89</v>
      </c>
      <c r="U897" t="b">
        <v>0</v>
      </c>
      <c r="V897" t="s">
        <v>476</v>
      </c>
      <c r="W897" s="1">
        <v>44658.718460648146</v>
      </c>
      <c r="X897">
        <v>259</v>
      </c>
      <c r="Y897">
        <v>57</v>
      </c>
      <c r="Z897">
        <v>0</v>
      </c>
      <c r="AA897">
        <v>57</v>
      </c>
      <c r="AB897">
        <v>0</v>
      </c>
      <c r="AC897">
        <v>12</v>
      </c>
      <c r="AD897">
        <v>24</v>
      </c>
      <c r="AE897">
        <v>0</v>
      </c>
      <c r="AF897">
        <v>0</v>
      </c>
      <c r="AG897">
        <v>0</v>
      </c>
      <c r="AH897" t="s">
        <v>531</v>
      </c>
      <c r="AI897" s="1">
        <v>44658.802071759259</v>
      </c>
      <c r="AJ897">
        <v>189</v>
      </c>
      <c r="AK897">
        <v>2</v>
      </c>
      <c r="AL897">
        <v>0</v>
      </c>
      <c r="AM897">
        <v>2</v>
      </c>
      <c r="AN897">
        <v>0</v>
      </c>
      <c r="AO897">
        <v>2</v>
      </c>
      <c r="AP897">
        <v>22</v>
      </c>
      <c r="AQ897">
        <v>0</v>
      </c>
      <c r="AR897">
        <v>0</v>
      </c>
      <c r="AS897">
        <v>0</v>
      </c>
      <c r="AT897" t="s">
        <v>89</v>
      </c>
      <c r="AU897" t="s">
        <v>89</v>
      </c>
      <c r="AV897" t="s">
        <v>89</v>
      </c>
      <c r="AW897" t="s">
        <v>89</v>
      </c>
      <c r="AX897" t="s">
        <v>89</v>
      </c>
      <c r="AY897" t="s">
        <v>89</v>
      </c>
      <c r="AZ897" t="s">
        <v>89</v>
      </c>
      <c r="BA897" t="s">
        <v>89</v>
      </c>
      <c r="BB897" t="s">
        <v>89</v>
      </c>
      <c r="BC897" t="s">
        <v>89</v>
      </c>
      <c r="BD897" t="s">
        <v>89</v>
      </c>
      <c r="BE897" t="s">
        <v>89</v>
      </c>
    </row>
    <row r="898" spans="1:57" x14ac:dyDescent="0.35">
      <c r="A898" t="s">
        <v>2097</v>
      </c>
      <c r="B898" t="s">
        <v>81</v>
      </c>
      <c r="C898" t="s">
        <v>1759</v>
      </c>
      <c r="D898" t="s">
        <v>83</v>
      </c>
      <c r="E898" s="2" t="str">
        <f>HYPERLINK("capsilon://?command=openfolder&amp;siteaddress=envoy.emaiq-na2.net&amp;folderid=FX85C2F79E-ADE6-29AF-27C3-C655A29A6D65","FX2203846")</f>
        <v>FX2203846</v>
      </c>
      <c r="F898" t="s">
        <v>19</v>
      </c>
      <c r="G898" t="s">
        <v>19</v>
      </c>
      <c r="H898" t="s">
        <v>84</v>
      </c>
      <c r="I898" t="s">
        <v>2083</v>
      </c>
      <c r="J898">
        <v>47</v>
      </c>
      <c r="K898" t="s">
        <v>86</v>
      </c>
      <c r="L898" t="s">
        <v>87</v>
      </c>
      <c r="M898" t="s">
        <v>88</v>
      </c>
      <c r="N898">
        <v>2</v>
      </c>
      <c r="O898" s="1">
        <v>44658.712442129632</v>
      </c>
      <c r="P898" s="1">
        <v>44658.780497685184</v>
      </c>
      <c r="Q898">
        <v>5297</v>
      </c>
      <c r="R898">
        <v>583</v>
      </c>
      <c r="S898" t="b">
        <v>0</v>
      </c>
      <c r="T898" t="s">
        <v>89</v>
      </c>
      <c r="U898" t="b">
        <v>1</v>
      </c>
      <c r="V898" t="s">
        <v>476</v>
      </c>
      <c r="W898" s="1">
        <v>44658.715462962966</v>
      </c>
      <c r="X898">
        <v>254</v>
      </c>
      <c r="Y898">
        <v>62</v>
      </c>
      <c r="Z898">
        <v>0</v>
      </c>
      <c r="AA898">
        <v>62</v>
      </c>
      <c r="AB898">
        <v>0</v>
      </c>
      <c r="AC898">
        <v>28</v>
      </c>
      <c r="AD898">
        <v>-15</v>
      </c>
      <c r="AE898">
        <v>0</v>
      </c>
      <c r="AF898">
        <v>0</v>
      </c>
      <c r="AG898">
        <v>0</v>
      </c>
      <c r="AH898" t="s">
        <v>101</v>
      </c>
      <c r="AI898" s="1">
        <v>44658.780497685184</v>
      </c>
      <c r="AJ898">
        <v>329</v>
      </c>
      <c r="AK898">
        <v>1</v>
      </c>
      <c r="AL898">
        <v>0</v>
      </c>
      <c r="AM898">
        <v>1</v>
      </c>
      <c r="AN898">
        <v>0</v>
      </c>
      <c r="AO898">
        <v>1</v>
      </c>
      <c r="AP898">
        <v>-16</v>
      </c>
      <c r="AQ898">
        <v>0</v>
      </c>
      <c r="AR898">
        <v>0</v>
      </c>
      <c r="AS898">
        <v>0</v>
      </c>
      <c r="AT898" t="s">
        <v>89</v>
      </c>
      <c r="AU898" t="s">
        <v>89</v>
      </c>
      <c r="AV898" t="s">
        <v>89</v>
      </c>
      <c r="AW898" t="s">
        <v>89</v>
      </c>
      <c r="AX898" t="s">
        <v>89</v>
      </c>
      <c r="AY898" t="s">
        <v>89</v>
      </c>
      <c r="AZ898" t="s">
        <v>89</v>
      </c>
      <c r="BA898" t="s">
        <v>89</v>
      </c>
      <c r="BB898" t="s">
        <v>89</v>
      </c>
      <c r="BC898" t="s">
        <v>89</v>
      </c>
      <c r="BD898" t="s">
        <v>89</v>
      </c>
      <c r="BE898" t="s">
        <v>89</v>
      </c>
    </row>
    <row r="899" spans="1:57" x14ac:dyDescent="0.35">
      <c r="A899" t="s">
        <v>2098</v>
      </c>
      <c r="B899" t="s">
        <v>81</v>
      </c>
      <c r="C899" t="s">
        <v>818</v>
      </c>
      <c r="D899" t="s">
        <v>83</v>
      </c>
      <c r="E899" s="2" t="str">
        <f>HYPERLINK("capsilon://?command=openfolder&amp;siteaddress=envoy.emaiq-na2.net&amp;folderid=FXF98350C5-A10E-36DC-AB2F-4E865F1C7D61","FX2203558")</f>
        <v>FX2203558</v>
      </c>
      <c r="F899" t="s">
        <v>19</v>
      </c>
      <c r="G899" t="s">
        <v>19</v>
      </c>
      <c r="H899" t="s">
        <v>84</v>
      </c>
      <c r="I899" t="s">
        <v>2099</v>
      </c>
      <c r="J899">
        <v>66</v>
      </c>
      <c r="K899" t="s">
        <v>86</v>
      </c>
      <c r="L899" t="s">
        <v>87</v>
      </c>
      <c r="M899" t="s">
        <v>88</v>
      </c>
      <c r="N899">
        <v>2</v>
      </c>
      <c r="O899" s="1">
        <v>44658.712719907409</v>
      </c>
      <c r="P899" s="1">
        <v>44659.017812500002</v>
      </c>
      <c r="Q899">
        <v>25479</v>
      </c>
      <c r="R899">
        <v>881</v>
      </c>
      <c r="S899" t="b">
        <v>0</v>
      </c>
      <c r="T899" t="s">
        <v>89</v>
      </c>
      <c r="U899" t="b">
        <v>0</v>
      </c>
      <c r="V899" t="s">
        <v>353</v>
      </c>
      <c r="W899" s="1">
        <v>44658.721412037034</v>
      </c>
      <c r="X899">
        <v>307</v>
      </c>
      <c r="Y899">
        <v>52</v>
      </c>
      <c r="Z899">
        <v>0</v>
      </c>
      <c r="AA899">
        <v>52</v>
      </c>
      <c r="AB899">
        <v>0</v>
      </c>
      <c r="AC899">
        <v>37</v>
      </c>
      <c r="AD899">
        <v>14</v>
      </c>
      <c r="AE899">
        <v>0</v>
      </c>
      <c r="AF899">
        <v>0</v>
      </c>
      <c r="AG899">
        <v>0</v>
      </c>
      <c r="AH899" t="s">
        <v>118</v>
      </c>
      <c r="AI899" s="1">
        <v>44659.017812500002</v>
      </c>
      <c r="AJ899">
        <v>533</v>
      </c>
      <c r="AK899">
        <v>1</v>
      </c>
      <c r="AL899">
        <v>0</v>
      </c>
      <c r="AM899">
        <v>1</v>
      </c>
      <c r="AN899">
        <v>0</v>
      </c>
      <c r="AO899">
        <v>1</v>
      </c>
      <c r="AP899">
        <v>13</v>
      </c>
      <c r="AQ899">
        <v>0</v>
      </c>
      <c r="AR899">
        <v>0</v>
      </c>
      <c r="AS899">
        <v>0</v>
      </c>
      <c r="AT899" t="s">
        <v>89</v>
      </c>
      <c r="AU899" t="s">
        <v>89</v>
      </c>
      <c r="AV899" t="s">
        <v>89</v>
      </c>
      <c r="AW899" t="s">
        <v>89</v>
      </c>
      <c r="AX899" t="s">
        <v>89</v>
      </c>
      <c r="AY899" t="s">
        <v>89</v>
      </c>
      <c r="AZ899" t="s">
        <v>89</v>
      </c>
      <c r="BA899" t="s">
        <v>89</v>
      </c>
      <c r="BB899" t="s">
        <v>89</v>
      </c>
      <c r="BC899" t="s">
        <v>89</v>
      </c>
      <c r="BD899" t="s">
        <v>89</v>
      </c>
      <c r="BE899" t="s">
        <v>89</v>
      </c>
    </row>
    <row r="900" spans="1:57" x14ac:dyDescent="0.35">
      <c r="A900" t="s">
        <v>2100</v>
      </c>
      <c r="B900" t="s">
        <v>81</v>
      </c>
      <c r="C900" t="s">
        <v>2101</v>
      </c>
      <c r="D900" t="s">
        <v>83</v>
      </c>
      <c r="E900" s="2" t="str">
        <f>HYPERLINK("capsilon://?command=openfolder&amp;siteaddress=envoy.emaiq-na2.net&amp;folderid=FXDFFE4A5E-265F-E551-6D04-1F3081F41746","FX2203875")</f>
        <v>FX2203875</v>
      </c>
      <c r="F900" t="s">
        <v>19</v>
      </c>
      <c r="G900" t="s">
        <v>19</v>
      </c>
      <c r="H900" t="s">
        <v>84</v>
      </c>
      <c r="I900" t="s">
        <v>2102</v>
      </c>
      <c r="J900">
        <v>66</v>
      </c>
      <c r="K900" t="s">
        <v>86</v>
      </c>
      <c r="L900" t="s">
        <v>87</v>
      </c>
      <c r="M900" t="s">
        <v>88</v>
      </c>
      <c r="N900">
        <v>2</v>
      </c>
      <c r="O900" s="1">
        <v>44658.738807870373</v>
      </c>
      <c r="P900" s="1">
        <v>44659.02275462963</v>
      </c>
      <c r="Q900">
        <v>23552</v>
      </c>
      <c r="R900">
        <v>981</v>
      </c>
      <c r="S900" t="b">
        <v>0</v>
      </c>
      <c r="T900" t="s">
        <v>89</v>
      </c>
      <c r="U900" t="b">
        <v>0</v>
      </c>
      <c r="V900" t="s">
        <v>353</v>
      </c>
      <c r="W900" s="1">
        <v>44658.761666666665</v>
      </c>
      <c r="X900">
        <v>512</v>
      </c>
      <c r="Y900">
        <v>52</v>
      </c>
      <c r="Z900">
        <v>0</v>
      </c>
      <c r="AA900">
        <v>52</v>
      </c>
      <c r="AB900">
        <v>0</v>
      </c>
      <c r="AC900">
        <v>47</v>
      </c>
      <c r="AD900">
        <v>14</v>
      </c>
      <c r="AE900">
        <v>0</v>
      </c>
      <c r="AF900">
        <v>0</v>
      </c>
      <c r="AG900">
        <v>0</v>
      </c>
      <c r="AH900" t="s">
        <v>118</v>
      </c>
      <c r="AI900" s="1">
        <v>44659.02275462963</v>
      </c>
      <c r="AJ900">
        <v>426</v>
      </c>
      <c r="AK900">
        <v>1</v>
      </c>
      <c r="AL900">
        <v>0</v>
      </c>
      <c r="AM900">
        <v>1</v>
      </c>
      <c r="AN900">
        <v>0</v>
      </c>
      <c r="AO900">
        <v>1</v>
      </c>
      <c r="AP900">
        <v>13</v>
      </c>
      <c r="AQ900">
        <v>0</v>
      </c>
      <c r="AR900">
        <v>0</v>
      </c>
      <c r="AS900">
        <v>0</v>
      </c>
      <c r="AT900" t="s">
        <v>89</v>
      </c>
      <c r="AU900" t="s">
        <v>89</v>
      </c>
      <c r="AV900" t="s">
        <v>89</v>
      </c>
      <c r="AW900" t="s">
        <v>89</v>
      </c>
      <c r="AX900" t="s">
        <v>89</v>
      </c>
      <c r="AY900" t="s">
        <v>89</v>
      </c>
      <c r="AZ900" t="s">
        <v>89</v>
      </c>
      <c r="BA900" t="s">
        <v>89</v>
      </c>
      <c r="BB900" t="s">
        <v>89</v>
      </c>
      <c r="BC900" t="s">
        <v>89</v>
      </c>
      <c r="BD900" t="s">
        <v>89</v>
      </c>
      <c r="BE900" t="s">
        <v>89</v>
      </c>
    </row>
    <row r="901" spans="1:57" x14ac:dyDescent="0.35">
      <c r="A901" t="s">
        <v>2103</v>
      </c>
      <c r="B901" t="s">
        <v>81</v>
      </c>
      <c r="C901" t="s">
        <v>921</v>
      </c>
      <c r="D901" t="s">
        <v>83</v>
      </c>
      <c r="E901" s="2" t="str">
        <f>HYPERLINK("capsilon://?command=openfolder&amp;siteaddress=envoy.emaiq-na2.net&amp;folderid=FX7C4BD9B6-314D-3852-F3A2-165B148C29BF","FX2203917")</f>
        <v>FX2203917</v>
      </c>
      <c r="F901" t="s">
        <v>19</v>
      </c>
      <c r="G901" t="s">
        <v>19</v>
      </c>
      <c r="H901" t="s">
        <v>84</v>
      </c>
      <c r="I901" t="s">
        <v>1856</v>
      </c>
      <c r="J901">
        <v>275</v>
      </c>
      <c r="K901" t="s">
        <v>86</v>
      </c>
      <c r="L901" t="s">
        <v>87</v>
      </c>
      <c r="M901" t="s">
        <v>88</v>
      </c>
      <c r="N901">
        <v>2</v>
      </c>
      <c r="O901" s="1">
        <v>44652.583634259259</v>
      </c>
      <c r="P901" s="1">
        <v>44652.667731481481</v>
      </c>
      <c r="Q901">
        <v>4775</v>
      </c>
      <c r="R901">
        <v>2491</v>
      </c>
      <c r="S901" t="b">
        <v>0</v>
      </c>
      <c r="T901" t="s">
        <v>89</v>
      </c>
      <c r="U901" t="b">
        <v>1</v>
      </c>
      <c r="V901" t="s">
        <v>1075</v>
      </c>
      <c r="W901" s="1">
        <v>44652.592210648145</v>
      </c>
      <c r="X901">
        <v>722</v>
      </c>
      <c r="Y901">
        <v>228</v>
      </c>
      <c r="Z901">
        <v>0</v>
      </c>
      <c r="AA901">
        <v>228</v>
      </c>
      <c r="AB901">
        <v>0</v>
      </c>
      <c r="AC901">
        <v>86</v>
      </c>
      <c r="AD901">
        <v>47</v>
      </c>
      <c r="AE901">
        <v>0</v>
      </c>
      <c r="AF901">
        <v>0</v>
      </c>
      <c r="AG901">
        <v>0</v>
      </c>
      <c r="AH901" t="s">
        <v>101</v>
      </c>
      <c r="AI901" s="1">
        <v>44652.667731481481</v>
      </c>
      <c r="AJ901">
        <v>1769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47</v>
      </c>
      <c r="AQ901">
        <v>0</v>
      </c>
      <c r="AR901">
        <v>0</v>
      </c>
      <c r="AS901">
        <v>0</v>
      </c>
      <c r="AT901" t="s">
        <v>89</v>
      </c>
      <c r="AU901" t="s">
        <v>89</v>
      </c>
      <c r="AV901" t="s">
        <v>89</v>
      </c>
      <c r="AW901" t="s">
        <v>89</v>
      </c>
      <c r="AX901" t="s">
        <v>89</v>
      </c>
      <c r="AY901" t="s">
        <v>89</v>
      </c>
      <c r="AZ901" t="s">
        <v>89</v>
      </c>
      <c r="BA901" t="s">
        <v>89</v>
      </c>
      <c r="BB901" t="s">
        <v>89</v>
      </c>
      <c r="BC901" t="s">
        <v>89</v>
      </c>
      <c r="BD901" t="s">
        <v>89</v>
      </c>
      <c r="BE901" t="s">
        <v>89</v>
      </c>
    </row>
    <row r="902" spans="1:57" x14ac:dyDescent="0.35">
      <c r="A902" t="s">
        <v>2104</v>
      </c>
      <c r="B902" t="s">
        <v>81</v>
      </c>
      <c r="C902" t="s">
        <v>2105</v>
      </c>
      <c r="D902" t="s">
        <v>83</v>
      </c>
      <c r="E902" s="2" t="str">
        <f>HYPERLINK("capsilon://?command=openfolder&amp;siteaddress=envoy.emaiq-na2.net&amp;folderid=FXE32EEC11-36EA-59C7-A9E6-E1BBFF68D49B","FX22031102")</f>
        <v>FX22031102</v>
      </c>
      <c r="F902" t="s">
        <v>19</v>
      </c>
      <c r="G902" t="s">
        <v>19</v>
      </c>
      <c r="H902" t="s">
        <v>84</v>
      </c>
      <c r="I902" t="s">
        <v>2106</v>
      </c>
      <c r="J902">
        <v>321</v>
      </c>
      <c r="K902" t="s">
        <v>86</v>
      </c>
      <c r="L902" t="s">
        <v>87</v>
      </c>
      <c r="M902" t="s">
        <v>88</v>
      </c>
      <c r="N902">
        <v>1</v>
      </c>
      <c r="O902" s="1">
        <v>44658.743680555555</v>
      </c>
      <c r="P902" s="1">
        <v>44658.959814814814</v>
      </c>
      <c r="Q902">
        <v>17854</v>
      </c>
      <c r="R902">
        <v>820</v>
      </c>
      <c r="S902" t="b">
        <v>0</v>
      </c>
      <c r="T902" t="s">
        <v>89</v>
      </c>
      <c r="U902" t="b">
        <v>0</v>
      </c>
      <c r="V902" t="s">
        <v>366</v>
      </c>
      <c r="W902" s="1">
        <v>44658.959814814814</v>
      </c>
      <c r="X902">
        <v>612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321</v>
      </c>
      <c r="AE902">
        <v>262</v>
      </c>
      <c r="AF902">
        <v>0</v>
      </c>
      <c r="AG902">
        <v>12</v>
      </c>
      <c r="AH902" t="s">
        <v>89</v>
      </c>
      <c r="AI902" t="s">
        <v>89</v>
      </c>
      <c r="AJ902" t="s">
        <v>89</v>
      </c>
      <c r="AK902" t="s">
        <v>89</v>
      </c>
      <c r="AL902" t="s">
        <v>89</v>
      </c>
      <c r="AM902" t="s">
        <v>89</v>
      </c>
      <c r="AN902" t="s">
        <v>89</v>
      </c>
      <c r="AO902" t="s">
        <v>89</v>
      </c>
      <c r="AP902" t="s">
        <v>89</v>
      </c>
      <c r="AQ902" t="s">
        <v>89</v>
      </c>
      <c r="AR902" t="s">
        <v>89</v>
      </c>
      <c r="AS902" t="s">
        <v>89</v>
      </c>
      <c r="AT902" t="s">
        <v>89</v>
      </c>
      <c r="AU902" t="s">
        <v>89</v>
      </c>
      <c r="AV902" t="s">
        <v>89</v>
      </c>
      <c r="AW902" t="s">
        <v>89</v>
      </c>
      <c r="AX902" t="s">
        <v>89</v>
      </c>
      <c r="AY902" t="s">
        <v>89</v>
      </c>
      <c r="AZ902" t="s">
        <v>89</v>
      </c>
      <c r="BA902" t="s">
        <v>89</v>
      </c>
      <c r="BB902" t="s">
        <v>89</v>
      </c>
      <c r="BC902" t="s">
        <v>89</v>
      </c>
      <c r="BD902" t="s">
        <v>89</v>
      </c>
      <c r="BE902" t="s">
        <v>89</v>
      </c>
    </row>
    <row r="903" spans="1:57" x14ac:dyDescent="0.35">
      <c r="A903" t="s">
        <v>2107</v>
      </c>
      <c r="B903" t="s">
        <v>81</v>
      </c>
      <c r="C903" t="s">
        <v>2086</v>
      </c>
      <c r="D903" t="s">
        <v>83</v>
      </c>
      <c r="E903" s="2" t="str">
        <f>HYPERLINK("capsilon://?command=openfolder&amp;siteaddress=envoy.emaiq-na2.net&amp;folderid=FXE50EFF48-002A-FE46-F8BA-596BC856A994","FX22031223")</f>
        <v>FX22031223</v>
      </c>
      <c r="F903" t="s">
        <v>19</v>
      </c>
      <c r="G903" t="s">
        <v>19</v>
      </c>
      <c r="H903" t="s">
        <v>84</v>
      </c>
      <c r="I903" t="s">
        <v>2087</v>
      </c>
      <c r="J903">
        <v>496</v>
      </c>
      <c r="K903" t="s">
        <v>86</v>
      </c>
      <c r="L903" t="s">
        <v>87</v>
      </c>
      <c r="M903" t="s">
        <v>88</v>
      </c>
      <c r="N903">
        <v>2</v>
      </c>
      <c r="O903" s="1">
        <v>44658.774814814817</v>
      </c>
      <c r="P903" s="1">
        <v>44659.007615740738</v>
      </c>
      <c r="Q903">
        <v>16796</v>
      </c>
      <c r="R903">
        <v>3318</v>
      </c>
      <c r="S903" t="b">
        <v>0</v>
      </c>
      <c r="T903" t="s">
        <v>89</v>
      </c>
      <c r="U903" t="b">
        <v>1</v>
      </c>
      <c r="V903" t="s">
        <v>134</v>
      </c>
      <c r="W903" s="1">
        <v>44658.793657407405</v>
      </c>
      <c r="X903">
        <v>1622</v>
      </c>
      <c r="Y903">
        <v>362</v>
      </c>
      <c r="Z903">
        <v>0</v>
      </c>
      <c r="AA903">
        <v>362</v>
      </c>
      <c r="AB903">
        <v>84</v>
      </c>
      <c r="AC903">
        <v>267</v>
      </c>
      <c r="AD903">
        <v>134</v>
      </c>
      <c r="AE903">
        <v>0</v>
      </c>
      <c r="AF903">
        <v>0</v>
      </c>
      <c r="AG903">
        <v>0</v>
      </c>
      <c r="AH903" t="s">
        <v>273</v>
      </c>
      <c r="AI903" s="1">
        <v>44659.007615740738</v>
      </c>
      <c r="AJ903">
        <v>1674</v>
      </c>
      <c r="AK903">
        <v>2</v>
      </c>
      <c r="AL903">
        <v>0</v>
      </c>
      <c r="AM903">
        <v>2</v>
      </c>
      <c r="AN903">
        <v>84</v>
      </c>
      <c r="AO903">
        <v>2</v>
      </c>
      <c r="AP903">
        <v>132</v>
      </c>
      <c r="AQ903">
        <v>0</v>
      </c>
      <c r="AR903">
        <v>0</v>
      </c>
      <c r="AS903">
        <v>0</v>
      </c>
      <c r="AT903" t="s">
        <v>89</v>
      </c>
      <c r="AU903" t="s">
        <v>89</v>
      </c>
      <c r="AV903" t="s">
        <v>89</v>
      </c>
      <c r="AW903" t="s">
        <v>89</v>
      </c>
      <c r="AX903" t="s">
        <v>89</v>
      </c>
      <c r="AY903" t="s">
        <v>89</v>
      </c>
      <c r="AZ903" t="s">
        <v>89</v>
      </c>
      <c r="BA903" t="s">
        <v>89</v>
      </c>
      <c r="BB903" t="s">
        <v>89</v>
      </c>
      <c r="BC903" t="s">
        <v>89</v>
      </c>
      <c r="BD903" t="s">
        <v>89</v>
      </c>
      <c r="BE903" t="s">
        <v>89</v>
      </c>
    </row>
    <row r="904" spans="1:57" x14ac:dyDescent="0.35">
      <c r="A904" t="s">
        <v>2108</v>
      </c>
      <c r="B904" t="s">
        <v>81</v>
      </c>
      <c r="C904" t="s">
        <v>2074</v>
      </c>
      <c r="D904" t="s">
        <v>83</v>
      </c>
      <c r="E904" s="2" t="str">
        <f>HYPERLINK("capsilon://?command=openfolder&amp;siteaddress=envoy.emaiq-na2.net&amp;folderid=FX9CEEFEAE-2C27-7C5D-CAD7-21625F83926E","FX220435")</f>
        <v>FX220435</v>
      </c>
      <c r="F904" t="s">
        <v>19</v>
      </c>
      <c r="G904" t="s">
        <v>19</v>
      </c>
      <c r="H904" t="s">
        <v>84</v>
      </c>
      <c r="I904" t="s">
        <v>2109</v>
      </c>
      <c r="J904">
        <v>66</v>
      </c>
      <c r="K904" t="s">
        <v>86</v>
      </c>
      <c r="L904" t="s">
        <v>87</v>
      </c>
      <c r="M904" t="s">
        <v>88</v>
      </c>
      <c r="N904">
        <v>2</v>
      </c>
      <c r="O904" s="1">
        <v>44658.77857638889</v>
      </c>
      <c r="P904" s="1">
        <v>44659.025983796295</v>
      </c>
      <c r="Q904">
        <v>20458</v>
      </c>
      <c r="R904">
        <v>918</v>
      </c>
      <c r="S904" t="b">
        <v>0</v>
      </c>
      <c r="T904" t="s">
        <v>89</v>
      </c>
      <c r="U904" t="b">
        <v>0</v>
      </c>
      <c r="V904" t="s">
        <v>100</v>
      </c>
      <c r="W904" s="1">
        <v>44658.931030092594</v>
      </c>
      <c r="X904">
        <v>627</v>
      </c>
      <c r="Y904">
        <v>52</v>
      </c>
      <c r="Z904">
        <v>0</v>
      </c>
      <c r="AA904">
        <v>52</v>
      </c>
      <c r="AB904">
        <v>0</v>
      </c>
      <c r="AC904">
        <v>40</v>
      </c>
      <c r="AD904">
        <v>14</v>
      </c>
      <c r="AE904">
        <v>0</v>
      </c>
      <c r="AF904">
        <v>0</v>
      </c>
      <c r="AG904">
        <v>0</v>
      </c>
      <c r="AH904" t="s">
        <v>118</v>
      </c>
      <c r="AI904" s="1">
        <v>44659.025983796295</v>
      </c>
      <c r="AJ904">
        <v>278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14</v>
      </c>
      <c r="AQ904">
        <v>0</v>
      </c>
      <c r="AR904">
        <v>0</v>
      </c>
      <c r="AS904">
        <v>0</v>
      </c>
      <c r="AT904" t="s">
        <v>89</v>
      </c>
      <c r="AU904" t="s">
        <v>89</v>
      </c>
      <c r="AV904" t="s">
        <v>89</v>
      </c>
      <c r="AW904" t="s">
        <v>89</v>
      </c>
      <c r="AX904" t="s">
        <v>89</v>
      </c>
      <c r="AY904" t="s">
        <v>89</v>
      </c>
      <c r="AZ904" t="s">
        <v>89</v>
      </c>
      <c r="BA904" t="s">
        <v>89</v>
      </c>
      <c r="BB904" t="s">
        <v>89</v>
      </c>
      <c r="BC904" t="s">
        <v>89</v>
      </c>
      <c r="BD904" t="s">
        <v>89</v>
      </c>
      <c r="BE904" t="s">
        <v>89</v>
      </c>
    </row>
    <row r="905" spans="1:57" x14ac:dyDescent="0.35">
      <c r="A905" t="s">
        <v>2110</v>
      </c>
      <c r="B905" t="s">
        <v>81</v>
      </c>
      <c r="C905" t="s">
        <v>2074</v>
      </c>
      <c r="D905" t="s">
        <v>83</v>
      </c>
      <c r="E905" s="2" t="str">
        <f>HYPERLINK("capsilon://?command=openfolder&amp;siteaddress=envoy.emaiq-na2.net&amp;folderid=FX9CEEFEAE-2C27-7C5D-CAD7-21625F83926E","FX220435")</f>
        <v>FX220435</v>
      </c>
      <c r="F905" t="s">
        <v>19</v>
      </c>
      <c r="G905" t="s">
        <v>19</v>
      </c>
      <c r="H905" t="s">
        <v>84</v>
      </c>
      <c r="I905" t="s">
        <v>2111</v>
      </c>
      <c r="J905">
        <v>66</v>
      </c>
      <c r="K905" t="s">
        <v>86</v>
      </c>
      <c r="L905" t="s">
        <v>87</v>
      </c>
      <c r="M905" t="s">
        <v>88</v>
      </c>
      <c r="N905">
        <v>2</v>
      </c>
      <c r="O905" s="1">
        <v>44658.779745370368</v>
      </c>
      <c r="P905" s="1">
        <v>44659.033425925925</v>
      </c>
      <c r="Q905">
        <v>20638</v>
      </c>
      <c r="R905">
        <v>1280</v>
      </c>
      <c r="S905" t="b">
        <v>0</v>
      </c>
      <c r="T905" t="s">
        <v>89</v>
      </c>
      <c r="U905" t="b">
        <v>0</v>
      </c>
      <c r="V905" t="s">
        <v>100</v>
      </c>
      <c r="W905" s="1">
        <v>44658.940289351849</v>
      </c>
      <c r="X905">
        <v>799</v>
      </c>
      <c r="Y905">
        <v>52</v>
      </c>
      <c r="Z905">
        <v>0</v>
      </c>
      <c r="AA905">
        <v>52</v>
      </c>
      <c r="AB905">
        <v>52</v>
      </c>
      <c r="AC905">
        <v>40</v>
      </c>
      <c r="AD905">
        <v>14</v>
      </c>
      <c r="AE905">
        <v>0</v>
      </c>
      <c r="AF905">
        <v>0</v>
      </c>
      <c r="AG905">
        <v>0</v>
      </c>
      <c r="AH905" t="s">
        <v>106</v>
      </c>
      <c r="AI905" s="1">
        <v>44659.033425925925</v>
      </c>
      <c r="AJ905">
        <v>475</v>
      </c>
      <c r="AK905">
        <v>2</v>
      </c>
      <c r="AL905">
        <v>0</v>
      </c>
      <c r="AM905">
        <v>2</v>
      </c>
      <c r="AN905">
        <v>0</v>
      </c>
      <c r="AO905">
        <v>1</v>
      </c>
      <c r="AP905">
        <v>12</v>
      </c>
      <c r="AQ905">
        <v>0</v>
      </c>
      <c r="AR905">
        <v>0</v>
      </c>
      <c r="AS905">
        <v>0</v>
      </c>
      <c r="AT905" t="s">
        <v>89</v>
      </c>
      <c r="AU905" t="s">
        <v>89</v>
      </c>
      <c r="AV905" t="s">
        <v>89</v>
      </c>
      <c r="AW905" t="s">
        <v>89</v>
      </c>
      <c r="AX905" t="s">
        <v>89</v>
      </c>
      <c r="AY905" t="s">
        <v>89</v>
      </c>
      <c r="AZ905" t="s">
        <v>89</v>
      </c>
      <c r="BA905" t="s">
        <v>89</v>
      </c>
      <c r="BB905" t="s">
        <v>89</v>
      </c>
      <c r="BC905" t="s">
        <v>89</v>
      </c>
      <c r="BD905" t="s">
        <v>89</v>
      </c>
      <c r="BE905" t="s">
        <v>89</v>
      </c>
    </row>
    <row r="906" spans="1:57" x14ac:dyDescent="0.35">
      <c r="A906" t="s">
        <v>2112</v>
      </c>
      <c r="B906" t="s">
        <v>81</v>
      </c>
      <c r="C906" t="s">
        <v>2091</v>
      </c>
      <c r="D906" t="s">
        <v>83</v>
      </c>
      <c r="E906" s="2" t="str">
        <f>HYPERLINK("capsilon://?command=openfolder&amp;siteaddress=envoy.emaiq-na2.net&amp;folderid=FX0E227F6E-FB3B-B9B6-C6F6-2952EF4EF52D","FX2203940")</f>
        <v>FX2203940</v>
      </c>
      <c r="F906" t="s">
        <v>19</v>
      </c>
      <c r="G906" t="s">
        <v>19</v>
      </c>
      <c r="H906" t="s">
        <v>84</v>
      </c>
      <c r="I906" t="s">
        <v>2092</v>
      </c>
      <c r="J906">
        <v>674</v>
      </c>
      <c r="K906" t="s">
        <v>86</v>
      </c>
      <c r="L906" t="s">
        <v>87</v>
      </c>
      <c r="M906" t="s">
        <v>88</v>
      </c>
      <c r="N906">
        <v>2</v>
      </c>
      <c r="O906" s="1">
        <v>44658.954085648147</v>
      </c>
      <c r="P906" s="1">
        <v>44659.045949074076</v>
      </c>
      <c r="Q906">
        <v>1051</v>
      </c>
      <c r="R906">
        <v>6886</v>
      </c>
      <c r="S906" t="b">
        <v>0</v>
      </c>
      <c r="T906" t="s">
        <v>89</v>
      </c>
      <c r="U906" t="b">
        <v>1</v>
      </c>
      <c r="V906" t="s">
        <v>100</v>
      </c>
      <c r="W906" s="1">
        <v>44658.99726851852</v>
      </c>
      <c r="X906">
        <v>3575</v>
      </c>
      <c r="Y906">
        <v>454</v>
      </c>
      <c r="Z906">
        <v>0</v>
      </c>
      <c r="AA906">
        <v>454</v>
      </c>
      <c r="AB906">
        <v>0</v>
      </c>
      <c r="AC906">
        <v>248</v>
      </c>
      <c r="AD906">
        <v>220</v>
      </c>
      <c r="AE906">
        <v>0</v>
      </c>
      <c r="AF906">
        <v>0</v>
      </c>
      <c r="AG906">
        <v>0</v>
      </c>
      <c r="AH906" t="s">
        <v>273</v>
      </c>
      <c r="AI906" s="1">
        <v>44659.045949074076</v>
      </c>
      <c r="AJ906">
        <v>3311</v>
      </c>
      <c r="AK906">
        <v>6</v>
      </c>
      <c r="AL906">
        <v>0</v>
      </c>
      <c r="AM906">
        <v>6</v>
      </c>
      <c r="AN906">
        <v>0</v>
      </c>
      <c r="AO906">
        <v>6</v>
      </c>
      <c r="AP906">
        <v>214</v>
      </c>
      <c r="AQ906">
        <v>0</v>
      </c>
      <c r="AR906">
        <v>0</v>
      </c>
      <c r="AS906">
        <v>0</v>
      </c>
      <c r="AT906" t="s">
        <v>89</v>
      </c>
      <c r="AU906" t="s">
        <v>89</v>
      </c>
      <c r="AV906" t="s">
        <v>89</v>
      </c>
      <c r="AW906" t="s">
        <v>89</v>
      </c>
      <c r="AX906" t="s">
        <v>89</v>
      </c>
      <c r="AY906" t="s">
        <v>89</v>
      </c>
      <c r="AZ906" t="s">
        <v>89</v>
      </c>
      <c r="BA906" t="s">
        <v>89</v>
      </c>
      <c r="BB906" t="s">
        <v>89</v>
      </c>
      <c r="BC906" t="s">
        <v>89</v>
      </c>
      <c r="BD906" t="s">
        <v>89</v>
      </c>
      <c r="BE906" t="s">
        <v>89</v>
      </c>
    </row>
    <row r="907" spans="1:57" x14ac:dyDescent="0.35">
      <c r="A907" t="s">
        <v>2113</v>
      </c>
      <c r="B907" t="s">
        <v>81</v>
      </c>
      <c r="C907" t="s">
        <v>2105</v>
      </c>
      <c r="D907" t="s">
        <v>83</v>
      </c>
      <c r="E907" s="2" t="str">
        <f>HYPERLINK("capsilon://?command=openfolder&amp;siteaddress=envoy.emaiq-na2.net&amp;folderid=FXE32EEC11-36EA-59C7-A9E6-E1BBFF68D49B","FX22031102")</f>
        <v>FX22031102</v>
      </c>
      <c r="F907" t="s">
        <v>19</v>
      </c>
      <c r="G907" t="s">
        <v>19</v>
      </c>
      <c r="H907" t="s">
        <v>84</v>
      </c>
      <c r="I907" t="s">
        <v>2106</v>
      </c>
      <c r="J907">
        <v>450</v>
      </c>
      <c r="K907" t="s">
        <v>86</v>
      </c>
      <c r="L907" t="s">
        <v>87</v>
      </c>
      <c r="M907" t="s">
        <v>88</v>
      </c>
      <c r="N907">
        <v>2</v>
      </c>
      <c r="O907" s="1">
        <v>44658.961064814815</v>
      </c>
      <c r="P907" s="1">
        <v>44659.088518518518</v>
      </c>
      <c r="Q907">
        <v>779</v>
      </c>
      <c r="R907">
        <v>10233</v>
      </c>
      <c r="S907" t="b">
        <v>0</v>
      </c>
      <c r="T907" t="s">
        <v>89</v>
      </c>
      <c r="U907" t="b">
        <v>1</v>
      </c>
      <c r="V907" t="s">
        <v>130</v>
      </c>
      <c r="W907" s="1">
        <v>44659.037175925929</v>
      </c>
      <c r="X907">
        <v>6081</v>
      </c>
      <c r="Y907">
        <v>419</v>
      </c>
      <c r="Z907">
        <v>0</v>
      </c>
      <c r="AA907">
        <v>419</v>
      </c>
      <c r="AB907">
        <v>5</v>
      </c>
      <c r="AC907">
        <v>222</v>
      </c>
      <c r="AD907">
        <v>31</v>
      </c>
      <c r="AE907">
        <v>0</v>
      </c>
      <c r="AF907">
        <v>0</v>
      </c>
      <c r="AG907">
        <v>0</v>
      </c>
      <c r="AH907" t="s">
        <v>106</v>
      </c>
      <c r="AI907" s="1">
        <v>44659.088518518518</v>
      </c>
      <c r="AJ907">
        <v>4152</v>
      </c>
      <c r="AK907">
        <v>26</v>
      </c>
      <c r="AL907">
        <v>0</v>
      </c>
      <c r="AM907">
        <v>26</v>
      </c>
      <c r="AN907">
        <v>0</v>
      </c>
      <c r="AO907">
        <v>25</v>
      </c>
      <c r="AP907">
        <v>5</v>
      </c>
      <c r="AQ907">
        <v>0</v>
      </c>
      <c r="AR907">
        <v>0</v>
      </c>
      <c r="AS907">
        <v>0</v>
      </c>
      <c r="AT907" t="s">
        <v>89</v>
      </c>
      <c r="AU907" t="s">
        <v>89</v>
      </c>
      <c r="AV907" t="s">
        <v>89</v>
      </c>
      <c r="AW907" t="s">
        <v>89</v>
      </c>
      <c r="AX907" t="s">
        <v>89</v>
      </c>
      <c r="AY907" t="s">
        <v>89</v>
      </c>
      <c r="AZ907" t="s">
        <v>89</v>
      </c>
      <c r="BA907" t="s">
        <v>89</v>
      </c>
      <c r="BB907" t="s">
        <v>89</v>
      </c>
      <c r="BC907" t="s">
        <v>89</v>
      </c>
      <c r="BD907" t="s">
        <v>89</v>
      </c>
      <c r="BE907" t="s">
        <v>89</v>
      </c>
    </row>
    <row r="908" spans="1:57" x14ac:dyDescent="0.35">
      <c r="A908" t="s">
        <v>2114</v>
      </c>
      <c r="B908" t="s">
        <v>81</v>
      </c>
      <c r="C908" t="s">
        <v>2115</v>
      </c>
      <c r="D908" t="s">
        <v>83</v>
      </c>
      <c r="E908" s="2" t="str">
        <f>HYPERLINK("capsilon://?command=openfolder&amp;siteaddress=envoy.emaiq-na2.net&amp;folderid=FXD3E43004-B3AF-84EA-88CC-D23286617405","FX2203674")</f>
        <v>FX2203674</v>
      </c>
      <c r="F908" t="s">
        <v>19</v>
      </c>
      <c r="G908" t="s">
        <v>19</v>
      </c>
      <c r="H908" t="s">
        <v>84</v>
      </c>
      <c r="I908" t="s">
        <v>2116</v>
      </c>
      <c r="J908">
        <v>66</v>
      </c>
      <c r="K908" t="s">
        <v>86</v>
      </c>
      <c r="L908" t="s">
        <v>87</v>
      </c>
      <c r="M908" t="s">
        <v>88</v>
      </c>
      <c r="N908">
        <v>2</v>
      </c>
      <c r="O908" s="1">
        <v>44659.29760416667</v>
      </c>
      <c r="P908" s="1">
        <v>44659.308738425927</v>
      </c>
      <c r="Q908">
        <v>303</v>
      </c>
      <c r="R908">
        <v>659</v>
      </c>
      <c r="S908" t="b">
        <v>0</v>
      </c>
      <c r="T908" t="s">
        <v>89</v>
      </c>
      <c r="U908" t="b">
        <v>0</v>
      </c>
      <c r="V908" t="s">
        <v>124</v>
      </c>
      <c r="W908" s="1">
        <v>44659.305995370371</v>
      </c>
      <c r="X908">
        <v>459</v>
      </c>
      <c r="Y908">
        <v>52</v>
      </c>
      <c r="Z908">
        <v>0</v>
      </c>
      <c r="AA908">
        <v>52</v>
      </c>
      <c r="AB908">
        <v>0</v>
      </c>
      <c r="AC908">
        <v>31</v>
      </c>
      <c r="AD908">
        <v>14</v>
      </c>
      <c r="AE908">
        <v>0</v>
      </c>
      <c r="AF908">
        <v>0</v>
      </c>
      <c r="AG908">
        <v>0</v>
      </c>
      <c r="AH908" t="s">
        <v>91</v>
      </c>
      <c r="AI908" s="1">
        <v>44659.308738425927</v>
      </c>
      <c r="AJ908">
        <v>168</v>
      </c>
      <c r="AK908">
        <v>2</v>
      </c>
      <c r="AL908">
        <v>0</v>
      </c>
      <c r="AM908">
        <v>2</v>
      </c>
      <c r="AN908">
        <v>0</v>
      </c>
      <c r="AO908">
        <v>1</v>
      </c>
      <c r="AP908">
        <v>12</v>
      </c>
      <c r="AQ908">
        <v>0</v>
      </c>
      <c r="AR908">
        <v>0</v>
      </c>
      <c r="AS908">
        <v>0</v>
      </c>
      <c r="AT908" t="s">
        <v>89</v>
      </c>
      <c r="AU908" t="s">
        <v>89</v>
      </c>
      <c r="AV908" t="s">
        <v>89</v>
      </c>
      <c r="AW908" t="s">
        <v>89</v>
      </c>
      <c r="AX908" t="s">
        <v>89</v>
      </c>
      <c r="AY908" t="s">
        <v>89</v>
      </c>
      <c r="AZ908" t="s">
        <v>89</v>
      </c>
      <c r="BA908" t="s">
        <v>89</v>
      </c>
      <c r="BB908" t="s">
        <v>89</v>
      </c>
      <c r="BC908" t="s">
        <v>89</v>
      </c>
      <c r="BD908" t="s">
        <v>89</v>
      </c>
      <c r="BE908" t="s">
        <v>89</v>
      </c>
    </row>
    <row r="909" spans="1:57" x14ac:dyDescent="0.35">
      <c r="A909" t="s">
        <v>2117</v>
      </c>
      <c r="B909" t="s">
        <v>81</v>
      </c>
      <c r="C909" t="s">
        <v>1920</v>
      </c>
      <c r="D909" t="s">
        <v>83</v>
      </c>
      <c r="E909" s="2" t="str">
        <f>HYPERLINK("capsilon://?command=openfolder&amp;siteaddress=envoy.emaiq-na2.net&amp;folderid=FXC94B1DA7-E6D5-9FE4-18EA-73BAED9BD850","FX2203617")</f>
        <v>FX2203617</v>
      </c>
      <c r="F909" t="s">
        <v>19</v>
      </c>
      <c r="G909" t="s">
        <v>19</v>
      </c>
      <c r="H909" t="s">
        <v>84</v>
      </c>
      <c r="I909" t="s">
        <v>2118</v>
      </c>
      <c r="J909">
        <v>30</v>
      </c>
      <c r="K909" t="s">
        <v>86</v>
      </c>
      <c r="L909" t="s">
        <v>87</v>
      </c>
      <c r="M909" t="s">
        <v>88</v>
      </c>
      <c r="N909">
        <v>2</v>
      </c>
      <c r="O909" s="1">
        <v>44659.299722222226</v>
      </c>
      <c r="P909" s="1">
        <v>44659.309664351851</v>
      </c>
      <c r="Q909">
        <v>456</v>
      </c>
      <c r="R909">
        <v>403</v>
      </c>
      <c r="S909" t="b">
        <v>0</v>
      </c>
      <c r="T909" t="s">
        <v>89</v>
      </c>
      <c r="U909" t="b">
        <v>0</v>
      </c>
      <c r="V909" t="s">
        <v>124</v>
      </c>
      <c r="W909" s="1">
        <v>44659.308148148149</v>
      </c>
      <c r="X909">
        <v>186</v>
      </c>
      <c r="Y909">
        <v>9</v>
      </c>
      <c r="Z909">
        <v>0</v>
      </c>
      <c r="AA909">
        <v>9</v>
      </c>
      <c r="AB909">
        <v>0</v>
      </c>
      <c r="AC909">
        <v>9</v>
      </c>
      <c r="AD909">
        <v>21</v>
      </c>
      <c r="AE909">
        <v>0</v>
      </c>
      <c r="AF909">
        <v>0</v>
      </c>
      <c r="AG909">
        <v>0</v>
      </c>
      <c r="AH909" t="s">
        <v>91</v>
      </c>
      <c r="AI909" s="1">
        <v>44659.309664351851</v>
      </c>
      <c r="AJ909">
        <v>80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21</v>
      </c>
      <c r="AQ909">
        <v>0</v>
      </c>
      <c r="AR909">
        <v>0</v>
      </c>
      <c r="AS909">
        <v>0</v>
      </c>
      <c r="AT909" t="s">
        <v>89</v>
      </c>
      <c r="AU909" t="s">
        <v>89</v>
      </c>
      <c r="AV909" t="s">
        <v>89</v>
      </c>
      <c r="AW909" t="s">
        <v>89</v>
      </c>
      <c r="AX909" t="s">
        <v>89</v>
      </c>
      <c r="AY909" t="s">
        <v>89</v>
      </c>
      <c r="AZ909" t="s">
        <v>89</v>
      </c>
      <c r="BA909" t="s">
        <v>89</v>
      </c>
      <c r="BB909" t="s">
        <v>89</v>
      </c>
      <c r="BC909" t="s">
        <v>89</v>
      </c>
      <c r="BD909" t="s">
        <v>89</v>
      </c>
      <c r="BE909" t="s">
        <v>89</v>
      </c>
    </row>
    <row r="910" spans="1:57" x14ac:dyDescent="0.35">
      <c r="A910" t="s">
        <v>2119</v>
      </c>
      <c r="B910" t="s">
        <v>81</v>
      </c>
      <c r="C910" t="s">
        <v>1853</v>
      </c>
      <c r="D910" t="s">
        <v>83</v>
      </c>
      <c r="E910" s="2" t="str">
        <f>HYPERLINK("capsilon://?command=openfolder&amp;siteaddress=envoy.emaiq-na2.net&amp;folderid=FX7C528CE3-3DB1-092E-7DB6-2CE8997F7233","FX220423")</f>
        <v>FX220423</v>
      </c>
      <c r="F910" t="s">
        <v>19</v>
      </c>
      <c r="G910" t="s">
        <v>19</v>
      </c>
      <c r="H910" t="s">
        <v>84</v>
      </c>
      <c r="I910" t="s">
        <v>2120</v>
      </c>
      <c r="J910">
        <v>66</v>
      </c>
      <c r="K910" t="s">
        <v>86</v>
      </c>
      <c r="L910" t="s">
        <v>87</v>
      </c>
      <c r="M910" t="s">
        <v>88</v>
      </c>
      <c r="N910">
        <v>2</v>
      </c>
      <c r="O910" s="1">
        <v>44659.311886574076</v>
      </c>
      <c r="P910" s="1">
        <v>44659.326539351852</v>
      </c>
      <c r="Q910">
        <v>247</v>
      </c>
      <c r="R910">
        <v>1019</v>
      </c>
      <c r="S910" t="b">
        <v>0</v>
      </c>
      <c r="T910" t="s">
        <v>89</v>
      </c>
      <c r="U910" t="b">
        <v>0</v>
      </c>
      <c r="V910" t="s">
        <v>105</v>
      </c>
      <c r="W910" s="1">
        <v>44659.321006944447</v>
      </c>
      <c r="X910">
        <v>633</v>
      </c>
      <c r="Y910">
        <v>52</v>
      </c>
      <c r="Z910">
        <v>0</v>
      </c>
      <c r="AA910">
        <v>52</v>
      </c>
      <c r="AB910">
        <v>0</v>
      </c>
      <c r="AC910">
        <v>39</v>
      </c>
      <c r="AD910">
        <v>14</v>
      </c>
      <c r="AE910">
        <v>0</v>
      </c>
      <c r="AF910">
        <v>0</v>
      </c>
      <c r="AG910">
        <v>0</v>
      </c>
      <c r="AH910" t="s">
        <v>367</v>
      </c>
      <c r="AI910" s="1">
        <v>44659.326539351852</v>
      </c>
      <c r="AJ910">
        <v>331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14</v>
      </c>
      <c r="AQ910">
        <v>0</v>
      </c>
      <c r="AR910">
        <v>0</v>
      </c>
      <c r="AS910">
        <v>0</v>
      </c>
      <c r="AT910" t="s">
        <v>89</v>
      </c>
      <c r="AU910" t="s">
        <v>89</v>
      </c>
      <c r="AV910" t="s">
        <v>89</v>
      </c>
      <c r="AW910" t="s">
        <v>89</v>
      </c>
      <c r="AX910" t="s">
        <v>89</v>
      </c>
      <c r="AY910" t="s">
        <v>89</v>
      </c>
      <c r="AZ910" t="s">
        <v>89</v>
      </c>
      <c r="BA910" t="s">
        <v>89</v>
      </c>
      <c r="BB910" t="s">
        <v>89</v>
      </c>
      <c r="BC910" t="s">
        <v>89</v>
      </c>
      <c r="BD910" t="s">
        <v>89</v>
      </c>
      <c r="BE910" t="s">
        <v>89</v>
      </c>
    </row>
    <row r="911" spans="1:57" x14ac:dyDescent="0.35">
      <c r="A911" t="s">
        <v>2121</v>
      </c>
      <c r="B911" t="s">
        <v>81</v>
      </c>
      <c r="C911" t="s">
        <v>318</v>
      </c>
      <c r="D911" t="s">
        <v>83</v>
      </c>
      <c r="E911" s="2" t="str">
        <f>HYPERLINK("capsilon://?command=openfolder&amp;siteaddress=envoy.emaiq-na2.net&amp;folderid=FXF3874477-2CA6-3D17-B870-871191EE0389","FX2203888")</f>
        <v>FX2203888</v>
      </c>
      <c r="F911" t="s">
        <v>19</v>
      </c>
      <c r="G911" t="s">
        <v>19</v>
      </c>
      <c r="H911" t="s">
        <v>84</v>
      </c>
      <c r="I911" t="s">
        <v>1869</v>
      </c>
      <c r="J911">
        <v>76</v>
      </c>
      <c r="K911" t="s">
        <v>86</v>
      </c>
      <c r="L911" t="s">
        <v>87</v>
      </c>
      <c r="M911" t="s">
        <v>88</v>
      </c>
      <c r="N911">
        <v>2</v>
      </c>
      <c r="O911" s="1">
        <v>44652.584247685183</v>
      </c>
      <c r="P911" s="1">
        <v>44652.673472222225</v>
      </c>
      <c r="Q911">
        <v>6985</v>
      </c>
      <c r="R911">
        <v>724</v>
      </c>
      <c r="S911" t="b">
        <v>0</v>
      </c>
      <c r="T911" t="s">
        <v>89</v>
      </c>
      <c r="U911" t="b">
        <v>1</v>
      </c>
      <c r="V911" t="s">
        <v>1075</v>
      </c>
      <c r="W911" s="1">
        <v>44652.594872685186</v>
      </c>
      <c r="X911">
        <v>229</v>
      </c>
      <c r="Y911">
        <v>74</v>
      </c>
      <c r="Z911">
        <v>0</v>
      </c>
      <c r="AA911">
        <v>74</v>
      </c>
      <c r="AB911">
        <v>0</v>
      </c>
      <c r="AC911">
        <v>46</v>
      </c>
      <c r="AD911">
        <v>2</v>
      </c>
      <c r="AE911">
        <v>0</v>
      </c>
      <c r="AF911">
        <v>0</v>
      </c>
      <c r="AG911">
        <v>0</v>
      </c>
      <c r="AH911" t="s">
        <v>101</v>
      </c>
      <c r="AI911" s="1">
        <v>44652.673472222225</v>
      </c>
      <c r="AJ911">
        <v>495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2</v>
      </c>
      <c r="AQ911">
        <v>0</v>
      </c>
      <c r="AR911">
        <v>0</v>
      </c>
      <c r="AS911">
        <v>0</v>
      </c>
      <c r="AT911" t="s">
        <v>89</v>
      </c>
      <c r="AU911" t="s">
        <v>89</v>
      </c>
      <c r="AV911" t="s">
        <v>89</v>
      </c>
      <c r="AW911" t="s">
        <v>89</v>
      </c>
      <c r="AX911" t="s">
        <v>89</v>
      </c>
      <c r="AY911" t="s">
        <v>89</v>
      </c>
      <c r="AZ911" t="s">
        <v>89</v>
      </c>
      <c r="BA911" t="s">
        <v>89</v>
      </c>
      <c r="BB911" t="s">
        <v>89</v>
      </c>
      <c r="BC911" t="s">
        <v>89</v>
      </c>
      <c r="BD911" t="s">
        <v>89</v>
      </c>
      <c r="BE911" t="s">
        <v>89</v>
      </c>
    </row>
    <row r="912" spans="1:57" x14ac:dyDescent="0.35">
      <c r="A912" t="s">
        <v>2122</v>
      </c>
      <c r="B912" t="s">
        <v>81</v>
      </c>
      <c r="C912" t="s">
        <v>161</v>
      </c>
      <c r="D912" t="s">
        <v>83</v>
      </c>
      <c r="E912" s="2" t="str">
        <f>HYPERLINK("capsilon://?command=openfolder&amp;siteaddress=envoy.emaiq-na2.net&amp;folderid=FX13A9F56A-350F-9DCB-1675-BFCF0253906F","FX2203297")</f>
        <v>FX2203297</v>
      </c>
      <c r="F912" t="s">
        <v>19</v>
      </c>
      <c r="G912" t="s">
        <v>19</v>
      </c>
      <c r="H912" t="s">
        <v>84</v>
      </c>
      <c r="I912" t="s">
        <v>2123</v>
      </c>
      <c r="J912">
        <v>30</v>
      </c>
      <c r="K912" t="s">
        <v>86</v>
      </c>
      <c r="L912" t="s">
        <v>87</v>
      </c>
      <c r="M912" t="s">
        <v>88</v>
      </c>
      <c r="N912">
        <v>2</v>
      </c>
      <c r="O912" s="1">
        <v>44652.586863425924</v>
      </c>
      <c r="P912" s="1">
        <v>44655.179236111115</v>
      </c>
      <c r="Q912">
        <v>223669</v>
      </c>
      <c r="R912">
        <v>312</v>
      </c>
      <c r="S912" t="b">
        <v>0</v>
      </c>
      <c r="T912" t="s">
        <v>89</v>
      </c>
      <c r="U912" t="b">
        <v>0</v>
      </c>
      <c r="V912" t="s">
        <v>191</v>
      </c>
      <c r="W912" s="1">
        <v>44655.152673611112</v>
      </c>
      <c r="X912">
        <v>209</v>
      </c>
      <c r="Y912">
        <v>9</v>
      </c>
      <c r="Z912">
        <v>0</v>
      </c>
      <c r="AA912">
        <v>9</v>
      </c>
      <c r="AB912">
        <v>0</v>
      </c>
      <c r="AC912">
        <v>0</v>
      </c>
      <c r="AD912">
        <v>21</v>
      </c>
      <c r="AE912">
        <v>0</v>
      </c>
      <c r="AF912">
        <v>0</v>
      </c>
      <c r="AG912">
        <v>0</v>
      </c>
      <c r="AH912" t="s">
        <v>367</v>
      </c>
      <c r="AI912" s="1">
        <v>44655.179236111115</v>
      </c>
      <c r="AJ912">
        <v>103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21</v>
      </c>
      <c r="AQ912">
        <v>0</v>
      </c>
      <c r="AR912">
        <v>0</v>
      </c>
      <c r="AS912">
        <v>0</v>
      </c>
      <c r="AT912" t="s">
        <v>89</v>
      </c>
      <c r="AU912" t="s">
        <v>89</v>
      </c>
      <c r="AV912" t="s">
        <v>89</v>
      </c>
      <c r="AW912" t="s">
        <v>89</v>
      </c>
      <c r="AX912" t="s">
        <v>89</v>
      </c>
      <c r="AY912" t="s">
        <v>89</v>
      </c>
      <c r="AZ912" t="s">
        <v>89</v>
      </c>
      <c r="BA912" t="s">
        <v>89</v>
      </c>
      <c r="BB912" t="s">
        <v>89</v>
      </c>
      <c r="BC912" t="s">
        <v>89</v>
      </c>
      <c r="BD912" t="s">
        <v>89</v>
      </c>
      <c r="BE912" t="s">
        <v>89</v>
      </c>
    </row>
    <row r="913" spans="1:57" x14ac:dyDescent="0.35">
      <c r="A913" t="s">
        <v>2124</v>
      </c>
      <c r="B913" t="s">
        <v>81</v>
      </c>
      <c r="C913" t="s">
        <v>1923</v>
      </c>
      <c r="D913" t="s">
        <v>83</v>
      </c>
      <c r="E913" s="2" t="str">
        <f>HYPERLINK("capsilon://?command=openfolder&amp;siteaddress=envoy.emaiq-na2.net&amp;folderid=FX3E742AA5-36A7-FF8D-22EB-5093DC6F31C4","FX2203960")</f>
        <v>FX2203960</v>
      </c>
      <c r="F913" t="s">
        <v>19</v>
      </c>
      <c r="G913" t="s">
        <v>19</v>
      </c>
      <c r="H913" t="s">
        <v>84</v>
      </c>
      <c r="I913" t="s">
        <v>2125</v>
      </c>
      <c r="J913">
        <v>66</v>
      </c>
      <c r="K913" t="s">
        <v>86</v>
      </c>
      <c r="L913" t="s">
        <v>87</v>
      </c>
      <c r="M913" t="s">
        <v>88</v>
      </c>
      <c r="N913">
        <v>2</v>
      </c>
      <c r="O913" s="1">
        <v>44659.372939814813</v>
      </c>
      <c r="P913" s="1">
        <v>44659.386331018519</v>
      </c>
      <c r="Q913">
        <v>277</v>
      </c>
      <c r="R913">
        <v>880</v>
      </c>
      <c r="S913" t="b">
        <v>0</v>
      </c>
      <c r="T913" t="s">
        <v>89</v>
      </c>
      <c r="U913" t="b">
        <v>0</v>
      </c>
      <c r="V913" t="s">
        <v>124</v>
      </c>
      <c r="W913" s="1">
        <v>44659.382210648146</v>
      </c>
      <c r="X913">
        <v>617</v>
      </c>
      <c r="Y913">
        <v>52</v>
      </c>
      <c r="Z913">
        <v>0</v>
      </c>
      <c r="AA913">
        <v>52</v>
      </c>
      <c r="AB913">
        <v>0</v>
      </c>
      <c r="AC913">
        <v>39</v>
      </c>
      <c r="AD913">
        <v>14</v>
      </c>
      <c r="AE913">
        <v>0</v>
      </c>
      <c r="AF913">
        <v>0</v>
      </c>
      <c r="AG913">
        <v>0</v>
      </c>
      <c r="AH913" t="s">
        <v>91</v>
      </c>
      <c r="AI913" s="1">
        <v>44659.386331018519</v>
      </c>
      <c r="AJ913">
        <v>263</v>
      </c>
      <c r="AK913">
        <v>1</v>
      </c>
      <c r="AL913">
        <v>0</v>
      </c>
      <c r="AM913">
        <v>1</v>
      </c>
      <c r="AN913">
        <v>0</v>
      </c>
      <c r="AO913">
        <v>1</v>
      </c>
      <c r="AP913">
        <v>13</v>
      </c>
      <c r="AQ913">
        <v>0</v>
      </c>
      <c r="AR913">
        <v>0</v>
      </c>
      <c r="AS913">
        <v>0</v>
      </c>
      <c r="AT913" t="s">
        <v>89</v>
      </c>
      <c r="AU913" t="s">
        <v>89</v>
      </c>
      <c r="AV913" t="s">
        <v>89</v>
      </c>
      <c r="AW913" t="s">
        <v>89</v>
      </c>
      <c r="AX913" t="s">
        <v>89</v>
      </c>
      <c r="AY913" t="s">
        <v>89</v>
      </c>
      <c r="AZ913" t="s">
        <v>89</v>
      </c>
      <c r="BA913" t="s">
        <v>89</v>
      </c>
      <c r="BB913" t="s">
        <v>89</v>
      </c>
      <c r="BC913" t="s">
        <v>89</v>
      </c>
      <c r="BD913" t="s">
        <v>89</v>
      </c>
      <c r="BE913" t="s">
        <v>89</v>
      </c>
    </row>
    <row r="914" spans="1:57" x14ac:dyDescent="0.35">
      <c r="A914" t="s">
        <v>2126</v>
      </c>
      <c r="B914" t="s">
        <v>81</v>
      </c>
      <c r="C914" t="s">
        <v>297</v>
      </c>
      <c r="D914" t="s">
        <v>83</v>
      </c>
      <c r="E914" s="2" t="str">
        <f>HYPERLINK("capsilon://?command=openfolder&amp;siteaddress=envoy.emaiq-na2.net&amp;folderid=FXB60C6CB1-72B7-8D65-F9B2-02A53A7DAC01","FX22031069")</f>
        <v>FX22031069</v>
      </c>
      <c r="F914" t="s">
        <v>19</v>
      </c>
      <c r="G914" t="s">
        <v>19</v>
      </c>
      <c r="H914" t="s">
        <v>84</v>
      </c>
      <c r="I914" t="s">
        <v>380</v>
      </c>
      <c r="J914">
        <v>127</v>
      </c>
      <c r="K914" t="s">
        <v>86</v>
      </c>
      <c r="L914" t="s">
        <v>87</v>
      </c>
      <c r="M914" t="s">
        <v>88</v>
      </c>
      <c r="N914">
        <v>1</v>
      </c>
      <c r="O914" s="1">
        <v>44652.610659722224</v>
      </c>
      <c r="P914" s="1">
        <v>44655.160613425927</v>
      </c>
      <c r="Q914">
        <v>219607</v>
      </c>
      <c r="R914">
        <v>709</v>
      </c>
      <c r="S914" t="b">
        <v>0</v>
      </c>
      <c r="T914" t="s">
        <v>89</v>
      </c>
      <c r="U914" t="b">
        <v>0</v>
      </c>
      <c r="V914" t="s">
        <v>191</v>
      </c>
      <c r="W914" s="1">
        <v>44655.160613425927</v>
      </c>
      <c r="X914">
        <v>685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127</v>
      </c>
      <c r="AE914">
        <v>108</v>
      </c>
      <c r="AF914">
        <v>0</v>
      </c>
      <c r="AG914">
        <v>7</v>
      </c>
      <c r="AH914" t="s">
        <v>89</v>
      </c>
      <c r="AI914" t="s">
        <v>89</v>
      </c>
      <c r="AJ914" t="s">
        <v>89</v>
      </c>
      <c r="AK914" t="s">
        <v>89</v>
      </c>
      <c r="AL914" t="s">
        <v>89</v>
      </c>
      <c r="AM914" t="s">
        <v>89</v>
      </c>
      <c r="AN914" t="s">
        <v>89</v>
      </c>
      <c r="AO914" t="s">
        <v>89</v>
      </c>
      <c r="AP914" t="s">
        <v>89</v>
      </c>
      <c r="AQ914" t="s">
        <v>89</v>
      </c>
      <c r="AR914" t="s">
        <v>89</v>
      </c>
      <c r="AS914" t="s">
        <v>89</v>
      </c>
      <c r="AT914" t="s">
        <v>89</v>
      </c>
      <c r="AU914" t="s">
        <v>89</v>
      </c>
      <c r="AV914" t="s">
        <v>89</v>
      </c>
      <c r="AW914" t="s">
        <v>89</v>
      </c>
      <c r="AX914" t="s">
        <v>89</v>
      </c>
      <c r="AY914" t="s">
        <v>89</v>
      </c>
      <c r="AZ914" t="s">
        <v>89</v>
      </c>
      <c r="BA914" t="s">
        <v>89</v>
      </c>
      <c r="BB914" t="s">
        <v>89</v>
      </c>
      <c r="BC914" t="s">
        <v>89</v>
      </c>
      <c r="BD914" t="s">
        <v>89</v>
      </c>
      <c r="BE914" t="s">
        <v>89</v>
      </c>
    </row>
    <row r="915" spans="1:57" x14ac:dyDescent="0.35">
      <c r="A915" t="s">
        <v>2127</v>
      </c>
      <c r="B915" t="s">
        <v>81</v>
      </c>
      <c r="C915" t="s">
        <v>1088</v>
      </c>
      <c r="D915" t="s">
        <v>83</v>
      </c>
      <c r="E915" s="2" t="str">
        <f>HYPERLINK("capsilon://?command=openfolder&amp;siteaddress=envoy.emaiq-na2.net&amp;folderid=FX0397B64E-681B-CB96-F754-23C99EF33FB1","FX2204146")</f>
        <v>FX2204146</v>
      </c>
      <c r="F915" t="s">
        <v>19</v>
      </c>
      <c r="G915" t="s">
        <v>19</v>
      </c>
      <c r="H915" t="s">
        <v>84</v>
      </c>
      <c r="I915" t="s">
        <v>2128</v>
      </c>
      <c r="J915">
        <v>322</v>
      </c>
      <c r="K915" t="s">
        <v>86</v>
      </c>
      <c r="L915" t="s">
        <v>87</v>
      </c>
      <c r="M915" t="s">
        <v>88</v>
      </c>
      <c r="N915">
        <v>1</v>
      </c>
      <c r="O915" s="1">
        <v>44659.387523148151</v>
      </c>
      <c r="P915" s="1">
        <v>44659.420416666668</v>
      </c>
      <c r="Q915">
        <v>1151</v>
      </c>
      <c r="R915">
        <v>1691</v>
      </c>
      <c r="S915" t="b">
        <v>0</v>
      </c>
      <c r="T915" t="s">
        <v>89</v>
      </c>
      <c r="U915" t="b">
        <v>0</v>
      </c>
      <c r="V915" t="s">
        <v>124</v>
      </c>
      <c r="W915" s="1">
        <v>44659.420416666668</v>
      </c>
      <c r="X915">
        <v>1691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322</v>
      </c>
      <c r="AE915">
        <v>289</v>
      </c>
      <c r="AF915">
        <v>0</v>
      </c>
      <c r="AG915">
        <v>12</v>
      </c>
      <c r="AH915" t="s">
        <v>89</v>
      </c>
      <c r="AI915" t="s">
        <v>89</v>
      </c>
      <c r="AJ915" t="s">
        <v>89</v>
      </c>
      <c r="AK915" t="s">
        <v>89</v>
      </c>
      <c r="AL915" t="s">
        <v>89</v>
      </c>
      <c r="AM915" t="s">
        <v>89</v>
      </c>
      <c r="AN915" t="s">
        <v>89</v>
      </c>
      <c r="AO915" t="s">
        <v>89</v>
      </c>
      <c r="AP915" t="s">
        <v>89</v>
      </c>
      <c r="AQ915" t="s">
        <v>89</v>
      </c>
      <c r="AR915" t="s">
        <v>89</v>
      </c>
      <c r="AS915" t="s">
        <v>89</v>
      </c>
      <c r="AT915" t="s">
        <v>89</v>
      </c>
      <c r="AU915" t="s">
        <v>89</v>
      </c>
      <c r="AV915" t="s">
        <v>89</v>
      </c>
      <c r="AW915" t="s">
        <v>89</v>
      </c>
      <c r="AX915" t="s">
        <v>89</v>
      </c>
      <c r="AY915" t="s">
        <v>89</v>
      </c>
      <c r="AZ915" t="s">
        <v>89</v>
      </c>
      <c r="BA915" t="s">
        <v>89</v>
      </c>
      <c r="BB915" t="s">
        <v>89</v>
      </c>
      <c r="BC915" t="s">
        <v>89</v>
      </c>
      <c r="BD915" t="s">
        <v>89</v>
      </c>
      <c r="BE915" t="s">
        <v>89</v>
      </c>
    </row>
    <row r="916" spans="1:57" x14ac:dyDescent="0.35">
      <c r="A916" t="s">
        <v>2129</v>
      </c>
      <c r="B916" t="s">
        <v>81</v>
      </c>
      <c r="C916" t="s">
        <v>2130</v>
      </c>
      <c r="D916" t="s">
        <v>83</v>
      </c>
      <c r="E916" s="2" t="str">
        <f>HYPERLINK("capsilon://?command=openfolder&amp;siteaddress=envoy.emaiq-na2.net&amp;folderid=FX2E539D2A-24AB-7F7A-878F-538700E4C9FD","FX22031184")</f>
        <v>FX22031184</v>
      </c>
      <c r="F916" t="s">
        <v>19</v>
      </c>
      <c r="G916" t="s">
        <v>19</v>
      </c>
      <c r="H916" t="s">
        <v>84</v>
      </c>
      <c r="I916" t="s">
        <v>2131</v>
      </c>
      <c r="J916">
        <v>776</v>
      </c>
      <c r="K916" t="s">
        <v>86</v>
      </c>
      <c r="L916" t="s">
        <v>87</v>
      </c>
      <c r="M916" t="s">
        <v>88</v>
      </c>
      <c r="N916">
        <v>2</v>
      </c>
      <c r="O916" s="1">
        <v>44652.61451388889</v>
      </c>
      <c r="P916" s="1">
        <v>44655.203032407408</v>
      </c>
      <c r="Q916">
        <v>219821</v>
      </c>
      <c r="R916">
        <v>3827</v>
      </c>
      <c r="S916" t="b">
        <v>0</v>
      </c>
      <c r="T916" t="s">
        <v>89</v>
      </c>
      <c r="U916" t="b">
        <v>0</v>
      </c>
      <c r="V916" t="s">
        <v>371</v>
      </c>
      <c r="W916" s="1">
        <v>44655.183171296296</v>
      </c>
      <c r="X916">
        <v>2628</v>
      </c>
      <c r="Y916">
        <v>219</v>
      </c>
      <c r="Z916">
        <v>0</v>
      </c>
      <c r="AA916">
        <v>219</v>
      </c>
      <c r="AB916">
        <v>439</v>
      </c>
      <c r="AC916">
        <v>71</v>
      </c>
      <c r="AD916">
        <v>557</v>
      </c>
      <c r="AE916">
        <v>0</v>
      </c>
      <c r="AF916">
        <v>0</v>
      </c>
      <c r="AG916">
        <v>0</v>
      </c>
      <c r="AH916" t="s">
        <v>118</v>
      </c>
      <c r="AI916" s="1">
        <v>44655.203032407408</v>
      </c>
      <c r="AJ916">
        <v>1175</v>
      </c>
      <c r="AK916">
        <v>0</v>
      </c>
      <c r="AL916">
        <v>0</v>
      </c>
      <c r="AM916">
        <v>0</v>
      </c>
      <c r="AN916">
        <v>439</v>
      </c>
      <c r="AO916">
        <v>1</v>
      </c>
      <c r="AP916">
        <v>557</v>
      </c>
      <c r="AQ916">
        <v>0</v>
      </c>
      <c r="AR916">
        <v>0</v>
      </c>
      <c r="AS916">
        <v>0</v>
      </c>
      <c r="AT916" t="s">
        <v>89</v>
      </c>
      <c r="AU916" t="s">
        <v>89</v>
      </c>
      <c r="AV916" t="s">
        <v>89</v>
      </c>
      <c r="AW916" t="s">
        <v>89</v>
      </c>
      <c r="AX916" t="s">
        <v>89</v>
      </c>
      <c r="AY916" t="s">
        <v>89</v>
      </c>
      <c r="AZ916" t="s">
        <v>89</v>
      </c>
      <c r="BA916" t="s">
        <v>89</v>
      </c>
      <c r="BB916" t="s">
        <v>89</v>
      </c>
      <c r="BC916" t="s">
        <v>89</v>
      </c>
      <c r="BD916" t="s">
        <v>89</v>
      </c>
      <c r="BE916" t="s">
        <v>89</v>
      </c>
    </row>
    <row r="917" spans="1:57" x14ac:dyDescent="0.35">
      <c r="A917" t="s">
        <v>2132</v>
      </c>
      <c r="B917" t="s">
        <v>81</v>
      </c>
      <c r="C917" t="s">
        <v>1866</v>
      </c>
      <c r="D917" t="s">
        <v>83</v>
      </c>
      <c r="E917" s="2" t="str">
        <f>HYPERLINK("capsilon://?command=openfolder&amp;siteaddress=envoy.emaiq-na2.net&amp;folderid=FX35A4CBE9-4A51-6AA9-3DFD-5F86164A8B96","FX22031300")</f>
        <v>FX22031300</v>
      </c>
      <c r="F917" t="s">
        <v>19</v>
      </c>
      <c r="G917" t="s">
        <v>19</v>
      </c>
      <c r="H917" t="s">
        <v>84</v>
      </c>
      <c r="I917" t="s">
        <v>2133</v>
      </c>
      <c r="J917">
        <v>66</v>
      </c>
      <c r="K917" t="s">
        <v>86</v>
      </c>
      <c r="L917" t="s">
        <v>87</v>
      </c>
      <c r="M917" t="s">
        <v>88</v>
      </c>
      <c r="N917">
        <v>2</v>
      </c>
      <c r="O917" s="1">
        <v>44659.405381944445</v>
      </c>
      <c r="P917" s="1">
        <v>44659.440243055556</v>
      </c>
      <c r="Q917">
        <v>1994</v>
      </c>
      <c r="R917">
        <v>1018</v>
      </c>
      <c r="S917" t="b">
        <v>0</v>
      </c>
      <c r="T917" t="s">
        <v>89</v>
      </c>
      <c r="U917" t="b">
        <v>0</v>
      </c>
      <c r="V917" t="s">
        <v>105</v>
      </c>
      <c r="W917" s="1">
        <v>44659.421215277776</v>
      </c>
      <c r="X917">
        <v>591</v>
      </c>
      <c r="Y917">
        <v>52</v>
      </c>
      <c r="Z917">
        <v>0</v>
      </c>
      <c r="AA917">
        <v>52</v>
      </c>
      <c r="AB917">
        <v>0</v>
      </c>
      <c r="AC917">
        <v>39</v>
      </c>
      <c r="AD917">
        <v>14</v>
      </c>
      <c r="AE917">
        <v>0</v>
      </c>
      <c r="AF917">
        <v>0</v>
      </c>
      <c r="AG917">
        <v>0</v>
      </c>
      <c r="AH917" t="s">
        <v>367</v>
      </c>
      <c r="AI917" s="1">
        <v>44659.440243055556</v>
      </c>
      <c r="AJ917">
        <v>427</v>
      </c>
      <c r="AK917">
        <v>1</v>
      </c>
      <c r="AL917">
        <v>0</v>
      </c>
      <c r="AM917">
        <v>1</v>
      </c>
      <c r="AN917">
        <v>0</v>
      </c>
      <c r="AO917">
        <v>1</v>
      </c>
      <c r="AP917">
        <v>13</v>
      </c>
      <c r="AQ917">
        <v>0</v>
      </c>
      <c r="AR917">
        <v>0</v>
      </c>
      <c r="AS917">
        <v>0</v>
      </c>
      <c r="AT917" t="s">
        <v>89</v>
      </c>
      <c r="AU917" t="s">
        <v>89</v>
      </c>
      <c r="AV917" t="s">
        <v>89</v>
      </c>
      <c r="AW917" t="s">
        <v>89</v>
      </c>
      <c r="AX917" t="s">
        <v>89</v>
      </c>
      <c r="AY917" t="s">
        <v>89</v>
      </c>
      <c r="AZ917" t="s">
        <v>89</v>
      </c>
      <c r="BA917" t="s">
        <v>89</v>
      </c>
      <c r="BB917" t="s">
        <v>89</v>
      </c>
      <c r="BC917" t="s">
        <v>89</v>
      </c>
      <c r="BD917" t="s">
        <v>89</v>
      </c>
      <c r="BE917" t="s">
        <v>89</v>
      </c>
    </row>
    <row r="918" spans="1:57" x14ac:dyDescent="0.35">
      <c r="A918" t="s">
        <v>2134</v>
      </c>
      <c r="B918" t="s">
        <v>81</v>
      </c>
      <c r="C918" t="s">
        <v>1853</v>
      </c>
      <c r="D918" t="s">
        <v>83</v>
      </c>
      <c r="E918" s="2" t="str">
        <f>HYPERLINK("capsilon://?command=openfolder&amp;siteaddress=envoy.emaiq-na2.net&amp;folderid=FX7C528CE3-3DB1-092E-7DB6-2CE8997F7233","FX220423")</f>
        <v>FX220423</v>
      </c>
      <c r="F918" t="s">
        <v>19</v>
      </c>
      <c r="G918" t="s">
        <v>19</v>
      </c>
      <c r="H918" t="s">
        <v>84</v>
      </c>
      <c r="I918" t="s">
        <v>2135</v>
      </c>
      <c r="J918">
        <v>66</v>
      </c>
      <c r="K918" t="s">
        <v>86</v>
      </c>
      <c r="L918" t="s">
        <v>87</v>
      </c>
      <c r="M918" t="s">
        <v>88</v>
      </c>
      <c r="N918">
        <v>2</v>
      </c>
      <c r="O918" s="1">
        <v>44659.41265046296</v>
      </c>
      <c r="P918" s="1">
        <v>44659.440578703703</v>
      </c>
      <c r="Q918">
        <v>2169</v>
      </c>
      <c r="R918">
        <v>244</v>
      </c>
      <c r="S918" t="b">
        <v>0</v>
      </c>
      <c r="T918" t="s">
        <v>89</v>
      </c>
      <c r="U918" t="b">
        <v>0</v>
      </c>
      <c r="V918" t="s">
        <v>105</v>
      </c>
      <c r="W918" s="1">
        <v>44659.424224537041</v>
      </c>
      <c r="X918">
        <v>143</v>
      </c>
      <c r="Y918">
        <v>0</v>
      </c>
      <c r="Z918">
        <v>0</v>
      </c>
      <c r="AA918">
        <v>0</v>
      </c>
      <c r="AB918">
        <v>52</v>
      </c>
      <c r="AC918">
        <v>0</v>
      </c>
      <c r="AD918">
        <v>66</v>
      </c>
      <c r="AE918">
        <v>0</v>
      </c>
      <c r="AF918">
        <v>0</v>
      </c>
      <c r="AG918">
        <v>0</v>
      </c>
      <c r="AH918" t="s">
        <v>367</v>
      </c>
      <c r="AI918" s="1">
        <v>44659.440578703703</v>
      </c>
      <c r="AJ918">
        <v>28</v>
      </c>
      <c r="AK918">
        <v>0</v>
      </c>
      <c r="AL918">
        <v>0</v>
      </c>
      <c r="AM918">
        <v>0</v>
      </c>
      <c r="AN918">
        <v>52</v>
      </c>
      <c r="AO918">
        <v>0</v>
      </c>
      <c r="AP918">
        <v>66</v>
      </c>
      <c r="AQ918">
        <v>0</v>
      </c>
      <c r="AR918">
        <v>0</v>
      </c>
      <c r="AS918">
        <v>0</v>
      </c>
      <c r="AT918" t="s">
        <v>89</v>
      </c>
      <c r="AU918" t="s">
        <v>89</v>
      </c>
      <c r="AV918" t="s">
        <v>89</v>
      </c>
      <c r="AW918" t="s">
        <v>89</v>
      </c>
      <c r="AX918" t="s">
        <v>89</v>
      </c>
      <c r="AY918" t="s">
        <v>89</v>
      </c>
      <c r="AZ918" t="s">
        <v>89</v>
      </c>
      <c r="BA918" t="s">
        <v>89</v>
      </c>
      <c r="BB918" t="s">
        <v>89</v>
      </c>
      <c r="BC918" t="s">
        <v>89</v>
      </c>
      <c r="BD918" t="s">
        <v>89</v>
      </c>
      <c r="BE918" t="s">
        <v>89</v>
      </c>
    </row>
    <row r="919" spans="1:57" x14ac:dyDescent="0.35">
      <c r="A919" t="s">
        <v>2136</v>
      </c>
      <c r="B919" t="s">
        <v>81</v>
      </c>
      <c r="C919" t="s">
        <v>1878</v>
      </c>
      <c r="D919" t="s">
        <v>83</v>
      </c>
      <c r="E919" s="2" t="str">
        <f>HYPERLINK("capsilon://?command=openfolder&amp;siteaddress=envoy.emaiq-na2.net&amp;folderid=FX45269F7D-0D17-EB2C-0D15-98B99CD7EA04","FX22031233")</f>
        <v>FX22031233</v>
      </c>
      <c r="F919" t="s">
        <v>19</v>
      </c>
      <c r="G919" t="s">
        <v>19</v>
      </c>
      <c r="H919" t="s">
        <v>84</v>
      </c>
      <c r="I919" t="s">
        <v>1879</v>
      </c>
      <c r="J919">
        <v>286</v>
      </c>
      <c r="K919" t="s">
        <v>86</v>
      </c>
      <c r="L919" t="s">
        <v>87</v>
      </c>
      <c r="M919" t="s">
        <v>88</v>
      </c>
      <c r="N919">
        <v>2</v>
      </c>
      <c r="O919" s="1">
        <v>44652.620520833334</v>
      </c>
      <c r="P919" s="1">
        <v>44652.683599537035</v>
      </c>
      <c r="Q919">
        <v>2838</v>
      </c>
      <c r="R919">
        <v>2612</v>
      </c>
      <c r="S919" t="b">
        <v>0</v>
      </c>
      <c r="T919" t="s">
        <v>89</v>
      </c>
      <c r="U919" t="b">
        <v>1</v>
      </c>
      <c r="V919" t="s">
        <v>134</v>
      </c>
      <c r="W919" s="1">
        <v>44652.642071759263</v>
      </c>
      <c r="X919">
        <v>1738</v>
      </c>
      <c r="Y919">
        <v>238</v>
      </c>
      <c r="Z919">
        <v>0</v>
      </c>
      <c r="AA919">
        <v>238</v>
      </c>
      <c r="AB919">
        <v>0</v>
      </c>
      <c r="AC919">
        <v>121</v>
      </c>
      <c r="AD919">
        <v>48</v>
      </c>
      <c r="AE919">
        <v>0</v>
      </c>
      <c r="AF919">
        <v>0</v>
      </c>
      <c r="AG919">
        <v>0</v>
      </c>
      <c r="AH919" t="s">
        <v>101</v>
      </c>
      <c r="AI919" s="1">
        <v>44652.683599537035</v>
      </c>
      <c r="AJ919">
        <v>874</v>
      </c>
      <c r="AK919">
        <v>1</v>
      </c>
      <c r="AL919">
        <v>0</v>
      </c>
      <c r="AM919">
        <v>1</v>
      </c>
      <c r="AN919">
        <v>0</v>
      </c>
      <c r="AO919">
        <v>3</v>
      </c>
      <c r="AP919">
        <v>47</v>
      </c>
      <c r="AQ919">
        <v>0</v>
      </c>
      <c r="AR919">
        <v>0</v>
      </c>
      <c r="AS919">
        <v>0</v>
      </c>
      <c r="AT919" t="s">
        <v>89</v>
      </c>
      <c r="AU919" t="s">
        <v>89</v>
      </c>
      <c r="AV919" t="s">
        <v>89</v>
      </c>
      <c r="AW919" t="s">
        <v>89</v>
      </c>
      <c r="AX919" t="s">
        <v>89</v>
      </c>
      <c r="AY919" t="s">
        <v>89</v>
      </c>
      <c r="AZ919" t="s">
        <v>89</v>
      </c>
      <c r="BA919" t="s">
        <v>89</v>
      </c>
      <c r="BB919" t="s">
        <v>89</v>
      </c>
      <c r="BC919" t="s">
        <v>89</v>
      </c>
      <c r="BD919" t="s">
        <v>89</v>
      </c>
      <c r="BE919" t="s">
        <v>89</v>
      </c>
    </row>
    <row r="920" spans="1:57" x14ac:dyDescent="0.35">
      <c r="A920" t="s">
        <v>2137</v>
      </c>
      <c r="B920" t="s">
        <v>81</v>
      </c>
      <c r="C920" t="s">
        <v>1088</v>
      </c>
      <c r="D920" t="s">
        <v>83</v>
      </c>
      <c r="E920" s="2" t="str">
        <f>HYPERLINK("capsilon://?command=openfolder&amp;siteaddress=envoy.emaiq-na2.net&amp;folderid=FX0397B64E-681B-CB96-F754-23C99EF33FB1","FX2204146")</f>
        <v>FX2204146</v>
      </c>
      <c r="F920" t="s">
        <v>19</v>
      </c>
      <c r="G920" t="s">
        <v>19</v>
      </c>
      <c r="H920" t="s">
        <v>84</v>
      </c>
      <c r="I920" t="s">
        <v>2128</v>
      </c>
      <c r="J920">
        <v>484</v>
      </c>
      <c r="K920" t="s">
        <v>86</v>
      </c>
      <c r="L920" t="s">
        <v>87</v>
      </c>
      <c r="M920" t="s">
        <v>88</v>
      </c>
      <c r="N920">
        <v>2</v>
      </c>
      <c r="O920" s="1">
        <v>44659.421064814815</v>
      </c>
      <c r="P920" s="1">
        <v>44659.523587962962</v>
      </c>
      <c r="Q920">
        <v>5552</v>
      </c>
      <c r="R920">
        <v>3306</v>
      </c>
      <c r="S920" t="b">
        <v>0</v>
      </c>
      <c r="T920" t="s">
        <v>89</v>
      </c>
      <c r="U920" t="b">
        <v>1</v>
      </c>
      <c r="V920" t="s">
        <v>124</v>
      </c>
      <c r="W920" s="1">
        <v>44659.446597222224</v>
      </c>
      <c r="X920">
        <v>2170</v>
      </c>
      <c r="Y920">
        <v>163</v>
      </c>
      <c r="Z920">
        <v>0</v>
      </c>
      <c r="AA920">
        <v>163</v>
      </c>
      <c r="AB920">
        <v>296</v>
      </c>
      <c r="AC920">
        <v>117</v>
      </c>
      <c r="AD920">
        <v>321</v>
      </c>
      <c r="AE920">
        <v>0</v>
      </c>
      <c r="AF920">
        <v>0</v>
      </c>
      <c r="AG920">
        <v>0</v>
      </c>
      <c r="AH920" t="s">
        <v>200</v>
      </c>
      <c r="AI920" s="1">
        <v>44659.523587962962</v>
      </c>
      <c r="AJ920">
        <v>918</v>
      </c>
      <c r="AK920">
        <v>3</v>
      </c>
      <c r="AL920">
        <v>0</v>
      </c>
      <c r="AM920">
        <v>3</v>
      </c>
      <c r="AN920">
        <v>296</v>
      </c>
      <c r="AO920">
        <v>2</v>
      </c>
      <c r="AP920">
        <v>318</v>
      </c>
      <c r="AQ920">
        <v>0</v>
      </c>
      <c r="AR920">
        <v>0</v>
      </c>
      <c r="AS920">
        <v>0</v>
      </c>
      <c r="AT920" t="s">
        <v>89</v>
      </c>
      <c r="AU920" t="s">
        <v>89</v>
      </c>
      <c r="AV920" t="s">
        <v>89</v>
      </c>
      <c r="AW920" t="s">
        <v>89</v>
      </c>
      <c r="AX920" t="s">
        <v>89</v>
      </c>
      <c r="AY920" t="s">
        <v>89</v>
      </c>
      <c r="AZ920" t="s">
        <v>89</v>
      </c>
      <c r="BA920" t="s">
        <v>89</v>
      </c>
      <c r="BB920" t="s">
        <v>89</v>
      </c>
      <c r="BC920" t="s">
        <v>89</v>
      </c>
      <c r="BD920" t="s">
        <v>89</v>
      </c>
      <c r="BE920" t="s">
        <v>89</v>
      </c>
    </row>
    <row r="921" spans="1:57" x14ac:dyDescent="0.35">
      <c r="A921" t="s">
        <v>2138</v>
      </c>
      <c r="B921" t="s">
        <v>81</v>
      </c>
      <c r="C921" t="s">
        <v>2139</v>
      </c>
      <c r="D921" t="s">
        <v>83</v>
      </c>
      <c r="E921" s="2" t="str">
        <f>HYPERLINK("capsilon://?command=openfolder&amp;siteaddress=envoy.emaiq-na2.net&amp;folderid=FX837C9B55-C545-C897-BF56-C67619974A94","FX22031097")</f>
        <v>FX22031097</v>
      </c>
      <c r="F921" t="s">
        <v>19</v>
      </c>
      <c r="G921" t="s">
        <v>19</v>
      </c>
      <c r="H921" t="s">
        <v>84</v>
      </c>
      <c r="I921" t="s">
        <v>2140</v>
      </c>
      <c r="J921">
        <v>394</v>
      </c>
      <c r="K921" t="s">
        <v>86</v>
      </c>
      <c r="L921" t="s">
        <v>87</v>
      </c>
      <c r="M921" t="s">
        <v>88</v>
      </c>
      <c r="N921">
        <v>2</v>
      </c>
      <c r="O921" s="1">
        <v>44659.46979166667</v>
      </c>
      <c r="P921" s="1">
        <v>44659.556875000002</v>
      </c>
      <c r="Q921">
        <v>3016</v>
      </c>
      <c r="R921">
        <v>4508</v>
      </c>
      <c r="S921" t="b">
        <v>0</v>
      </c>
      <c r="T921" t="s">
        <v>89</v>
      </c>
      <c r="U921" t="b">
        <v>0</v>
      </c>
      <c r="V921" t="s">
        <v>134</v>
      </c>
      <c r="W921" s="1">
        <v>44659.519745370373</v>
      </c>
      <c r="X921">
        <v>2486</v>
      </c>
      <c r="Y921">
        <v>403</v>
      </c>
      <c r="Z921">
        <v>0</v>
      </c>
      <c r="AA921">
        <v>403</v>
      </c>
      <c r="AB921">
        <v>0</v>
      </c>
      <c r="AC921">
        <v>233</v>
      </c>
      <c r="AD921">
        <v>-9</v>
      </c>
      <c r="AE921">
        <v>0</v>
      </c>
      <c r="AF921">
        <v>0</v>
      </c>
      <c r="AG921">
        <v>0</v>
      </c>
      <c r="AH921" t="s">
        <v>200</v>
      </c>
      <c r="AI921" s="1">
        <v>44659.556875000002</v>
      </c>
      <c r="AJ921">
        <v>2006</v>
      </c>
      <c r="AK921">
        <v>6</v>
      </c>
      <c r="AL921">
        <v>0</v>
      </c>
      <c r="AM921">
        <v>6</v>
      </c>
      <c r="AN921">
        <v>0</v>
      </c>
      <c r="AO921">
        <v>6</v>
      </c>
      <c r="AP921">
        <v>-15</v>
      </c>
      <c r="AQ921">
        <v>0</v>
      </c>
      <c r="AR921">
        <v>0</v>
      </c>
      <c r="AS921">
        <v>0</v>
      </c>
      <c r="AT921" t="s">
        <v>89</v>
      </c>
      <c r="AU921" t="s">
        <v>89</v>
      </c>
      <c r="AV921" t="s">
        <v>89</v>
      </c>
      <c r="AW921" t="s">
        <v>89</v>
      </c>
      <c r="AX921" t="s">
        <v>89</v>
      </c>
      <c r="AY921" t="s">
        <v>89</v>
      </c>
      <c r="AZ921" t="s">
        <v>89</v>
      </c>
      <c r="BA921" t="s">
        <v>89</v>
      </c>
      <c r="BB921" t="s">
        <v>89</v>
      </c>
      <c r="BC921" t="s">
        <v>89</v>
      </c>
      <c r="BD921" t="s">
        <v>89</v>
      </c>
      <c r="BE921" t="s">
        <v>89</v>
      </c>
    </row>
    <row r="922" spans="1:57" x14ac:dyDescent="0.35">
      <c r="A922" t="s">
        <v>2141</v>
      </c>
      <c r="B922" t="s">
        <v>81</v>
      </c>
      <c r="C922" t="s">
        <v>206</v>
      </c>
      <c r="D922" t="s">
        <v>83</v>
      </c>
      <c r="E922" s="2" t="str">
        <f>HYPERLINK("capsilon://?command=openfolder&amp;siteaddress=envoy.emaiq-na2.net&amp;folderid=FXBAF2BE4E-CBA1-0DF9-BE57-CF19A295AD67","FX22031352")</f>
        <v>FX22031352</v>
      </c>
      <c r="F922" t="s">
        <v>19</v>
      </c>
      <c r="G922" t="s">
        <v>19</v>
      </c>
      <c r="H922" t="s">
        <v>84</v>
      </c>
      <c r="I922" t="s">
        <v>2142</v>
      </c>
      <c r="J922">
        <v>30</v>
      </c>
      <c r="K922" t="s">
        <v>86</v>
      </c>
      <c r="L922" t="s">
        <v>87</v>
      </c>
      <c r="M922" t="s">
        <v>88</v>
      </c>
      <c r="N922">
        <v>2</v>
      </c>
      <c r="O922" s="1">
        <v>44659.470081018517</v>
      </c>
      <c r="P922" s="1">
        <v>44659.539305555554</v>
      </c>
      <c r="Q922">
        <v>5522</v>
      </c>
      <c r="R922">
        <v>459</v>
      </c>
      <c r="S922" t="b">
        <v>0</v>
      </c>
      <c r="T922" t="s">
        <v>89</v>
      </c>
      <c r="U922" t="b">
        <v>0</v>
      </c>
      <c r="V922" t="s">
        <v>195</v>
      </c>
      <c r="W922" s="1">
        <v>44659.501747685186</v>
      </c>
      <c r="X922">
        <v>297</v>
      </c>
      <c r="Y922">
        <v>9</v>
      </c>
      <c r="Z922">
        <v>0</v>
      </c>
      <c r="AA922">
        <v>9</v>
      </c>
      <c r="AB922">
        <v>0</v>
      </c>
      <c r="AC922">
        <v>0</v>
      </c>
      <c r="AD922">
        <v>21</v>
      </c>
      <c r="AE922">
        <v>0</v>
      </c>
      <c r="AF922">
        <v>0</v>
      </c>
      <c r="AG922">
        <v>0</v>
      </c>
      <c r="AH922" t="s">
        <v>101</v>
      </c>
      <c r="AI922" s="1">
        <v>44659.539305555554</v>
      </c>
      <c r="AJ922">
        <v>162</v>
      </c>
      <c r="AK922">
        <v>1</v>
      </c>
      <c r="AL922">
        <v>0</v>
      </c>
      <c r="AM922">
        <v>1</v>
      </c>
      <c r="AN922">
        <v>0</v>
      </c>
      <c r="AO922">
        <v>1</v>
      </c>
      <c r="AP922">
        <v>20</v>
      </c>
      <c r="AQ922">
        <v>0</v>
      </c>
      <c r="AR922">
        <v>0</v>
      </c>
      <c r="AS922">
        <v>0</v>
      </c>
      <c r="AT922" t="s">
        <v>89</v>
      </c>
      <c r="AU922" t="s">
        <v>89</v>
      </c>
      <c r="AV922" t="s">
        <v>89</v>
      </c>
      <c r="AW922" t="s">
        <v>89</v>
      </c>
      <c r="AX922" t="s">
        <v>89</v>
      </c>
      <c r="AY922" t="s">
        <v>89</v>
      </c>
      <c r="AZ922" t="s">
        <v>89</v>
      </c>
      <c r="BA922" t="s">
        <v>89</v>
      </c>
      <c r="BB922" t="s">
        <v>89</v>
      </c>
      <c r="BC922" t="s">
        <v>89</v>
      </c>
      <c r="BD922" t="s">
        <v>89</v>
      </c>
      <c r="BE922" t="s">
        <v>89</v>
      </c>
    </row>
    <row r="923" spans="1:57" x14ac:dyDescent="0.35">
      <c r="A923" t="s">
        <v>2143</v>
      </c>
      <c r="B923" t="s">
        <v>81</v>
      </c>
      <c r="C923" t="s">
        <v>2144</v>
      </c>
      <c r="D923" t="s">
        <v>83</v>
      </c>
      <c r="E923" s="2" t="str">
        <f>HYPERLINK("capsilon://?command=openfolder&amp;siteaddress=envoy.emaiq-na2.net&amp;folderid=FX39FFC806-FA4E-08EA-FF35-D2579218B9C7","FX2203784")</f>
        <v>FX2203784</v>
      </c>
      <c r="F923" t="s">
        <v>19</v>
      </c>
      <c r="G923" t="s">
        <v>19</v>
      </c>
      <c r="H923" t="s">
        <v>84</v>
      </c>
      <c r="I923" t="s">
        <v>2145</v>
      </c>
      <c r="J923">
        <v>521</v>
      </c>
      <c r="K923" t="s">
        <v>86</v>
      </c>
      <c r="L923" t="s">
        <v>87</v>
      </c>
      <c r="M923" t="s">
        <v>88</v>
      </c>
      <c r="N923">
        <v>2</v>
      </c>
      <c r="O923" s="1">
        <v>44652.055324074077</v>
      </c>
      <c r="P923" s="1">
        <v>44652.134918981479</v>
      </c>
      <c r="Q923">
        <v>2684</v>
      </c>
      <c r="R923">
        <v>4193</v>
      </c>
      <c r="S923" t="b">
        <v>0</v>
      </c>
      <c r="T923" t="s">
        <v>89</v>
      </c>
      <c r="U923" t="b">
        <v>1</v>
      </c>
      <c r="V923" t="s">
        <v>100</v>
      </c>
      <c r="W923" s="1">
        <v>44652.089386574073</v>
      </c>
      <c r="X923">
        <v>2667</v>
      </c>
      <c r="Y923">
        <v>389</v>
      </c>
      <c r="Z923">
        <v>0</v>
      </c>
      <c r="AA923">
        <v>389</v>
      </c>
      <c r="AB923">
        <v>37</v>
      </c>
      <c r="AC923">
        <v>160</v>
      </c>
      <c r="AD923">
        <v>132</v>
      </c>
      <c r="AE923">
        <v>0</v>
      </c>
      <c r="AF923">
        <v>0</v>
      </c>
      <c r="AG923">
        <v>0</v>
      </c>
      <c r="AH923" t="s">
        <v>118</v>
      </c>
      <c r="AI923" s="1">
        <v>44652.134918981479</v>
      </c>
      <c r="AJ923">
        <v>1526</v>
      </c>
      <c r="AK923">
        <v>0</v>
      </c>
      <c r="AL923">
        <v>0</v>
      </c>
      <c r="AM923">
        <v>0</v>
      </c>
      <c r="AN923">
        <v>37</v>
      </c>
      <c r="AO923">
        <v>0</v>
      </c>
      <c r="AP923">
        <v>132</v>
      </c>
      <c r="AQ923">
        <v>0</v>
      </c>
      <c r="AR923">
        <v>0</v>
      </c>
      <c r="AS923">
        <v>0</v>
      </c>
      <c r="AT923" t="s">
        <v>89</v>
      </c>
      <c r="AU923" t="s">
        <v>89</v>
      </c>
      <c r="AV923" t="s">
        <v>89</v>
      </c>
      <c r="AW923" t="s">
        <v>89</v>
      </c>
      <c r="AX923" t="s">
        <v>89</v>
      </c>
      <c r="AY923" t="s">
        <v>89</v>
      </c>
      <c r="AZ923" t="s">
        <v>89</v>
      </c>
      <c r="BA923" t="s">
        <v>89</v>
      </c>
      <c r="BB923" t="s">
        <v>89</v>
      </c>
      <c r="BC923" t="s">
        <v>89</v>
      </c>
      <c r="BD923" t="s">
        <v>89</v>
      </c>
      <c r="BE923" t="s">
        <v>89</v>
      </c>
    </row>
    <row r="924" spans="1:57" x14ac:dyDescent="0.35">
      <c r="A924" t="s">
        <v>2146</v>
      </c>
      <c r="B924" t="s">
        <v>81</v>
      </c>
      <c r="C924" t="s">
        <v>780</v>
      </c>
      <c r="D924" t="s">
        <v>83</v>
      </c>
      <c r="E924" s="2" t="str">
        <f>HYPERLINK("capsilon://?command=openfolder&amp;siteaddress=envoy.emaiq-na2.net&amp;folderid=FX345AFFAC-C285-3157-3DCB-6EEAC3F4EAB0","FX2203849")</f>
        <v>FX2203849</v>
      </c>
      <c r="F924" t="s">
        <v>19</v>
      </c>
      <c r="G924" t="s">
        <v>19</v>
      </c>
      <c r="H924" t="s">
        <v>84</v>
      </c>
      <c r="I924" t="s">
        <v>1892</v>
      </c>
      <c r="J924">
        <v>145</v>
      </c>
      <c r="K924" t="s">
        <v>86</v>
      </c>
      <c r="L924" t="s">
        <v>87</v>
      </c>
      <c r="M924" t="s">
        <v>88</v>
      </c>
      <c r="N924">
        <v>2</v>
      </c>
      <c r="O924" s="1">
        <v>44652.622812499998</v>
      </c>
      <c r="P924" s="1">
        <v>44652.724340277775</v>
      </c>
      <c r="Q924">
        <v>6937</v>
      </c>
      <c r="R924">
        <v>1835</v>
      </c>
      <c r="S924" t="b">
        <v>0</v>
      </c>
      <c r="T924" t="s">
        <v>89</v>
      </c>
      <c r="U924" t="b">
        <v>1</v>
      </c>
      <c r="V924" t="s">
        <v>134</v>
      </c>
      <c r="W924" s="1">
        <v>44652.657256944447</v>
      </c>
      <c r="X924">
        <v>1311</v>
      </c>
      <c r="Y924">
        <v>124</v>
      </c>
      <c r="Z924">
        <v>0</v>
      </c>
      <c r="AA924">
        <v>124</v>
      </c>
      <c r="AB924">
        <v>0</v>
      </c>
      <c r="AC924">
        <v>80</v>
      </c>
      <c r="AD924">
        <v>21</v>
      </c>
      <c r="AE924">
        <v>0</v>
      </c>
      <c r="AF924">
        <v>0</v>
      </c>
      <c r="AG924">
        <v>0</v>
      </c>
      <c r="AH924" t="s">
        <v>101</v>
      </c>
      <c r="AI924" s="1">
        <v>44652.724340277775</v>
      </c>
      <c r="AJ924">
        <v>509</v>
      </c>
      <c r="AK924">
        <v>3</v>
      </c>
      <c r="AL924">
        <v>0</v>
      </c>
      <c r="AM924">
        <v>3</v>
      </c>
      <c r="AN924">
        <v>0</v>
      </c>
      <c r="AO924">
        <v>3</v>
      </c>
      <c r="AP924">
        <v>18</v>
      </c>
      <c r="AQ924">
        <v>0</v>
      </c>
      <c r="AR924">
        <v>0</v>
      </c>
      <c r="AS924">
        <v>0</v>
      </c>
      <c r="AT924" t="s">
        <v>89</v>
      </c>
      <c r="AU924" t="s">
        <v>89</v>
      </c>
      <c r="AV924" t="s">
        <v>89</v>
      </c>
      <c r="AW924" t="s">
        <v>89</v>
      </c>
      <c r="AX924" t="s">
        <v>89</v>
      </c>
      <c r="AY924" t="s">
        <v>89</v>
      </c>
      <c r="AZ924" t="s">
        <v>89</v>
      </c>
      <c r="BA924" t="s">
        <v>89</v>
      </c>
      <c r="BB924" t="s">
        <v>89</v>
      </c>
      <c r="BC924" t="s">
        <v>89</v>
      </c>
      <c r="BD924" t="s">
        <v>89</v>
      </c>
      <c r="BE924" t="s">
        <v>89</v>
      </c>
    </row>
    <row r="925" spans="1:57" x14ac:dyDescent="0.35">
      <c r="A925" t="s">
        <v>2147</v>
      </c>
      <c r="B925" t="s">
        <v>81</v>
      </c>
      <c r="C925" t="s">
        <v>2139</v>
      </c>
      <c r="D925" t="s">
        <v>83</v>
      </c>
      <c r="E925" s="2" t="str">
        <f>HYPERLINK("capsilon://?command=openfolder&amp;siteaddress=envoy.emaiq-na2.net&amp;folderid=FX837C9B55-C545-C897-BF56-C67619974A94","FX22031097")</f>
        <v>FX22031097</v>
      </c>
      <c r="F925" t="s">
        <v>19</v>
      </c>
      <c r="G925" t="s">
        <v>19</v>
      </c>
      <c r="H925" t="s">
        <v>84</v>
      </c>
      <c r="I925" t="s">
        <v>2148</v>
      </c>
      <c r="J925">
        <v>38</v>
      </c>
      <c r="K925" t="s">
        <v>86</v>
      </c>
      <c r="L925" t="s">
        <v>87</v>
      </c>
      <c r="M925" t="s">
        <v>88</v>
      </c>
      <c r="N925">
        <v>2</v>
      </c>
      <c r="O925" s="1">
        <v>44659.494525462964</v>
      </c>
      <c r="P925" s="1">
        <v>44659.542928240742</v>
      </c>
      <c r="Q925">
        <v>3576</v>
      </c>
      <c r="R925">
        <v>606</v>
      </c>
      <c r="S925" t="b">
        <v>0</v>
      </c>
      <c r="T925" t="s">
        <v>89</v>
      </c>
      <c r="U925" t="b">
        <v>0</v>
      </c>
      <c r="V925" t="s">
        <v>211</v>
      </c>
      <c r="W925" s="1">
        <v>44659.502696759257</v>
      </c>
      <c r="X925">
        <v>294</v>
      </c>
      <c r="Y925">
        <v>37</v>
      </c>
      <c r="Z925">
        <v>0</v>
      </c>
      <c r="AA925">
        <v>37</v>
      </c>
      <c r="AB925">
        <v>0</v>
      </c>
      <c r="AC925">
        <v>26</v>
      </c>
      <c r="AD925">
        <v>1</v>
      </c>
      <c r="AE925">
        <v>0</v>
      </c>
      <c r="AF925">
        <v>0</v>
      </c>
      <c r="AG925">
        <v>0</v>
      </c>
      <c r="AH925" t="s">
        <v>101</v>
      </c>
      <c r="AI925" s="1">
        <v>44659.542928240742</v>
      </c>
      <c r="AJ925">
        <v>312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1</v>
      </c>
      <c r="AQ925">
        <v>0</v>
      </c>
      <c r="AR925">
        <v>0</v>
      </c>
      <c r="AS925">
        <v>0</v>
      </c>
      <c r="AT925" t="s">
        <v>89</v>
      </c>
      <c r="AU925" t="s">
        <v>89</v>
      </c>
      <c r="AV925" t="s">
        <v>89</v>
      </c>
      <c r="AW925" t="s">
        <v>89</v>
      </c>
      <c r="AX925" t="s">
        <v>89</v>
      </c>
      <c r="AY925" t="s">
        <v>89</v>
      </c>
      <c r="AZ925" t="s">
        <v>89</v>
      </c>
      <c r="BA925" t="s">
        <v>89</v>
      </c>
      <c r="BB925" t="s">
        <v>89</v>
      </c>
      <c r="BC925" t="s">
        <v>89</v>
      </c>
      <c r="BD925" t="s">
        <v>89</v>
      </c>
      <c r="BE925" t="s">
        <v>89</v>
      </c>
    </row>
    <row r="926" spans="1:57" x14ac:dyDescent="0.35">
      <c r="A926" t="s">
        <v>2149</v>
      </c>
      <c r="B926" t="s">
        <v>81</v>
      </c>
      <c r="C926" t="s">
        <v>2139</v>
      </c>
      <c r="D926" t="s">
        <v>83</v>
      </c>
      <c r="E926" s="2" t="str">
        <f>HYPERLINK("capsilon://?command=openfolder&amp;siteaddress=envoy.emaiq-na2.net&amp;folderid=FX837C9B55-C545-C897-BF56-C67619974A94","FX22031097")</f>
        <v>FX22031097</v>
      </c>
      <c r="F926" t="s">
        <v>19</v>
      </c>
      <c r="G926" t="s">
        <v>19</v>
      </c>
      <c r="H926" t="s">
        <v>84</v>
      </c>
      <c r="I926" t="s">
        <v>2150</v>
      </c>
      <c r="J926">
        <v>38</v>
      </c>
      <c r="K926" t="s">
        <v>86</v>
      </c>
      <c r="L926" t="s">
        <v>87</v>
      </c>
      <c r="M926" t="s">
        <v>88</v>
      </c>
      <c r="N926">
        <v>2</v>
      </c>
      <c r="O926" s="1">
        <v>44659.495046296295</v>
      </c>
      <c r="P926" s="1">
        <v>44659.545486111114</v>
      </c>
      <c r="Q926">
        <v>3598</v>
      </c>
      <c r="R926">
        <v>760</v>
      </c>
      <c r="S926" t="b">
        <v>0</v>
      </c>
      <c r="T926" t="s">
        <v>89</v>
      </c>
      <c r="U926" t="b">
        <v>0</v>
      </c>
      <c r="V926" t="s">
        <v>199</v>
      </c>
      <c r="W926" s="1">
        <v>44659.506261574075</v>
      </c>
      <c r="X926">
        <v>540</v>
      </c>
      <c r="Y926">
        <v>37</v>
      </c>
      <c r="Z926">
        <v>0</v>
      </c>
      <c r="AA926">
        <v>37</v>
      </c>
      <c r="AB926">
        <v>0</v>
      </c>
      <c r="AC926">
        <v>24</v>
      </c>
      <c r="AD926">
        <v>1</v>
      </c>
      <c r="AE926">
        <v>0</v>
      </c>
      <c r="AF926">
        <v>0</v>
      </c>
      <c r="AG926">
        <v>0</v>
      </c>
      <c r="AH926" t="s">
        <v>101</v>
      </c>
      <c r="AI926" s="1">
        <v>44659.545486111114</v>
      </c>
      <c r="AJ926">
        <v>220</v>
      </c>
      <c r="AK926">
        <v>2</v>
      </c>
      <c r="AL926">
        <v>0</v>
      </c>
      <c r="AM926">
        <v>2</v>
      </c>
      <c r="AN926">
        <v>0</v>
      </c>
      <c r="AO926">
        <v>2</v>
      </c>
      <c r="AP926">
        <v>-1</v>
      </c>
      <c r="AQ926">
        <v>0</v>
      </c>
      <c r="AR926">
        <v>0</v>
      </c>
      <c r="AS926">
        <v>0</v>
      </c>
      <c r="AT926" t="s">
        <v>89</v>
      </c>
      <c r="AU926" t="s">
        <v>89</v>
      </c>
      <c r="AV926" t="s">
        <v>89</v>
      </c>
      <c r="AW926" t="s">
        <v>89</v>
      </c>
      <c r="AX926" t="s">
        <v>89</v>
      </c>
      <c r="AY926" t="s">
        <v>89</v>
      </c>
      <c r="AZ926" t="s">
        <v>89</v>
      </c>
      <c r="BA926" t="s">
        <v>89</v>
      </c>
      <c r="BB926" t="s">
        <v>89</v>
      </c>
      <c r="BC926" t="s">
        <v>89</v>
      </c>
      <c r="BD926" t="s">
        <v>89</v>
      </c>
      <c r="BE926" t="s">
        <v>89</v>
      </c>
    </row>
    <row r="927" spans="1:57" x14ac:dyDescent="0.35">
      <c r="A927" t="s">
        <v>2151</v>
      </c>
      <c r="B927" t="s">
        <v>81</v>
      </c>
      <c r="C927" t="s">
        <v>2144</v>
      </c>
      <c r="D927" t="s">
        <v>83</v>
      </c>
      <c r="E927" s="2" t="str">
        <f>HYPERLINK("capsilon://?command=openfolder&amp;siteaddress=envoy.emaiq-na2.net&amp;folderid=FX39FFC806-FA4E-08EA-FF35-D2579218B9C7","FX2203784")</f>
        <v>FX2203784</v>
      </c>
      <c r="F927" t="s">
        <v>19</v>
      </c>
      <c r="G927" t="s">
        <v>19</v>
      </c>
      <c r="H927" t="s">
        <v>84</v>
      </c>
      <c r="I927" t="s">
        <v>2152</v>
      </c>
      <c r="J927">
        <v>59</v>
      </c>
      <c r="K927" t="s">
        <v>86</v>
      </c>
      <c r="L927" t="s">
        <v>87</v>
      </c>
      <c r="M927" t="s">
        <v>88</v>
      </c>
      <c r="N927">
        <v>2</v>
      </c>
      <c r="O927" s="1">
        <v>44659.504189814812</v>
      </c>
      <c r="P927" s="1">
        <v>44659.547534722224</v>
      </c>
      <c r="Q927">
        <v>3016</v>
      </c>
      <c r="R927">
        <v>729</v>
      </c>
      <c r="S927" t="b">
        <v>0</v>
      </c>
      <c r="T927" t="s">
        <v>89</v>
      </c>
      <c r="U927" t="b">
        <v>0</v>
      </c>
      <c r="V927" t="s">
        <v>211</v>
      </c>
      <c r="W927" s="1">
        <v>44659.512499999997</v>
      </c>
      <c r="X927">
        <v>553</v>
      </c>
      <c r="Y927">
        <v>57</v>
      </c>
      <c r="Z927">
        <v>0</v>
      </c>
      <c r="AA927">
        <v>57</v>
      </c>
      <c r="AB927">
        <v>0</v>
      </c>
      <c r="AC927">
        <v>36</v>
      </c>
      <c r="AD927">
        <v>2</v>
      </c>
      <c r="AE927">
        <v>0</v>
      </c>
      <c r="AF927">
        <v>0</v>
      </c>
      <c r="AG927">
        <v>0</v>
      </c>
      <c r="AH927" t="s">
        <v>101</v>
      </c>
      <c r="AI927" s="1">
        <v>44659.547534722224</v>
      </c>
      <c r="AJ927">
        <v>176</v>
      </c>
      <c r="AK927">
        <v>1</v>
      </c>
      <c r="AL927">
        <v>0</v>
      </c>
      <c r="AM927">
        <v>1</v>
      </c>
      <c r="AN927">
        <v>0</v>
      </c>
      <c r="AO927">
        <v>0</v>
      </c>
      <c r="AP927">
        <v>1</v>
      </c>
      <c r="AQ927">
        <v>0</v>
      </c>
      <c r="AR927">
        <v>0</v>
      </c>
      <c r="AS927">
        <v>0</v>
      </c>
      <c r="AT927" t="s">
        <v>89</v>
      </c>
      <c r="AU927" t="s">
        <v>89</v>
      </c>
      <c r="AV927" t="s">
        <v>89</v>
      </c>
      <c r="AW927" t="s">
        <v>89</v>
      </c>
      <c r="AX927" t="s">
        <v>89</v>
      </c>
      <c r="AY927" t="s">
        <v>89</v>
      </c>
      <c r="AZ927" t="s">
        <v>89</v>
      </c>
      <c r="BA927" t="s">
        <v>89</v>
      </c>
      <c r="BB927" t="s">
        <v>89</v>
      </c>
      <c r="BC927" t="s">
        <v>89</v>
      </c>
      <c r="BD927" t="s">
        <v>89</v>
      </c>
      <c r="BE927" t="s">
        <v>89</v>
      </c>
    </row>
    <row r="928" spans="1:57" x14ac:dyDescent="0.35">
      <c r="A928" t="s">
        <v>2153</v>
      </c>
      <c r="B928" t="s">
        <v>81</v>
      </c>
      <c r="C928" t="s">
        <v>2139</v>
      </c>
      <c r="D928" t="s">
        <v>83</v>
      </c>
      <c r="E928" s="2" t="str">
        <f>HYPERLINK("capsilon://?command=openfolder&amp;siteaddress=envoy.emaiq-na2.net&amp;folderid=FX837C9B55-C545-C897-BF56-C67619974A94","FX22031097")</f>
        <v>FX22031097</v>
      </c>
      <c r="F928" t="s">
        <v>19</v>
      </c>
      <c r="G928" t="s">
        <v>19</v>
      </c>
      <c r="H928" t="s">
        <v>84</v>
      </c>
      <c r="I928" t="s">
        <v>2154</v>
      </c>
      <c r="J928">
        <v>38</v>
      </c>
      <c r="K928" t="s">
        <v>86</v>
      </c>
      <c r="L928" t="s">
        <v>87</v>
      </c>
      <c r="M928" t="s">
        <v>88</v>
      </c>
      <c r="N928">
        <v>2</v>
      </c>
      <c r="O928" s="1">
        <v>44659.504421296297</v>
      </c>
      <c r="P928" s="1">
        <v>44659.549050925925</v>
      </c>
      <c r="Q928">
        <v>3361</v>
      </c>
      <c r="R928">
        <v>495</v>
      </c>
      <c r="S928" t="b">
        <v>0</v>
      </c>
      <c r="T928" t="s">
        <v>89</v>
      </c>
      <c r="U928" t="b">
        <v>0</v>
      </c>
      <c r="V928" t="s">
        <v>199</v>
      </c>
      <c r="W928" s="1">
        <v>44659.510497685187</v>
      </c>
      <c r="X928">
        <v>365</v>
      </c>
      <c r="Y928">
        <v>37</v>
      </c>
      <c r="Z928">
        <v>0</v>
      </c>
      <c r="AA928">
        <v>37</v>
      </c>
      <c r="AB928">
        <v>0</v>
      </c>
      <c r="AC928">
        <v>9</v>
      </c>
      <c r="AD928">
        <v>1</v>
      </c>
      <c r="AE928">
        <v>0</v>
      </c>
      <c r="AF928">
        <v>0</v>
      </c>
      <c r="AG928">
        <v>0</v>
      </c>
      <c r="AH928" t="s">
        <v>101</v>
      </c>
      <c r="AI928" s="1">
        <v>44659.549050925925</v>
      </c>
      <c r="AJ928">
        <v>130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</v>
      </c>
      <c r="AQ928">
        <v>0</v>
      </c>
      <c r="AR928">
        <v>0</v>
      </c>
      <c r="AS928">
        <v>0</v>
      </c>
      <c r="AT928" t="s">
        <v>89</v>
      </c>
      <c r="AU928" t="s">
        <v>89</v>
      </c>
      <c r="AV928" t="s">
        <v>89</v>
      </c>
      <c r="AW928" t="s">
        <v>89</v>
      </c>
      <c r="AX928" t="s">
        <v>89</v>
      </c>
      <c r="AY928" t="s">
        <v>89</v>
      </c>
      <c r="AZ928" t="s">
        <v>89</v>
      </c>
      <c r="BA928" t="s">
        <v>89</v>
      </c>
      <c r="BB928" t="s">
        <v>89</v>
      </c>
      <c r="BC928" t="s">
        <v>89</v>
      </c>
      <c r="BD928" t="s">
        <v>89</v>
      </c>
      <c r="BE928" t="s">
        <v>89</v>
      </c>
    </row>
    <row r="929" spans="1:57" x14ac:dyDescent="0.35">
      <c r="A929" t="s">
        <v>2155</v>
      </c>
      <c r="B929" t="s">
        <v>81</v>
      </c>
      <c r="C929" t="s">
        <v>2144</v>
      </c>
      <c r="D929" t="s">
        <v>83</v>
      </c>
      <c r="E929" s="2" t="str">
        <f>HYPERLINK("capsilon://?command=openfolder&amp;siteaddress=envoy.emaiq-na2.net&amp;folderid=FX39FFC806-FA4E-08EA-FF35-D2579218B9C7","FX2203784")</f>
        <v>FX2203784</v>
      </c>
      <c r="F929" t="s">
        <v>19</v>
      </c>
      <c r="G929" t="s">
        <v>19</v>
      </c>
      <c r="H929" t="s">
        <v>84</v>
      </c>
      <c r="I929" t="s">
        <v>2156</v>
      </c>
      <c r="J929">
        <v>59</v>
      </c>
      <c r="K929" t="s">
        <v>86</v>
      </c>
      <c r="L929" t="s">
        <v>87</v>
      </c>
      <c r="M929" t="s">
        <v>88</v>
      </c>
      <c r="N929">
        <v>2</v>
      </c>
      <c r="O929" s="1">
        <v>44659.504432870373</v>
      </c>
      <c r="P929" s="1">
        <v>44659.5549537037</v>
      </c>
      <c r="Q929">
        <v>3039</v>
      </c>
      <c r="R929">
        <v>1326</v>
      </c>
      <c r="S929" t="b">
        <v>0</v>
      </c>
      <c r="T929" t="s">
        <v>89</v>
      </c>
      <c r="U929" t="b">
        <v>0</v>
      </c>
      <c r="V929" t="s">
        <v>199</v>
      </c>
      <c r="W929" s="1">
        <v>44659.519965277781</v>
      </c>
      <c r="X929">
        <v>817</v>
      </c>
      <c r="Y929">
        <v>57</v>
      </c>
      <c r="Z929">
        <v>0</v>
      </c>
      <c r="AA929">
        <v>57</v>
      </c>
      <c r="AB929">
        <v>0</v>
      </c>
      <c r="AC929">
        <v>34</v>
      </c>
      <c r="AD929">
        <v>2</v>
      </c>
      <c r="AE929">
        <v>0</v>
      </c>
      <c r="AF929">
        <v>0</v>
      </c>
      <c r="AG929">
        <v>0</v>
      </c>
      <c r="AH929" t="s">
        <v>101</v>
      </c>
      <c r="AI929" s="1">
        <v>44659.5549537037</v>
      </c>
      <c r="AJ929">
        <v>509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2</v>
      </c>
      <c r="AQ929">
        <v>0</v>
      </c>
      <c r="AR929">
        <v>0</v>
      </c>
      <c r="AS929">
        <v>0</v>
      </c>
      <c r="AT929" t="s">
        <v>89</v>
      </c>
      <c r="AU929" t="s">
        <v>89</v>
      </c>
      <c r="AV929" t="s">
        <v>89</v>
      </c>
      <c r="AW929" t="s">
        <v>89</v>
      </c>
      <c r="AX929" t="s">
        <v>89</v>
      </c>
      <c r="AY929" t="s">
        <v>89</v>
      </c>
      <c r="AZ929" t="s">
        <v>89</v>
      </c>
      <c r="BA929" t="s">
        <v>89</v>
      </c>
      <c r="BB929" t="s">
        <v>89</v>
      </c>
      <c r="BC929" t="s">
        <v>89</v>
      </c>
      <c r="BD929" t="s">
        <v>89</v>
      </c>
      <c r="BE929" t="s">
        <v>89</v>
      </c>
    </row>
    <row r="930" spans="1:57" x14ac:dyDescent="0.35">
      <c r="A930" t="s">
        <v>2157</v>
      </c>
      <c r="B930" t="s">
        <v>81</v>
      </c>
      <c r="C930" t="s">
        <v>2139</v>
      </c>
      <c r="D930" t="s">
        <v>83</v>
      </c>
      <c r="E930" s="2" t="str">
        <f>HYPERLINK("capsilon://?command=openfolder&amp;siteaddress=envoy.emaiq-na2.net&amp;folderid=FX837C9B55-C545-C897-BF56-C67619974A94","FX22031097")</f>
        <v>FX22031097</v>
      </c>
      <c r="F930" t="s">
        <v>19</v>
      </c>
      <c r="G930" t="s">
        <v>19</v>
      </c>
      <c r="H930" t="s">
        <v>84</v>
      </c>
      <c r="I930" t="s">
        <v>2158</v>
      </c>
      <c r="J930">
        <v>38</v>
      </c>
      <c r="K930" t="s">
        <v>86</v>
      </c>
      <c r="L930" t="s">
        <v>87</v>
      </c>
      <c r="M930" t="s">
        <v>88</v>
      </c>
      <c r="N930">
        <v>2</v>
      </c>
      <c r="O930" s="1">
        <v>44659.504618055558</v>
      </c>
      <c r="P930" s="1">
        <v>44659.560787037037</v>
      </c>
      <c r="Q930">
        <v>4205</v>
      </c>
      <c r="R930">
        <v>648</v>
      </c>
      <c r="S930" t="b">
        <v>0</v>
      </c>
      <c r="T930" t="s">
        <v>89</v>
      </c>
      <c r="U930" t="b">
        <v>0</v>
      </c>
      <c r="V930" t="s">
        <v>211</v>
      </c>
      <c r="W930" s="1">
        <v>44659.514178240737</v>
      </c>
      <c r="X930">
        <v>145</v>
      </c>
      <c r="Y930">
        <v>37</v>
      </c>
      <c r="Z930">
        <v>0</v>
      </c>
      <c r="AA930">
        <v>37</v>
      </c>
      <c r="AB930">
        <v>0</v>
      </c>
      <c r="AC930">
        <v>8</v>
      </c>
      <c r="AD930">
        <v>1</v>
      </c>
      <c r="AE930">
        <v>0</v>
      </c>
      <c r="AF930">
        <v>0</v>
      </c>
      <c r="AG930">
        <v>0</v>
      </c>
      <c r="AH930" t="s">
        <v>101</v>
      </c>
      <c r="AI930" s="1">
        <v>44659.560787037037</v>
      </c>
      <c r="AJ930">
        <v>503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 t="s">
        <v>89</v>
      </c>
      <c r="AU930" t="s">
        <v>89</v>
      </c>
      <c r="AV930" t="s">
        <v>89</v>
      </c>
      <c r="AW930" t="s">
        <v>89</v>
      </c>
      <c r="AX930" t="s">
        <v>89</v>
      </c>
      <c r="AY930" t="s">
        <v>89</v>
      </c>
      <c r="AZ930" t="s">
        <v>89</v>
      </c>
      <c r="BA930" t="s">
        <v>89</v>
      </c>
      <c r="BB930" t="s">
        <v>89</v>
      </c>
      <c r="BC930" t="s">
        <v>89</v>
      </c>
      <c r="BD930" t="s">
        <v>89</v>
      </c>
      <c r="BE930" t="s">
        <v>89</v>
      </c>
    </row>
    <row r="931" spans="1:57" x14ac:dyDescent="0.35">
      <c r="A931" t="s">
        <v>2159</v>
      </c>
      <c r="B931" t="s">
        <v>81</v>
      </c>
      <c r="C931" t="s">
        <v>1830</v>
      </c>
      <c r="D931" t="s">
        <v>83</v>
      </c>
      <c r="E931" s="2" t="str">
        <f>HYPERLINK("capsilon://?command=openfolder&amp;siteaddress=envoy.emaiq-na2.net&amp;folderid=FX88789F02-BB14-75FD-42C2-3F059E632BE6","FX2203495")</f>
        <v>FX2203495</v>
      </c>
      <c r="F931" t="s">
        <v>19</v>
      </c>
      <c r="G931" t="s">
        <v>19</v>
      </c>
      <c r="H931" t="s">
        <v>84</v>
      </c>
      <c r="I931" t="s">
        <v>2160</v>
      </c>
      <c r="J931">
        <v>66</v>
      </c>
      <c r="K931" t="s">
        <v>86</v>
      </c>
      <c r="L931" t="s">
        <v>87</v>
      </c>
      <c r="M931" t="s">
        <v>88</v>
      </c>
      <c r="N931">
        <v>2</v>
      </c>
      <c r="O931" s="1">
        <v>44659.506527777776</v>
      </c>
      <c r="P931" s="1">
        <v>44659.570601851854</v>
      </c>
      <c r="Q931">
        <v>3778</v>
      </c>
      <c r="R931">
        <v>1758</v>
      </c>
      <c r="S931" t="b">
        <v>0</v>
      </c>
      <c r="T931" t="s">
        <v>89</v>
      </c>
      <c r="U931" t="b">
        <v>0</v>
      </c>
      <c r="V931" t="s">
        <v>211</v>
      </c>
      <c r="W931" s="1">
        <v>44659.524791666663</v>
      </c>
      <c r="X931">
        <v>869</v>
      </c>
      <c r="Y931">
        <v>52</v>
      </c>
      <c r="Z931">
        <v>0</v>
      </c>
      <c r="AA931">
        <v>52</v>
      </c>
      <c r="AB931">
        <v>0</v>
      </c>
      <c r="AC931">
        <v>38</v>
      </c>
      <c r="AD931">
        <v>14</v>
      </c>
      <c r="AE931">
        <v>0</v>
      </c>
      <c r="AF931">
        <v>0</v>
      </c>
      <c r="AG931">
        <v>0</v>
      </c>
      <c r="AH931" t="s">
        <v>101</v>
      </c>
      <c r="AI931" s="1">
        <v>44659.570601851854</v>
      </c>
      <c r="AJ931">
        <v>847</v>
      </c>
      <c r="AK931">
        <v>8</v>
      </c>
      <c r="AL931">
        <v>0</v>
      </c>
      <c r="AM931">
        <v>8</v>
      </c>
      <c r="AN931">
        <v>0</v>
      </c>
      <c r="AO931">
        <v>7</v>
      </c>
      <c r="AP931">
        <v>6</v>
      </c>
      <c r="AQ931">
        <v>0</v>
      </c>
      <c r="AR931">
        <v>0</v>
      </c>
      <c r="AS931">
        <v>0</v>
      </c>
      <c r="AT931" t="s">
        <v>89</v>
      </c>
      <c r="AU931" t="s">
        <v>89</v>
      </c>
      <c r="AV931" t="s">
        <v>89</v>
      </c>
      <c r="AW931" t="s">
        <v>89</v>
      </c>
      <c r="AX931" t="s">
        <v>89</v>
      </c>
      <c r="AY931" t="s">
        <v>89</v>
      </c>
      <c r="AZ931" t="s">
        <v>89</v>
      </c>
      <c r="BA931" t="s">
        <v>89</v>
      </c>
      <c r="BB931" t="s">
        <v>89</v>
      </c>
      <c r="BC931" t="s">
        <v>89</v>
      </c>
      <c r="BD931" t="s">
        <v>89</v>
      </c>
      <c r="BE931" t="s">
        <v>89</v>
      </c>
    </row>
    <row r="932" spans="1:57" x14ac:dyDescent="0.35">
      <c r="A932" t="s">
        <v>2161</v>
      </c>
      <c r="B932" t="s">
        <v>81</v>
      </c>
      <c r="C932" t="s">
        <v>146</v>
      </c>
      <c r="D932" t="s">
        <v>83</v>
      </c>
      <c r="E932" s="2" t="str">
        <f>HYPERLINK("capsilon://?command=openfolder&amp;siteaddress=envoy.emaiq-na2.net&amp;folderid=FXECABDCDD-6D19-6B80-5997-D9333C76C5F4","FX22031186")</f>
        <v>FX22031186</v>
      </c>
      <c r="F932" t="s">
        <v>19</v>
      </c>
      <c r="G932" t="s">
        <v>19</v>
      </c>
      <c r="H932" t="s">
        <v>84</v>
      </c>
      <c r="I932" t="s">
        <v>2162</v>
      </c>
      <c r="J932">
        <v>21</v>
      </c>
      <c r="K932" t="s">
        <v>86</v>
      </c>
      <c r="L932" t="s">
        <v>87</v>
      </c>
      <c r="M932" t="s">
        <v>88</v>
      </c>
      <c r="N932">
        <v>2</v>
      </c>
      <c r="O932" s="1">
        <v>44659.568912037037</v>
      </c>
      <c r="P932" s="1">
        <v>44659.576435185183</v>
      </c>
      <c r="Q932">
        <v>360</v>
      </c>
      <c r="R932">
        <v>290</v>
      </c>
      <c r="S932" t="b">
        <v>0</v>
      </c>
      <c r="T932" t="s">
        <v>89</v>
      </c>
      <c r="U932" t="b">
        <v>0</v>
      </c>
      <c r="V932" t="s">
        <v>195</v>
      </c>
      <c r="W932" s="1">
        <v>44659.571898148148</v>
      </c>
      <c r="X932">
        <v>172</v>
      </c>
      <c r="Y932">
        <v>0</v>
      </c>
      <c r="Z932">
        <v>0</v>
      </c>
      <c r="AA932">
        <v>0</v>
      </c>
      <c r="AB932">
        <v>9</v>
      </c>
      <c r="AC932">
        <v>1</v>
      </c>
      <c r="AD932">
        <v>21</v>
      </c>
      <c r="AE932">
        <v>0</v>
      </c>
      <c r="AF932">
        <v>0</v>
      </c>
      <c r="AG932">
        <v>0</v>
      </c>
      <c r="AH932" t="s">
        <v>101</v>
      </c>
      <c r="AI932" s="1">
        <v>44659.576435185183</v>
      </c>
      <c r="AJ932">
        <v>118</v>
      </c>
      <c r="AK932">
        <v>0</v>
      </c>
      <c r="AL932">
        <v>0</v>
      </c>
      <c r="AM932">
        <v>0</v>
      </c>
      <c r="AN932">
        <v>9</v>
      </c>
      <c r="AO932">
        <v>0</v>
      </c>
      <c r="AP932">
        <v>21</v>
      </c>
      <c r="AQ932">
        <v>0</v>
      </c>
      <c r="AR932">
        <v>0</v>
      </c>
      <c r="AS932">
        <v>0</v>
      </c>
      <c r="AT932" t="s">
        <v>89</v>
      </c>
      <c r="AU932" t="s">
        <v>89</v>
      </c>
      <c r="AV932" t="s">
        <v>89</v>
      </c>
      <c r="AW932" t="s">
        <v>89</v>
      </c>
      <c r="AX932" t="s">
        <v>89</v>
      </c>
      <c r="AY932" t="s">
        <v>89</v>
      </c>
      <c r="AZ932" t="s">
        <v>89</v>
      </c>
      <c r="BA932" t="s">
        <v>89</v>
      </c>
      <c r="BB932" t="s">
        <v>89</v>
      </c>
      <c r="BC932" t="s">
        <v>89</v>
      </c>
      <c r="BD932" t="s">
        <v>89</v>
      </c>
      <c r="BE932" t="s">
        <v>89</v>
      </c>
    </row>
    <row r="933" spans="1:57" x14ac:dyDescent="0.35">
      <c r="A933" t="s">
        <v>2163</v>
      </c>
      <c r="B933" t="s">
        <v>81</v>
      </c>
      <c r="C933" t="s">
        <v>146</v>
      </c>
      <c r="D933" t="s">
        <v>83</v>
      </c>
      <c r="E933" s="2" t="str">
        <f>HYPERLINK("capsilon://?command=openfolder&amp;siteaddress=envoy.emaiq-na2.net&amp;folderid=FXECABDCDD-6D19-6B80-5997-D9333C76C5F4","FX22031186")</f>
        <v>FX22031186</v>
      </c>
      <c r="F933" t="s">
        <v>19</v>
      </c>
      <c r="G933" t="s">
        <v>19</v>
      </c>
      <c r="H933" t="s">
        <v>84</v>
      </c>
      <c r="I933" t="s">
        <v>2164</v>
      </c>
      <c r="J933">
        <v>21</v>
      </c>
      <c r="K933" t="s">
        <v>86</v>
      </c>
      <c r="L933" t="s">
        <v>87</v>
      </c>
      <c r="M933" t="s">
        <v>88</v>
      </c>
      <c r="N933">
        <v>2</v>
      </c>
      <c r="O933" s="1">
        <v>44659.570335648146</v>
      </c>
      <c r="P933" s="1">
        <v>44659.576585648145</v>
      </c>
      <c r="Q933">
        <v>380</v>
      </c>
      <c r="R933">
        <v>160</v>
      </c>
      <c r="S933" t="b">
        <v>0</v>
      </c>
      <c r="T933" t="s">
        <v>89</v>
      </c>
      <c r="U933" t="b">
        <v>0</v>
      </c>
      <c r="V933" t="s">
        <v>211</v>
      </c>
      <c r="W933" s="1">
        <v>44659.572546296295</v>
      </c>
      <c r="X933">
        <v>130</v>
      </c>
      <c r="Y933">
        <v>0</v>
      </c>
      <c r="Z933">
        <v>0</v>
      </c>
      <c r="AA933">
        <v>0</v>
      </c>
      <c r="AB933">
        <v>9</v>
      </c>
      <c r="AC933">
        <v>0</v>
      </c>
      <c r="AD933">
        <v>21</v>
      </c>
      <c r="AE933">
        <v>0</v>
      </c>
      <c r="AF933">
        <v>0</v>
      </c>
      <c r="AG933">
        <v>0</v>
      </c>
      <c r="AH933" t="s">
        <v>101</v>
      </c>
      <c r="AI933" s="1">
        <v>44659.576585648145</v>
      </c>
      <c r="AJ933">
        <v>12</v>
      </c>
      <c r="AK933">
        <v>0</v>
      </c>
      <c r="AL933">
        <v>0</v>
      </c>
      <c r="AM933">
        <v>0</v>
      </c>
      <c r="AN933">
        <v>9</v>
      </c>
      <c r="AO933">
        <v>0</v>
      </c>
      <c r="AP933">
        <v>21</v>
      </c>
      <c r="AQ933">
        <v>0</v>
      </c>
      <c r="AR933">
        <v>0</v>
      </c>
      <c r="AS933">
        <v>0</v>
      </c>
      <c r="AT933" t="s">
        <v>89</v>
      </c>
      <c r="AU933" t="s">
        <v>89</v>
      </c>
      <c r="AV933" t="s">
        <v>89</v>
      </c>
      <c r="AW933" t="s">
        <v>89</v>
      </c>
      <c r="AX933" t="s">
        <v>89</v>
      </c>
      <c r="AY933" t="s">
        <v>89</v>
      </c>
      <c r="AZ933" t="s">
        <v>89</v>
      </c>
      <c r="BA933" t="s">
        <v>89</v>
      </c>
      <c r="BB933" t="s">
        <v>89</v>
      </c>
      <c r="BC933" t="s">
        <v>89</v>
      </c>
      <c r="BD933" t="s">
        <v>89</v>
      </c>
      <c r="BE933" t="s">
        <v>89</v>
      </c>
    </row>
    <row r="934" spans="1:57" x14ac:dyDescent="0.35">
      <c r="A934" t="s">
        <v>2165</v>
      </c>
      <c r="B934" t="s">
        <v>81</v>
      </c>
      <c r="C934" t="s">
        <v>1626</v>
      </c>
      <c r="D934" t="s">
        <v>83</v>
      </c>
      <c r="E934" s="2" t="str">
        <f>HYPERLINK("capsilon://?command=openfolder&amp;siteaddress=envoy.emaiq-na2.net&amp;folderid=FX91299385-9112-BF89-9F9A-B3BA937590CD","FX22031014")</f>
        <v>FX22031014</v>
      </c>
      <c r="F934" t="s">
        <v>19</v>
      </c>
      <c r="G934" t="s">
        <v>19</v>
      </c>
      <c r="H934" t="s">
        <v>84</v>
      </c>
      <c r="I934" t="s">
        <v>2166</v>
      </c>
      <c r="J934">
        <v>66</v>
      </c>
      <c r="K934" t="s">
        <v>86</v>
      </c>
      <c r="L934" t="s">
        <v>87</v>
      </c>
      <c r="M934" t="s">
        <v>88</v>
      </c>
      <c r="N934">
        <v>2</v>
      </c>
      <c r="O934" s="1">
        <v>44659.578043981484</v>
      </c>
      <c r="P934" s="1">
        <v>44659.66878472222</v>
      </c>
      <c r="Q934">
        <v>4405</v>
      </c>
      <c r="R934">
        <v>3435</v>
      </c>
      <c r="S934" t="b">
        <v>0</v>
      </c>
      <c r="T934" t="s">
        <v>89</v>
      </c>
      <c r="U934" t="b">
        <v>0</v>
      </c>
      <c r="V934" t="s">
        <v>195</v>
      </c>
      <c r="W934" s="1">
        <v>44659.610925925925</v>
      </c>
      <c r="X934">
        <v>2822</v>
      </c>
      <c r="Y934">
        <v>52</v>
      </c>
      <c r="Z934">
        <v>0</v>
      </c>
      <c r="AA934">
        <v>52</v>
      </c>
      <c r="AB934">
        <v>0</v>
      </c>
      <c r="AC934">
        <v>35</v>
      </c>
      <c r="AD934">
        <v>14</v>
      </c>
      <c r="AE934">
        <v>0</v>
      </c>
      <c r="AF934">
        <v>0</v>
      </c>
      <c r="AG934">
        <v>0</v>
      </c>
      <c r="AH934" t="s">
        <v>200</v>
      </c>
      <c r="AI934" s="1">
        <v>44659.66878472222</v>
      </c>
      <c r="AJ934">
        <v>592</v>
      </c>
      <c r="AK934">
        <v>3</v>
      </c>
      <c r="AL934">
        <v>0</v>
      </c>
      <c r="AM934">
        <v>3</v>
      </c>
      <c r="AN934">
        <v>0</v>
      </c>
      <c r="AO934">
        <v>2</v>
      </c>
      <c r="AP934">
        <v>11</v>
      </c>
      <c r="AQ934">
        <v>0</v>
      </c>
      <c r="AR934">
        <v>0</v>
      </c>
      <c r="AS934">
        <v>0</v>
      </c>
      <c r="AT934" t="s">
        <v>89</v>
      </c>
      <c r="AU934" t="s">
        <v>89</v>
      </c>
      <c r="AV934" t="s">
        <v>89</v>
      </c>
      <c r="AW934" t="s">
        <v>89</v>
      </c>
      <c r="AX934" t="s">
        <v>89</v>
      </c>
      <c r="AY934" t="s">
        <v>89</v>
      </c>
      <c r="AZ934" t="s">
        <v>89</v>
      </c>
      <c r="BA934" t="s">
        <v>89</v>
      </c>
      <c r="BB934" t="s">
        <v>89</v>
      </c>
      <c r="BC934" t="s">
        <v>89</v>
      </c>
      <c r="BD934" t="s">
        <v>89</v>
      </c>
      <c r="BE934" t="s">
        <v>89</v>
      </c>
    </row>
    <row r="935" spans="1:57" x14ac:dyDescent="0.35">
      <c r="A935" t="s">
        <v>2167</v>
      </c>
      <c r="B935" t="s">
        <v>81</v>
      </c>
      <c r="C935" t="s">
        <v>1551</v>
      </c>
      <c r="D935" t="s">
        <v>83</v>
      </c>
      <c r="E935" s="2" t="str">
        <f>HYPERLINK("capsilon://?command=openfolder&amp;siteaddress=envoy.emaiq-na2.net&amp;folderid=FX90B4D961-0F87-3578-081C-C83066E8AEC2","FX22031108")</f>
        <v>FX22031108</v>
      </c>
      <c r="F935" t="s">
        <v>19</v>
      </c>
      <c r="G935" t="s">
        <v>19</v>
      </c>
      <c r="H935" t="s">
        <v>84</v>
      </c>
      <c r="I935" t="s">
        <v>2168</v>
      </c>
      <c r="J935">
        <v>66</v>
      </c>
      <c r="K935" t="s">
        <v>86</v>
      </c>
      <c r="L935" t="s">
        <v>87</v>
      </c>
      <c r="M935" t="s">
        <v>88</v>
      </c>
      <c r="N935">
        <v>2</v>
      </c>
      <c r="O935" s="1">
        <v>44659.578090277777</v>
      </c>
      <c r="P935" s="1">
        <v>44659.589872685188</v>
      </c>
      <c r="Q935">
        <v>82</v>
      </c>
      <c r="R935">
        <v>936</v>
      </c>
      <c r="S935" t="b">
        <v>0</v>
      </c>
      <c r="T935" t="s">
        <v>89</v>
      </c>
      <c r="U935" t="b">
        <v>0</v>
      </c>
      <c r="V935" t="s">
        <v>199</v>
      </c>
      <c r="W935" s="1">
        <v>44659.583182870374</v>
      </c>
      <c r="X935">
        <v>420</v>
      </c>
      <c r="Y935">
        <v>52</v>
      </c>
      <c r="Z935">
        <v>0</v>
      </c>
      <c r="AA935">
        <v>52</v>
      </c>
      <c r="AB935">
        <v>0</v>
      </c>
      <c r="AC935">
        <v>32</v>
      </c>
      <c r="AD935">
        <v>14</v>
      </c>
      <c r="AE935">
        <v>0</v>
      </c>
      <c r="AF935">
        <v>0</v>
      </c>
      <c r="AG935">
        <v>0</v>
      </c>
      <c r="AH935" t="s">
        <v>101</v>
      </c>
      <c r="AI935" s="1">
        <v>44659.589872685188</v>
      </c>
      <c r="AJ935">
        <v>516</v>
      </c>
      <c r="AK935">
        <v>1</v>
      </c>
      <c r="AL935">
        <v>0</v>
      </c>
      <c r="AM935">
        <v>1</v>
      </c>
      <c r="AN935">
        <v>0</v>
      </c>
      <c r="AO935">
        <v>1</v>
      </c>
      <c r="AP935">
        <v>13</v>
      </c>
      <c r="AQ935">
        <v>0</v>
      </c>
      <c r="AR935">
        <v>0</v>
      </c>
      <c r="AS935">
        <v>0</v>
      </c>
      <c r="AT935" t="s">
        <v>89</v>
      </c>
      <c r="AU935" t="s">
        <v>89</v>
      </c>
      <c r="AV935" t="s">
        <v>89</v>
      </c>
      <c r="AW935" t="s">
        <v>89</v>
      </c>
      <c r="AX935" t="s">
        <v>89</v>
      </c>
      <c r="AY935" t="s">
        <v>89</v>
      </c>
      <c r="AZ935" t="s">
        <v>89</v>
      </c>
      <c r="BA935" t="s">
        <v>89</v>
      </c>
      <c r="BB935" t="s">
        <v>89</v>
      </c>
      <c r="BC935" t="s">
        <v>89</v>
      </c>
      <c r="BD935" t="s">
        <v>89</v>
      </c>
      <c r="BE935" t="s">
        <v>89</v>
      </c>
    </row>
    <row r="936" spans="1:57" x14ac:dyDescent="0.35">
      <c r="A936" t="s">
        <v>2169</v>
      </c>
      <c r="B936" t="s">
        <v>81</v>
      </c>
      <c r="C936" t="s">
        <v>832</v>
      </c>
      <c r="D936" t="s">
        <v>83</v>
      </c>
      <c r="E936" s="2" t="str">
        <f>HYPERLINK("capsilon://?command=openfolder&amp;siteaddress=envoy.emaiq-na2.net&amp;folderid=FX91B7D3E0-F8CD-670E-A60E-825FFE03C345","FX2203118")</f>
        <v>FX2203118</v>
      </c>
      <c r="F936" t="s">
        <v>19</v>
      </c>
      <c r="G936" t="s">
        <v>19</v>
      </c>
      <c r="H936" t="s">
        <v>84</v>
      </c>
      <c r="I936" t="s">
        <v>2170</v>
      </c>
      <c r="J936">
        <v>66</v>
      </c>
      <c r="K936" t="s">
        <v>86</v>
      </c>
      <c r="L936" t="s">
        <v>87</v>
      </c>
      <c r="M936" t="s">
        <v>88</v>
      </c>
      <c r="N936">
        <v>2</v>
      </c>
      <c r="O936" s="1">
        <v>44659.5858912037</v>
      </c>
      <c r="P936" s="1">
        <v>44659.590856481482</v>
      </c>
      <c r="Q936">
        <v>283</v>
      </c>
      <c r="R936">
        <v>146</v>
      </c>
      <c r="S936" t="b">
        <v>0</v>
      </c>
      <c r="T936" t="s">
        <v>89</v>
      </c>
      <c r="U936" t="b">
        <v>0</v>
      </c>
      <c r="V936" t="s">
        <v>199</v>
      </c>
      <c r="W936" s="1">
        <v>44659.587141203701</v>
      </c>
      <c r="X936">
        <v>62</v>
      </c>
      <c r="Y936">
        <v>0</v>
      </c>
      <c r="Z936">
        <v>0</v>
      </c>
      <c r="AA936">
        <v>0</v>
      </c>
      <c r="AB936">
        <v>52</v>
      </c>
      <c r="AC936">
        <v>0</v>
      </c>
      <c r="AD936">
        <v>66</v>
      </c>
      <c r="AE936">
        <v>0</v>
      </c>
      <c r="AF936">
        <v>0</v>
      </c>
      <c r="AG936">
        <v>0</v>
      </c>
      <c r="AH936" t="s">
        <v>101</v>
      </c>
      <c r="AI936" s="1">
        <v>44659.590856481482</v>
      </c>
      <c r="AJ936">
        <v>84</v>
      </c>
      <c r="AK936">
        <v>0</v>
      </c>
      <c r="AL936">
        <v>0</v>
      </c>
      <c r="AM936">
        <v>0</v>
      </c>
      <c r="AN936">
        <v>52</v>
      </c>
      <c r="AO936">
        <v>0</v>
      </c>
      <c r="AP936">
        <v>66</v>
      </c>
      <c r="AQ936">
        <v>0</v>
      </c>
      <c r="AR936">
        <v>0</v>
      </c>
      <c r="AS936">
        <v>0</v>
      </c>
      <c r="AT936" t="s">
        <v>89</v>
      </c>
      <c r="AU936" t="s">
        <v>89</v>
      </c>
      <c r="AV936" t="s">
        <v>89</v>
      </c>
      <c r="AW936" t="s">
        <v>89</v>
      </c>
      <c r="AX936" t="s">
        <v>89</v>
      </c>
      <c r="AY936" t="s">
        <v>89</v>
      </c>
      <c r="AZ936" t="s">
        <v>89</v>
      </c>
      <c r="BA936" t="s">
        <v>89</v>
      </c>
      <c r="BB936" t="s">
        <v>89</v>
      </c>
      <c r="BC936" t="s">
        <v>89</v>
      </c>
      <c r="BD936" t="s">
        <v>89</v>
      </c>
      <c r="BE936" t="s">
        <v>89</v>
      </c>
    </row>
    <row r="937" spans="1:57" x14ac:dyDescent="0.35">
      <c r="A937" t="s">
        <v>2171</v>
      </c>
      <c r="B937" t="s">
        <v>81</v>
      </c>
      <c r="C937" t="s">
        <v>373</v>
      </c>
      <c r="D937" t="s">
        <v>83</v>
      </c>
      <c r="E937" s="2" t="str">
        <f>HYPERLINK("capsilon://?command=openfolder&amp;siteaddress=envoy.emaiq-na2.net&amp;folderid=FX09F1004A-43E8-D48C-6C4D-FA1EA06AA39C","FX2203908")</f>
        <v>FX2203908</v>
      </c>
      <c r="F937" t="s">
        <v>19</v>
      </c>
      <c r="G937" t="s">
        <v>19</v>
      </c>
      <c r="H937" t="s">
        <v>84</v>
      </c>
      <c r="I937" t="s">
        <v>374</v>
      </c>
      <c r="J937">
        <v>66</v>
      </c>
      <c r="K937" t="s">
        <v>86</v>
      </c>
      <c r="L937" t="s">
        <v>87</v>
      </c>
      <c r="M937" t="s">
        <v>88</v>
      </c>
      <c r="N937">
        <v>1</v>
      </c>
      <c r="O937" s="1">
        <v>44652.638564814813</v>
      </c>
      <c r="P937" s="1">
        <v>44655.15966435185</v>
      </c>
      <c r="Q937">
        <v>217535</v>
      </c>
      <c r="R937">
        <v>288</v>
      </c>
      <c r="S937" t="b">
        <v>0</v>
      </c>
      <c r="T937" t="s">
        <v>89</v>
      </c>
      <c r="U937" t="b">
        <v>0</v>
      </c>
      <c r="V937" t="s">
        <v>95</v>
      </c>
      <c r="W937" s="1">
        <v>44655.15966435185</v>
      </c>
      <c r="X937">
        <v>198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66</v>
      </c>
      <c r="AE937">
        <v>52</v>
      </c>
      <c r="AF937">
        <v>0</v>
      </c>
      <c r="AG937">
        <v>1</v>
      </c>
      <c r="AH937" t="s">
        <v>89</v>
      </c>
      <c r="AI937" t="s">
        <v>89</v>
      </c>
      <c r="AJ937" t="s">
        <v>89</v>
      </c>
      <c r="AK937" t="s">
        <v>89</v>
      </c>
      <c r="AL937" t="s">
        <v>89</v>
      </c>
      <c r="AM937" t="s">
        <v>89</v>
      </c>
      <c r="AN937" t="s">
        <v>89</v>
      </c>
      <c r="AO937" t="s">
        <v>89</v>
      </c>
      <c r="AP937" t="s">
        <v>89</v>
      </c>
      <c r="AQ937" t="s">
        <v>89</v>
      </c>
      <c r="AR937" t="s">
        <v>89</v>
      </c>
      <c r="AS937" t="s">
        <v>89</v>
      </c>
      <c r="AT937" t="s">
        <v>89</v>
      </c>
      <c r="AU937" t="s">
        <v>89</v>
      </c>
      <c r="AV937" t="s">
        <v>89</v>
      </c>
      <c r="AW937" t="s">
        <v>89</v>
      </c>
      <c r="AX937" t="s">
        <v>89</v>
      </c>
      <c r="AY937" t="s">
        <v>89</v>
      </c>
      <c r="AZ937" t="s">
        <v>89</v>
      </c>
      <c r="BA937" t="s">
        <v>89</v>
      </c>
      <c r="BB937" t="s">
        <v>89</v>
      </c>
      <c r="BC937" t="s">
        <v>89</v>
      </c>
      <c r="BD937" t="s">
        <v>89</v>
      </c>
      <c r="BE937" t="s">
        <v>89</v>
      </c>
    </row>
    <row r="938" spans="1:57" x14ac:dyDescent="0.35">
      <c r="A938" t="s">
        <v>2172</v>
      </c>
      <c r="B938" t="s">
        <v>81</v>
      </c>
      <c r="C938" t="s">
        <v>2173</v>
      </c>
      <c r="D938" t="s">
        <v>83</v>
      </c>
      <c r="E938" s="2" t="str">
        <f>HYPERLINK("capsilon://?command=openfolder&amp;siteaddress=envoy.emaiq-na2.net&amp;folderid=FXB49FFE48-4094-14F2-CAC3-BDF822139766","FX220414")</f>
        <v>FX220414</v>
      </c>
      <c r="F938" t="s">
        <v>19</v>
      </c>
      <c r="G938" t="s">
        <v>19</v>
      </c>
      <c r="H938" t="s">
        <v>84</v>
      </c>
      <c r="I938" t="s">
        <v>2174</v>
      </c>
      <c r="J938">
        <v>144</v>
      </c>
      <c r="K938" t="s">
        <v>86</v>
      </c>
      <c r="L938" t="s">
        <v>87</v>
      </c>
      <c r="M938" t="s">
        <v>88</v>
      </c>
      <c r="N938">
        <v>1</v>
      </c>
      <c r="O938" s="1">
        <v>44659.597025462965</v>
      </c>
      <c r="P938" s="1">
        <v>44659.600706018522</v>
      </c>
      <c r="Q938">
        <v>9</v>
      </c>
      <c r="R938">
        <v>309</v>
      </c>
      <c r="S938" t="b">
        <v>0</v>
      </c>
      <c r="T938" t="s">
        <v>89</v>
      </c>
      <c r="U938" t="b">
        <v>0</v>
      </c>
      <c r="V938" t="s">
        <v>199</v>
      </c>
      <c r="W938" s="1">
        <v>44659.600706018522</v>
      </c>
      <c r="X938">
        <v>148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144</v>
      </c>
      <c r="AE938">
        <v>132</v>
      </c>
      <c r="AF938">
        <v>0</v>
      </c>
      <c r="AG938">
        <v>5</v>
      </c>
      <c r="AH938" t="s">
        <v>89</v>
      </c>
      <c r="AI938" t="s">
        <v>89</v>
      </c>
      <c r="AJ938" t="s">
        <v>89</v>
      </c>
      <c r="AK938" t="s">
        <v>89</v>
      </c>
      <c r="AL938" t="s">
        <v>89</v>
      </c>
      <c r="AM938" t="s">
        <v>89</v>
      </c>
      <c r="AN938" t="s">
        <v>89</v>
      </c>
      <c r="AO938" t="s">
        <v>89</v>
      </c>
      <c r="AP938" t="s">
        <v>89</v>
      </c>
      <c r="AQ938" t="s">
        <v>89</v>
      </c>
      <c r="AR938" t="s">
        <v>89</v>
      </c>
      <c r="AS938" t="s">
        <v>89</v>
      </c>
      <c r="AT938" t="s">
        <v>89</v>
      </c>
      <c r="AU938" t="s">
        <v>89</v>
      </c>
      <c r="AV938" t="s">
        <v>89</v>
      </c>
      <c r="AW938" t="s">
        <v>89</v>
      </c>
      <c r="AX938" t="s">
        <v>89</v>
      </c>
      <c r="AY938" t="s">
        <v>89</v>
      </c>
      <c r="AZ938" t="s">
        <v>89</v>
      </c>
      <c r="BA938" t="s">
        <v>89</v>
      </c>
      <c r="BB938" t="s">
        <v>89</v>
      </c>
      <c r="BC938" t="s">
        <v>89</v>
      </c>
      <c r="BD938" t="s">
        <v>89</v>
      </c>
      <c r="BE938" t="s">
        <v>89</v>
      </c>
    </row>
    <row r="939" spans="1:57" x14ac:dyDescent="0.35">
      <c r="A939" t="s">
        <v>2175</v>
      </c>
      <c r="B939" t="s">
        <v>81</v>
      </c>
      <c r="C939" t="s">
        <v>2176</v>
      </c>
      <c r="D939" t="s">
        <v>83</v>
      </c>
      <c r="E939" s="2" t="str">
        <f>HYPERLINK("capsilon://?command=openfolder&amp;siteaddress=envoy.emaiq-na2.net&amp;folderid=FX2CC67E5E-660B-1F13-AF76-4030AAB9F7F4","FX2204269")</f>
        <v>FX2204269</v>
      </c>
      <c r="F939" t="s">
        <v>19</v>
      </c>
      <c r="G939" t="s">
        <v>19</v>
      </c>
      <c r="H939" t="s">
        <v>84</v>
      </c>
      <c r="I939" t="s">
        <v>2177</v>
      </c>
      <c r="J939">
        <v>180</v>
      </c>
      <c r="K939" t="s">
        <v>86</v>
      </c>
      <c r="L939" t="s">
        <v>87</v>
      </c>
      <c r="M939" t="s">
        <v>88</v>
      </c>
      <c r="N939">
        <v>2</v>
      </c>
      <c r="O939" s="1">
        <v>44659.598761574074</v>
      </c>
      <c r="P939" s="1">
        <v>44659.668923611112</v>
      </c>
      <c r="Q939">
        <v>4326</v>
      </c>
      <c r="R939">
        <v>1736</v>
      </c>
      <c r="S939" t="b">
        <v>0</v>
      </c>
      <c r="T939" t="s">
        <v>89</v>
      </c>
      <c r="U939" t="b">
        <v>0</v>
      </c>
      <c r="V939" t="s">
        <v>199</v>
      </c>
      <c r="W939" s="1">
        <v>44659.614236111112</v>
      </c>
      <c r="X939">
        <v>1168</v>
      </c>
      <c r="Y939">
        <v>166</v>
      </c>
      <c r="Z939">
        <v>0</v>
      </c>
      <c r="AA939">
        <v>166</v>
      </c>
      <c r="AB939">
        <v>0</v>
      </c>
      <c r="AC939">
        <v>26</v>
      </c>
      <c r="AD939">
        <v>14</v>
      </c>
      <c r="AE939">
        <v>0</v>
      </c>
      <c r="AF939">
        <v>0</v>
      </c>
      <c r="AG939">
        <v>0</v>
      </c>
      <c r="AH939" t="s">
        <v>101</v>
      </c>
      <c r="AI939" s="1">
        <v>44659.668923611112</v>
      </c>
      <c r="AJ939">
        <v>568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14</v>
      </c>
      <c r="AQ939">
        <v>0</v>
      </c>
      <c r="AR939">
        <v>0</v>
      </c>
      <c r="AS939">
        <v>0</v>
      </c>
      <c r="AT939" t="s">
        <v>89</v>
      </c>
      <c r="AU939" t="s">
        <v>89</v>
      </c>
      <c r="AV939" t="s">
        <v>89</v>
      </c>
      <c r="AW939" t="s">
        <v>89</v>
      </c>
      <c r="AX939" t="s">
        <v>89</v>
      </c>
      <c r="AY939" t="s">
        <v>89</v>
      </c>
      <c r="AZ939" t="s">
        <v>89</v>
      </c>
      <c r="BA939" t="s">
        <v>89</v>
      </c>
      <c r="BB939" t="s">
        <v>89</v>
      </c>
      <c r="BC939" t="s">
        <v>89</v>
      </c>
      <c r="BD939" t="s">
        <v>89</v>
      </c>
      <c r="BE939" t="s">
        <v>89</v>
      </c>
    </row>
    <row r="940" spans="1:57" x14ac:dyDescent="0.35">
      <c r="A940" t="s">
        <v>2178</v>
      </c>
      <c r="B940" t="s">
        <v>81</v>
      </c>
      <c r="C940" t="s">
        <v>2173</v>
      </c>
      <c r="D940" t="s">
        <v>83</v>
      </c>
      <c r="E940" s="2" t="str">
        <f>HYPERLINK("capsilon://?command=openfolder&amp;siteaddress=envoy.emaiq-na2.net&amp;folderid=FXB49FFE48-4094-14F2-CAC3-BDF822139766","FX220414")</f>
        <v>FX220414</v>
      </c>
      <c r="F940" t="s">
        <v>19</v>
      </c>
      <c r="G940" t="s">
        <v>19</v>
      </c>
      <c r="H940" t="s">
        <v>84</v>
      </c>
      <c r="I940" t="s">
        <v>2174</v>
      </c>
      <c r="J940">
        <v>404</v>
      </c>
      <c r="K940" t="s">
        <v>86</v>
      </c>
      <c r="L940" t="s">
        <v>87</v>
      </c>
      <c r="M940" t="s">
        <v>88</v>
      </c>
      <c r="N940">
        <v>2</v>
      </c>
      <c r="O940" s="1">
        <v>44659.602384259262</v>
      </c>
      <c r="P940" s="1">
        <v>44659.639444444445</v>
      </c>
      <c r="Q940">
        <v>585</v>
      </c>
      <c r="R940">
        <v>2617</v>
      </c>
      <c r="S940" t="b">
        <v>0</v>
      </c>
      <c r="T940" t="s">
        <v>89</v>
      </c>
      <c r="U940" t="b">
        <v>1</v>
      </c>
      <c r="V940" t="s">
        <v>211</v>
      </c>
      <c r="W940" s="1">
        <v>44659.621851851851</v>
      </c>
      <c r="X940">
        <v>1250</v>
      </c>
      <c r="Y940">
        <v>231</v>
      </c>
      <c r="Z940">
        <v>0</v>
      </c>
      <c r="AA940">
        <v>231</v>
      </c>
      <c r="AB940">
        <v>0</v>
      </c>
      <c r="AC940">
        <v>69</v>
      </c>
      <c r="AD940">
        <v>173</v>
      </c>
      <c r="AE940">
        <v>0</v>
      </c>
      <c r="AF940">
        <v>0</v>
      </c>
      <c r="AG940">
        <v>0</v>
      </c>
      <c r="AH940" t="s">
        <v>101</v>
      </c>
      <c r="AI940" s="1">
        <v>44659.639444444445</v>
      </c>
      <c r="AJ940">
        <v>1145</v>
      </c>
      <c r="AK940">
        <v>1</v>
      </c>
      <c r="AL940">
        <v>0</v>
      </c>
      <c r="AM940">
        <v>1</v>
      </c>
      <c r="AN940">
        <v>0</v>
      </c>
      <c r="AO940">
        <v>1</v>
      </c>
      <c r="AP940">
        <v>172</v>
      </c>
      <c r="AQ940">
        <v>0</v>
      </c>
      <c r="AR940">
        <v>0</v>
      </c>
      <c r="AS940">
        <v>0</v>
      </c>
      <c r="AT940" t="s">
        <v>89</v>
      </c>
      <c r="AU940" t="s">
        <v>89</v>
      </c>
      <c r="AV940" t="s">
        <v>89</v>
      </c>
      <c r="AW940" t="s">
        <v>89</v>
      </c>
      <c r="AX940" t="s">
        <v>89</v>
      </c>
      <c r="AY940" t="s">
        <v>89</v>
      </c>
      <c r="AZ940" t="s">
        <v>89</v>
      </c>
      <c r="BA940" t="s">
        <v>89</v>
      </c>
      <c r="BB940" t="s">
        <v>89</v>
      </c>
      <c r="BC940" t="s">
        <v>89</v>
      </c>
      <c r="BD940" t="s">
        <v>89</v>
      </c>
      <c r="BE940" t="s">
        <v>89</v>
      </c>
    </row>
    <row r="941" spans="1:57" x14ac:dyDescent="0.35">
      <c r="A941" t="s">
        <v>2179</v>
      </c>
      <c r="B941" t="s">
        <v>81</v>
      </c>
      <c r="C941" t="s">
        <v>2180</v>
      </c>
      <c r="D941" t="s">
        <v>83</v>
      </c>
      <c r="E941" s="2" t="str">
        <f>HYPERLINK("capsilon://?command=openfolder&amp;siteaddress=envoy.emaiq-na2.net&amp;folderid=FXDDC0E588-17A6-4E5D-EC01-CFB39704F249","FX2204221")</f>
        <v>FX2204221</v>
      </c>
      <c r="F941" t="s">
        <v>19</v>
      </c>
      <c r="G941" t="s">
        <v>19</v>
      </c>
      <c r="H941" t="s">
        <v>84</v>
      </c>
      <c r="I941" t="s">
        <v>2181</v>
      </c>
      <c r="J941">
        <v>376</v>
      </c>
      <c r="K941" t="s">
        <v>86</v>
      </c>
      <c r="L941" t="s">
        <v>87</v>
      </c>
      <c r="M941" t="s">
        <v>88</v>
      </c>
      <c r="N941">
        <v>2</v>
      </c>
      <c r="O941" s="1">
        <v>44659.603043981479</v>
      </c>
      <c r="P941" s="1">
        <v>44659.711527777778</v>
      </c>
      <c r="Q941">
        <v>4215</v>
      </c>
      <c r="R941">
        <v>5158</v>
      </c>
      <c r="S941" t="b">
        <v>0</v>
      </c>
      <c r="T941" t="s">
        <v>89</v>
      </c>
      <c r="U941" t="b">
        <v>0</v>
      </c>
      <c r="V941" t="s">
        <v>211</v>
      </c>
      <c r="W941" s="1">
        <v>44659.654942129629</v>
      </c>
      <c r="X941">
        <v>2276</v>
      </c>
      <c r="Y941">
        <v>324</v>
      </c>
      <c r="Z941">
        <v>0</v>
      </c>
      <c r="AA941">
        <v>324</v>
      </c>
      <c r="AB941">
        <v>21</v>
      </c>
      <c r="AC941">
        <v>128</v>
      </c>
      <c r="AD941">
        <v>52</v>
      </c>
      <c r="AE941">
        <v>0</v>
      </c>
      <c r="AF941">
        <v>0</v>
      </c>
      <c r="AG941">
        <v>0</v>
      </c>
      <c r="AH941" t="s">
        <v>200</v>
      </c>
      <c r="AI941" s="1">
        <v>44659.711527777778</v>
      </c>
      <c r="AJ941">
        <v>2229</v>
      </c>
      <c r="AK941">
        <v>14</v>
      </c>
      <c r="AL941">
        <v>0</v>
      </c>
      <c r="AM941">
        <v>14</v>
      </c>
      <c r="AN941">
        <v>21</v>
      </c>
      <c r="AO941">
        <v>13</v>
      </c>
      <c r="AP941">
        <v>38</v>
      </c>
      <c r="AQ941">
        <v>0</v>
      </c>
      <c r="AR941">
        <v>0</v>
      </c>
      <c r="AS941">
        <v>0</v>
      </c>
      <c r="AT941" t="s">
        <v>89</v>
      </c>
      <c r="AU941" t="s">
        <v>89</v>
      </c>
      <c r="AV941" t="s">
        <v>89</v>
      </c>
      <c r="AW941" t="s">
        <v>89</v>
      </c>
      <c r="AX941" t="s">
        <v>89</v>
      </c>
      <c r="AY941" t="s">
        <v>89</v>
      </c>
      <c r="AZ941" t="s">
        <v>89</v>
      </c>
      <c r="BA941" t="s">
        <v>89</v>
      </c>
      <c r="BB941" t="s">
        <v>89</v>
      </c>
      <c r="BC941" t="s">
        <v>89</v>
      </c>
      <c r="BD941" t="s">
        <v>89</v>
      </c>
      <c r="BE941" t="s">
        <v>89</v>
      </c>
    </row>
    <row r="942" spans="1:57" x14ac:dyDescent="0.35">
      <c r="A942" t="s">
        <v>2182</v>
      </c>
      <c r="B942" t="s">
        <v>81</v>
      </c>
      <c r="C942" t="s">
        <v>452</v>
      </c>
      <c r="D942" t="s">
        <v>83</v>
      </c>
      <c r="E942" s="2" t="str">
        <f>HYPERLINK("capsilon://?command=openfolder&amp;siteaddress=envoy.emaiq-na2.net&amp;folderid=FX189D96A5-48E7-D511-039D-0A2EDDD460C6","FX2204301")</f>
        <v>FX2204301</v>
      </c>
      <c r="F942" t="s">
        <v>19</v>
      </c>
      <c r="G942" t="s">
        <v>19</v>
      </c>
      <c r="H942" t="s">
        <v>84</v>
      </c>
      <c r="I942" t="s">
        <v>2183</v>
      </c>
      <c r="J942">
        <v>360</v>
      </c>
      <c r="K942" t="s">
        <v>86</v>
      </c>
      <c r="L942" t="s">
        <v>87</v>
      </c>
      <c r="M942" t="s">
        <v>88</v>
      </c>
      <c r="N942">
        <v>2</v>
      </c>
      <c r="O942" s="1">
        <v>44659.616400462961</v>
      </c>
      <c r="P942" s="1">
        <v>44659.717222222222</v>
      </c>
      <c r="Q942">
        <v>4708</v>
      </c>
      <c r="R942">
        <v>4003</v>
      </c>
      <c r="S942" t="b">
        <v>0</v>
      </c>
      <c r="T942" t="s">
        <v>89</v>
      </c>
      <c r="U942" t="b">
        <v>0</v>
      </c>
      <c r="V942" t="s">
        <v>199</v>
      </c>
      <c r="W942" s="1">
        <v>44659.681145833332</v>
      </c>
      <c r="X942">
        <v>2799</v>
      </c>
      <c r="Y942">
        <v>322</v>
      </c>
      <c r="Z942">
        <v>0</v>
      </c>
      <c r="AA942">
        <v>322</v>
      </c>
      <c r="AB942">
        <v>0</v>
      </c>
      <c r="AC942">
        <v>166</v>
      </c>
      <c r="AD942">
        <v>38</v>
      </c>
      <c r="AE942">
        <v>0</v>
      </c>
      <c r="AF942">
        <v>0</v>
      </c>
      <c r="AG942">
        <v>0</v>
      </c>
      <c r="AH942" t="s">
        <v>101</v>
      </c>
      <c r="AI942" s="1">
        <v>44659.717222222222</v>
      </c>
      <c r="AJ942">
        <v>1204</v>
      </c>
      <c r="AK942">
        <v>12</v>
      </c>
      <c r="AL942">
        <v>0</v>
      </c>
      <c r="AM942">
        <v>12</v>
      </c>
      <c r="AN942">
        <v>0</v>
      </c>
      <c r="AO942">
        <v>12</v>
      </c>
      <c r="AP942">
        <v>26</v>
      </c>
      <c r="AQ942">
        <v>0</v>
      </c>
      <c r="AR942">
        <v>0</v>
      </c>
      <c r="AS942">
        <v>0</v>
      </c>
      <c r="AT942" t="s">
        <v>89</v>
      </c>
      <c r="AU942" t="s">
        <v>89</v>
      </c>
      <c r="AV942" t="s">
        <v>89</v>
      </c>
      <c r="AW942" t="s">
        <v>89</v>
      </c>
      <c r="AX942" t="s">
        <v>89</v>
      </c>
      <c r="AY942" t="s">
        <v>89</v>
      </c>
      <c r="AZ942" t="s">
        <v>89</v>
      </c>
      <c r="BA942" t="s">
        <v>89</v>
      </c>
      <c r="BB942" t="s">
        <v>89</v>
      </c>
      <c r="BC942" t="s">
        <v>89</v>
      </c>
      <c r="BD942" t="s">
        <v>89</v>
      </c>
      <c r="BE942" t="s">
        <v>89</v>
      </c>
    </row>
    <row r="943" spans="1:57" x14ac:dyDescent="0.35">
      <c r="A943" t="s">
        <v>2184</v>
      </c>
      <c r="B943" t="s">
        <v>81</v>
      </c>
      <c r="C943" t="s">
        <v>246</v>
      </c>
      <c r="D943" t="s">
        <v>83</v>
      </c>
      <c r="E943" s="2" t="str">
        <f>HYPERLINK("capsilon://?command=openfolder&amp;siteaddress=envoy.emaiq-na2.net&amp;folderid=FX13C237A6-1277-67B2-6E08-A9A8702688E3","FX2203819")</f>
        <v>FX2203819</v>
      </c>
      <c r="F943" t="s">
        <v>19</v>
      </c>
      <c r="G943" t="s">
        <v>19</v>
      </c>
      <c r="H943" t="s">
        <v>84</v>
      </c>
      <c r="I943" t="s">
        <v>2185</v>
      </c>
      <c r="J943">
        <v>38</v>
      </c>
      <c r="K943" t="s">
        <v>86</v>
      </c>
      <c r="L943" t="s">
        <v>87</v>
      </c>
      <c r="M943" t="s">
        <v>88</v>
      </c>
      <c r="N943">
        <v>2</v>
      </c>
      <c r="O943" s="1">
        <v>44659.648252314815</v>
      </c>
      <c r="P943" s="1">
        <v>44659.680196759262</v>
      </c>
      <c r="Q943">
        <v>2030</v>
      </c>
      <c r="R943">
        <v>730</v>
      </c>
      <c r="S943" t="b">
        <v>0</v>
      </c>
      <c r="T943" t="s">
        <v>89</v>
      </c>
      <c r="U943" t="b">
        <v>0</v>
      </c>
      <c r="V943" t="s">
        <v>211</v>
      </c>
      <c r="W943" s="1">
        <v>44659.661956018521</v>
      </c>
      <c r="X943">
        <v>475</v>
      </c>
      <c r="Y943">
        <v>37</v>
      </c>
      <c r="Z943">
        <v>0</v>
      </c>
      <c r="AA943">
        <v>37</v>
      </c>
      <c r="AB943">
        <v>0</v>
      </c>
      <c r="AC943">
        <v>9</v>
      </c>
      <c r="AD943">
        <v>1</v>
      </c>
      <c r="AE943">
        <v>0</v>
      </c>
      <c r="AF943">
        <v>0</v>
      </c>
      <c r="AG943">
        <v>0</v>
      </c>
      <c r="AH943" t="s">
        <v>200</v>
      </c>
      <c r="AI943" s="1">
        <v>44659.680196759262</v>
      </c>
      <c r="AJ943">
        <v>237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1</v>
      </c>
      <c r="AQ943">
        <v>0</v>
      </c>
      <c r="AR943">
        <v>0</v>
      </c>
      <c r="AS943">
        <v>0</v>
      </c>
      <c r="AT943" t="s">
        <v>89</v>
      </c>
      <c r="AU943" t="s">
        <v>89</v>
      </c>
      <c r="AV943" t="s">
        <v>89</v>
      </c>
      <c r="AW943" t="s">
        <v>89</v>
      </c>
      <c r="AX943" t="s">
        <v>89</v>
      </c>
      <c r="AY943" t="s">
        <v>89</v>
      </c>
      <c r="AZ943" t="s">
        <v>89</v>
      </c>
      <c r="BA943" t="s">
        <v>89</v>
      </c>
      <c r="BB943" t="s">
        <v>89</v>
      </c>
      <c r="BC943" t="s">
        <v>89</v>
      </c>
      <c r="BD943" t="s">
        <v>89</v>
      </c>
      <c r="BE943" t="s">
        <v>89</v>
      </c>
    </row>
    <row r="944" spans="1:57" x14ac:dyDescent="0.35">
      <c r="A944" t="s">
        <v>2186</v>
      </c>
      <c r="B944" t="s">
        <v>81</v>
      </c>
      <c r="C944" t="s">
        <v>2173</v>
      </c>
      <c r="D944" t="s">
        <v>83</v>
      </c>
      <c r="E944" s="2" t="str">
        <f t="shared" ref="E944:E949" si="0">HYPERLINK("capsilon://?command=openfolder&amp;siteaddress=envoy.emaiq-na2.net&amp;folderid=FXB49FFE48-4094-14F2-CAC3-BDF822139766","FX220414")</f>
        <v>FX220414</v>
      </c>
      <c r="F944" t="s">
        <v>19</v>
      </c>
      <c r="G944" t="s">
        <v>19</v>
      </c>
      <c r="H944" t="s">
        <v>84</v>
      </c>
      <c r="I944" t="s">
        <v>2187</v>
      </c>
      <c r="J944">
        <v>118</v>
      </c>
      <c r="K944" t="s">
        <v>86</v>
      </c>
      <c r="L944" t="s">
        <v>87</v>
      </c>
      <c r="M944" t="s">
        <v>88</v>
      </c>
      <c r="N944">
        <v>2</v>
      </c>
      <c r="O944" s="1">
        <v>44659.650648148148</v>
      </c>
      <c r="P944" s="1">
        <v>44659.717569444445</v>
      </c>
      <c r="Q944">
        <v>4626</v>
      </c>
      <c r="R944">
        <v>1156</v>
      </c>
      <c r="S944" t="b">
        <v>0</v>
      </c>
      <c r="T944" t="s">
        <v>89</v>
      </c>
      <c r="U944" t="b">
        <v>0</v>
      </c>
      <c r="V944" t="s">
        <v>195</v>
      </c>
      <c r="W944" s="1">
        <v>44659.670081018521</v>
      </c>
      <c r="X944">
        <v>789</v>
      </c>
      <c r="Y944">
        <v>68</v>
      </c>
      <c r="Z944">
        <v>0</v>
      </c>
      <c r="AA944">
        <v>68</v>
      </c>
      <c r="AB944">
        <v>0</v>
      </c>
      <c r="AC944">
        <v>16</v>
      </c>
      <c r="AD944">
        <v>50</v>
      </c>
      <c r="AE944">
        <v>0</v>
      </c>
      <c r="AF944">
        <v>0</v>
      </c>
      <c r="AG944">
        <v>0</v>
      </c>
      <c r="AH944" t="s">
        <v>200</v>
      </c>
      <c r="AI944" s="1">
        <v>44659.717569444445</v>
      </c>
      <c r="AJ944">
        <v>367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50</v>
      </c>
      <c r="AQ944">
        <v>0</v>
      </c>
      <c r="AR944">
        <v>0</v>
      </c>
      <c r="AS944">
        <v>0</v>
      </c>
      <c r="AT944" t="s">
        <v>89</v>
      </c>
      <c r="AU944" t="s">
        <v>89</v>
      </c>
      <c r="AV944" t="s">
        <v>89</v>
      </c>
      <c r="AW944" t="s">
        <v>89</v>
      </c>
      <c r="AX944" t="s">
        <v>89</v>
      </c>
      <c r="AY944" t="s">
        <v>89</v>
      </c>
      <c r="AZ944" t="s">
        <v>89</v>
      </c>
      <c r="BA944" t="s">
        <v>89</v>
      </c>
      <c r="BB944" t="s">
        <v>89</v>
      </c>
      <c r="BC944" t="s">
        <v>89</v>
      </c>
      <c r="BD944" t="s">
        <v>89</v>
      </c>
      <c r="BE944" t="s">
        <v>89</v>
      </c>
    </row>
    <row r="945" spans="1:57" x14ac:dyDescent="0.35">
      <c r="A945" t="s">
        <v>2188</v>
      </c>
      <c r="B945" t="s">
        <v>81</v>
      </c>
      <c r="C945" t="s">
        <v>2173</v>
      </c>
      <c r="D945" t="s">
        <v>83</v>
      </c>
      <c r="E945" s="2" t="str">
        <f t="shared" si="0"/>
        <v>FX220414</v>
      </c>
      <c r="F945" t="s">
        <v>19</v>
      </c>
      <c r="G945" t="s">
        <v>19</v>
      </c>
      <c r="H945" t="s">
        <v>84</v>
      </c>
      <c r="I945" t="s">
        <v>2189</v>
      </c>
      <c r="J945">
        <v>120</v>
      </c>
      <c r="K945" t="s">
        <v>86</v>
      </c>
      <c r="L945" t="s">
        <v>87</v>
      </c>
      <c r="M945" t="s">
        <v>88</v>
      </c>
      <c r="N945">
        <v>2</v>
      </c>
      <c r="O945" s="1">
        <v>44659.651539351849</v>
      </c>
      <c r="P945" s="1">
        <v>44659.721550925926</v>
      </c>
      <c r="Q945">
        <v>5313</v>
      </c>
      <c r="R945">
        <v>736</v>
      </c>
      <c r="S945" t="b">
        <v>0</v>
      </c>
      <c r="T945" t="s">
        <v>89</v>
      </c>
      <c r="U945" t="b">
        <v>0</v>
      </c>
      <c r="V945" t="s">
        <v>211</v>
      </c>
      <c r="W945" s="1">
        <v>44659.667407407411</v>
      </c>
      <c r="X945">
        <v>470</v>
      </c>
      <c r="Y945">
        <v>73</v>
      </c>
      <c r="Z945">
        <v>0</v>
      </c>
      <c r="AA945">
        <v>73</v>
      </c>
      <c r="AB945">
        <v>0</v>
      </c>
      <c r="AC945">
        <v>18</v>
      </c>
      <c r="AD945">
        <v>47</v>
      </c>
      <c r="AE945">
        <v>0</v>
      </c>
      <c r="AF945">
        <v>0</v>
      </c>
      <c r="AG945">
        <v>0</v>
      </c>
      <c r="AH945" t="s">
        <v>200</v>
      </c>
      <c r="AI945" s="1">
        <v>44659.721550925926</v>
      </c>
      <c r="AJ945">
        <v>228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47</v>
      </c>
      <c r="AQ945">
        <v>0</v>
      </c>
      <c r="AR945">
        <v>0</v>
      </c>
      <c r="AS945">
        <v>0</v>
      </c>
      <c r="AT945" t="s">
        <v>89</v>
      </c>
      <c r="AU945" t="s">
        <v>89</v>
      </c>
      <c r="AV945" t="s">
        <v>89</v>
      </c>
      <c r="AW945" t="s">
        <v>89</v>
      </c>
      <c r="AX945" t="s">
        <v>89</v>
      </c>
      <c r="AY945" t="s">
        <v>89</v>
      </c>
      <c r="AZ945" t="s">
        <v>89</v>
      </c>
      <c r="BA945" t="s">
        <v>89</v>
      </c>
      <c r="BB945" t="s">
        <v>89</v>
      </c>
      <c r="BC945" t="s">
        <v>89</v>
      </c>
      <c r="BD945" t="s">
        <v>89</v>
      </c>
      <c r="BE945" t="s">
        <v>89</v>
      </c>
    </row>
    <row r="946" spans="1:57" x14ac:dyDescent="0.35">
      <c r="A946" t="s">
        <v>2190</v>
      </c>
      <c r="B946" t="s">
        <v>81</v>
      </c>
      <c r="C946" t="s">
        <v>2173</v>
      </c>
      <c r="D946" t="s">
        <v>83</v>
      </c>
      <c r="E946" s="2" t="str">
        <f t="shared" si="0"/>
        <v>FX220414</v>
      </c>
      <c r="F946" t="s">
        <v>19</v>
      </c>
      <c r="G946" t="s">
        <v>19</v>
      </c>
      <c r="H946" t="s">
        <v>84</v>
      </c>
      <c r="I946" t="s">
        <v>2191</v>
      </c>
      <c r="J946">
        <v>118</v>
      </c>
      <c r="K946" t="s">
        <v>86</v>
      </c>
      <c r="L946" t="s">
        <v>87</v>
      </c>
      <c r="M946" t="s">
        <v>88</v>
      </c>
      <c r="N946">
        <v>2</v>
      </c>
      <c r="O946" s="1">
        <v>44659.655671296299</v>
      </c>
      <c r="P946" s="1">
        <v>44659.718900462962</v>
      </c>
      <c r="Q946">
        <v>5081</v>
      </c>
      <c r="R946">
        <v>382</v>
      </c>
      <c r="S946" t="b">
        <v>0</v>
      </c>
      <c r="T946" t="s">
        <v>89</v>
      </c>
      <c r="U946" t="b">
        <v>0</v>
      </c>
      <c r="V946" t="s">
        <v>211</v>
      </c>
      <c r="W946" s="1">
        <v>44659.670520833337</v>
      </c>
      <c r="X946">
        <v>268</v>
      </c>
      <c r="Y946">
        <v>68</v>
      </c>
      <c r="Z946">
        <v>0</v>
      </c>
      <c r="AA946">
        <v>68</v>
      </c>
      <c r="AB946">
        <v>0</v>
      </c>
      <c r="AC946">
        <v>17</v>
      </c>
      <c r="AD946">
        <v>50</v>
      </c>
      <c r="AE946">
        <v>0</v>
      </c>
      <c r="AF946">
        <v>0</v>
      </c>
      <c r="AG946">
        <v>0</v>
      </c>
      <c r="AH946" t="s">
        <v>200</v>
      </c>
      <c r="AI946" s="1">
        <v>44659.718900462962</v>
      </c>
      <c r="AJ946">
        <v>114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50</v>
      </c>
      <c r="AQ946">
        <v>0</v>
      </c>
      <c r="AR946">
        <v>0</v>
      </c>
      <c r="AS946">
        <v>0</v>
      </c>
      <c r="AT946" t="s">
        <v>89</v>
      </c>
      <c r="AU946" t="s">
        <v>89</v>
      </c>
      <c r="AV946" t="s">
        <v>89</v>
      </c>
      <c r="AW946" t="s">
        <v>89</v>
      </c>
      <c r="AX946" t="s">
        <v>89</v>
      </c>
      <c r="AY946" t="s">
        <v>89</v>
      </c>
      <c r="AZ946" t="s">
        <v>89</v>
      </c>
      <c r="BA946" t="s">
        <v>89</v>
      </c>
      <c r="BB946" t="s">
        <v>89</v>
      </c>
      <c r="BC946" t="s">
        <v>89</v>
      </c>
      <c r="BD946" t="s">
        <v>89</v>
      </c>
      <c r="BE946" t="s">
        <v>89</v>
      </c>
    </row>
    <row r="947" spans="1:57" x14ac:dyDescent="0.35">
      <c r="A947" t="s">
        <v>2192</v>
      </c>
      <c r="B947" t="s">
        <v>81</v>
      </c>
      <c r="C947" t="s">
        <v>2173</v>
      </c>
      <c r="D947" t="s">
        <v>83</v>
      </c>
      <c r="E947" s="2" t="str">
        <f t="shared" si="0"/>
        <v>FX220414</v>
      </c>
      <c r="F947" t="s">
        <v>19</v>
      </c>
      <c r="G947" t="s">
        <v>19</v>
      </c>
      <c r="H947" t="s">
        <v>84</v>
      </c>
      <c r="I947" t="s">
        <v>2193</v>
      </c>
      <c r="J947">
        <v>120</v>
      </c>
      <c r="K947" t="s">
        <v>86</v>
      </c>
      <c r="L947" t="s">
        <v>87</v>
      </c>
      <c r="M947" t="s">
        <v>88</v>
      </c>
      <c r="N947">
        <v>2</v>
      </c>
      <c r="O947" s="1">
        <v>44659.656099537038</v>
      </c>
      <c r="P947" s="1">
        <v>44659.722893518519</v>
      </c>
      <c r="Q947">
        <v>4812</v>
      </c>
      <c r="R947">
        <v>959</v>
      </c>
      <c r="S947" t="b">
        <v>0</v>
      </c>
      <c r="T947" t="s">
        <v>89</v>
      </c>
      <c r="U947" t="b">
        <v>0</v>
      </c>
      <c r="V947" t="s">
        <v>195</v>
      </c>
      <c r="W947" s="1">
        <v>44659.679861111108</v>
      </c>
      <c r="X947">
        <v>844</v>
      </c>
      <c r="Y947">
        <v>73</v>
      </c>
      <c r="Z947">
        <v>0</v>
      </c>
      <c r="AA947">
        <v>73</v>
      </c>
      <c r="AB947">
        <v>0</v>
      </c>
      <c r="AC947">
        <v>17</v>
      </c>
      <c r="AD947">
        <v>47</v>
      </c>
      <c r="AE947">
        <v>0</v>
      </c>
      <c r="AF947">
        <v>0</v>
      </c>
      <c r="AG947">
        <v>0</v>
      </c>
      <c r="AH947" t="s">
        <v>200</v>
      </c>
      <c r="AI947" s="1">
        <v>44659.722893518519</v>
      </c>
      <c r="AJ947">
        <v>115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47</v>
      </c>
      <c r="AQ947">
        <v>0</v>
      </c>
      <c r="AR947">
        <v>0</v>
      </c>
      <c r="AS947">
        <v>0</v>
      </c>
      <c r="AT947" t="s">
        <v>89</v>
      </c>
      <c r="AU947" t="s">
        <v>89</v>
      </c>
      <c r="AV947" t="s">
        <v>89</v>
      </c>
      <c r="AW947" t="s">
        <v>89</v>
      </c>
      <c r="AX947" t="s">
        <v>89</v>
      </c>
      <c r="AY947" t="s">
        <v>89</v>
      </c>
      <c r="AZ947" t="s">
        <v>89</v>
      </c>
      <c r="BA947" t="s">
        <v>89</v>
      </c>
      <c r="BB947" t="s">
        <v>89</v>
      </c>
      <c r="BC947" t="s">
        <v>89</v>
      </c>
      <c r="BD947" t="s">
        <v>89</v>
      </c>
      <c r="BE947" t="s">
        <v>89</v>
      </c>
    </row>
    <row r="948" spans="1:57" x14ac:dyDescent="0.35">
      <c r="A948" t="s">
        <v>2194</v>
      </c>
      <c r="B948" t="s">
        <v>81</v>
      </c>
      <c r="C948" t="s">
        <v>2173</v>
      </c>
      <c r="D948" t="s">
        <v>83</v>
      </c>
      <c r="E948" s="2" t="str">
        <f t="shared" si="0"/>
        <v>FX220414</v>
      </c>
      <c r="F948" t="s">
        <v>19</v>
      </c>
      <c r="G948" t="s">
        <v>19</v>
      </c>
      <c r="H948" t="s">
        <v>84</v>
      </c>
      <c r="I948" t="s">
        <v>2195</v>
      </c>
      <c r="J948">
        <v>120</v>
      </c>
      <c r="K948" t="s">
        <v>86</v>
      </c>
      <c r="L948" t="s">
        <v>87</v>
      </c>
      <c r="M948" t="s">
        <v>88</v>
      </c>
      <c r="N948">
        <v>2</v>
      </c>
      <c r="O948" s="1">
        <v>44659.658414351848</v>
      </c>
      <c r="P948" s="1">
        <v>44659.736354166664</v>
      </c>
      <c r="Q948">
        <v>6177</v>
      </c>
      <c r="R948">
        <v>557</v>
      </c>
      <c r="S948" t="b">
        <v>0</v>
      </c>
      <c r="T948" t="s">
        <v>89</v>
      </c>
      <c r="U948" t="b">
        <v>0</v>
      </c>
      <c r="V948" t="s">
        <v>211</v>
      </c>
      <c r="W948" s="1">
        <v>44659.673333333332</v>
      </c>
      <c r="X948">
        <v>242</v>
      </c>
      <c r="Y948">
        <v>73</v>
      </c>
      <c r="Z948">
        <v>0</v>
      </c>
      <c r="AA948">
        <v>73</v>
      </c>
      <c r="AB948">
        <v>0</v>
      </c>
      <c r="AC948">
        <v>16</v>
      </c>
      <c r="AD948">
        <v>47</v>
      </c>
      <c r="AE948">
        <v>0</v>
      </c>
      <c r="AF948">
        <v>0</v>
      </c>
      <c r="AG948">
        <v>0</v>
      </c>
      <c r="AH948" t="s">
        <v>101</v>
      </c>
      <c r="AI948" s="1">
        <v>44659.736354166664</v>
      </c>
      <c r="AJ948">
        <v>315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47</v>
      </c>
      <c r="AQ948">
        <v>0</v>
      </c>
      <c r="AR948">
        <v>0</v>
      </c>
      <c r="AS948">
        <v>0</v>
      </c>
      <c r="AT948" t="s">
        <v>89</v>
      </c>
      <c r="AU948" t="s">
        <v>89</v>
      </c>
      <c r="AV948" t="s">
        <v>89</v>
      </c>
      <c r="AW948" t="s">
        <v>89</v>
      </c>
      <c r="AX948" t="s">
        <v>89</v>
      </c>
      <c r="AY948" t="s">
        <v>89</v>
      </c>
      <c r="AZ948" t="s">
        <v>89</v>
      </c>
      <c r="BA948" t="s">
        <v>89</v>
      </c>
      <c r="BB948" t="s">
        <v>89</v>
      </c>
      <c r="BC948" t="s">
        <v>89</v>
      </c>
      <c r="BD948" t="s">
        <v>89</v>
      </c>
      <c r="BE948" t="s">
        <v>89</v>
      </c>
    </row>
    <row r="949" spans="1:57" x14ac:dyDescent="0.35">
      <c r="A949" t="s">
        <v>2196</v>
      </c>
      <c r="B949" t="s">
        <v>81</v>
      </c>
      <c r="C949" t="s">
        <v>2173</v>
      </c>
      <c r="D949" t="s">
        <v>83</v>
      </c>
      <c r="E949" s="2" t="str">
        <f t="shared" si="0"/>
        <v>FX220414</v>
      </c>
      <c r="F949" t="s">
        <v>19</v>
      </c>
      <c r="G949" t="s">
        <v>19</v>
      </c>
      <c r="H949" t="s">
        <v>84</v>
      </c>
      <c r="I949" t="s">
        <v>2197</v>
      </c>
      <c r="J949">
        <v>120</v>
      </c>
      <c r="K949" t="s">
        <v>86</v>
      </c>
      <c r="L949" t="s">
        <v>87</v>
      </c>
      <c r="M949" t="s">
        <v>88</v>
      </c>
      <c r="N949">
        <v>2</v>
      </c>
      <c r="O949" s="1">
        <v>44659.660509259258</v>
      </c>
      <c r="P949" s="1">
        <v>44659.782824074071</v>
      </c>
      <c r="Q949">
        <v>10129</v>
      </c>
      <c r="R949">
        <v>439</v>
      </c>
      <c r="S949" t="b">
        <v>0</v>
      </c>
      <c r="T949" t="s">
        <v>89</v>
      </c>
      <c r="U949" t="b">
        <v>0</v>
      </c>
      <c r="V949" t="s">
        <v>211</v>
      </c>
      <c r="W949" s="1">
        <v>44659.676388888889</v>
      </c>
      <c r="X949">
        <v>263</v>
      </c>
      <c r="Y949">
        <v>73</v>
      </c>
      <c r="Z949">
        <v>0</v>
      </c>
      <c r="AA949">
        <v>73</v>
      </c>
      <c r="AB949">
        <v>0</v>
      </c>
      <c r="AC949">
        <v>16</v>
      </c>
      <c r="AD949">
        <v>47</v>
      </c>
      <c r="AE949">
        <v>0</v>
      </c>
      <c r="AF949">
        <v>0</v>
      </c>
      <c r="AG949">
        <v>0</v>
      </c>
      <c r="AH949" t="s">
        <v>101</v>
      </c>
      <c r="AI949" s="1">
        <v>44659.782824074071</v>
      </c>
      <c r="AJ949">
        <v>176</v>
      </c>
      <c r="AK949">
        <v>1</v>
      </c>
      <c r="AL949">
        <v>0</v>
      </c>
      <c r="AM949">
        <v>1</v>
      </c>
      <c r="AN949">
        <v>0</v>
      </c>
      <c r="AO949">
        <v>1</v>
      </c>
      <c r="AP949">
        <v>46</v>
      </c>
      <c r="AQ949">
        <v>0</v>
      </c>
      <c r="AR949">
        <v>0</v>
      </c>
      <c r="AS949">
        <v>0</v>
      </c>
      <c r="AT949" t="s">
        <v>89</v>
      </c>
      <c r="AU949" t="s">
        <v>89</v>
      </c>
      <c r="AV949" t="s">
        <v>89</v>
      </c>
      <c r="AW949" t="s">
        <v>89</v>
      </c>
      <c r="AX949" t="s">
        <v>89</v>
      </c>
      <c r="AY949" t="s">
        <v>89</v>
      </c>
      <c r="AZ949" t="s">
        <v>89</v>
      </c>
      <c r="BA949" t="s">
        <v>89</v>
      </c>
      <c r="BB949" t="s">
        <v>89</v>
      </c>
      <c r="BC949" t="s">
        <v>89</v>
      </c>
      <c r="BD949" t="s">
        <v>89</v>
      </c>
      <c r="BE949" t="s">
        <v>89</v>
      </c>
    </row>
    <row r="950" spans="1:57" x14ac:dyDescent="0.35">
      <c r="A950" t="s">
        <v>2198</v>
      </c>
      <c r="B950" t="s">
        <v>81</v>
      </c>
      <c r="C950" t="s">
        <v>2199</v>
      </c>
      <c r="D950" t="s">
        <v>83</v>
      </c>
      <c r="E950" s="2" t="str">
        <f>HYPERLINK("capsilon://?command=openfolder&amp;siteaddress=envoy.emaiq-na2.net&amp;folderid=FXD54DAB8D-6F72-41E6-70A8-DDF7CE60941E","FX2204306")</f>
        <v>FX2204306</v>
      </c>
      <c r="F950" t="s">
        <v>19</v>
      </c>
      <c r="G950" t="s">
        <v>19</v>
      </c>
      <c r="H950" t="s">
        <v>84</v>
      </c>
      <c r="I950" t="s">
        <v>2200</v>
      </c>
      <c r="J950">
        <v>348</v>
      </c>
      <c r="K950" t="s">
        <v>86</v>
      </c>
      <c r="L950" t="s">
        <v>87</v>
      </c>
      <c r="M950" t="s">
        <v>88</v>
      </c>
      <c r="N950">
        <v>1</v>
      </c>
      <c r="O950" s="1">
        <v>44659.663229166668</v>
      </c>
      <c r="P950" s="1">
        <v>44659.697245370371</v>
      </c>
      <c r="Q950">
        <v>1721</v>
      </c>
      <c r="R950">
        <v>1218</v>
      </c>
      <c r="S950" t="b">
        <v>0</v>
      </c>
      <c r="T950" t="s">
        <v>89</v>
      </c>
      <c r="U950" t="b">
        <v>0</v>
      </c>
      <c r="V950" t="s">
        <v>195</v>
      </c>
      <c r="W950" s="1">
        <v>44659.697245370371</v>
      </c>
      <c r="X950">
        <v>322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348</v>
      </c>
      <c r="AE950">
        <v>305</v>
      </c>
      <c r="AF950">
        <v>0</v>
      </c>
      <c r="AG950">
        <v>6</v>
      </c>
      <c r="AH950" t="s">
        <v>89</v>
      </c>
      <c r="AI950" t="s">
        <v>89</v>
      </c>
      <c r="AJ950" t="s">
        <v>89</v>
      </c>
      <c r="AK950" t="s">
        <v>89</v>
      </c>
      <c r="AL950" t="s">
        <v>89</v>
      </c>
      <c r="AM950" t="s">
        <v>89</v>
      </c>
      <c r="AN950" t="s">
        <v>89</v>
      </c>
      <c r="AO950" t="s">
        <v>89</v>
      </c>
      <c r="AP950" t="s">
        <v>89</v>
      </c>
      <c r="AQ950" t="s">
        <v>89</v>
      </c>
      <c r="AR950" t="s">
        <v>89</v>
      </c>
      <c r="AS950" t="s">
        <v>89</v>
      </c>
      <c r="AT950" t="s">
        <v>89</v>
      </c>
      <c r="AU950" t="s">
        <v>89</v>
      </c>
      <c r="AV950" t="s">
        <v>89</v>
      </c>
      <c r="AW950" t="s">
        <v>89</v>
      </c>
      <c r="AX950" t="s">
        <v>89</v>
      </c>
      <c r="AY950" t="s">
        <v>89</v>
      </c>
      <c r="AZ950" t="s">
        <v>89</v>
      </c>
      <c r="BA950" t="s">
        <v>89</v>
      </c>
      <c r="BB950" t="s">
        <v>89</v>
      </c>
      <c r="BC950" t="s">
        <v>89</v>
      </c>
      <c r="BD950" t="s">
        <v>89</v>
      </c>
      <c r="BE950" t="s">
        <v>89</v>
      </c>
    </row>
    <row r="951" spans="1:57" x14ac:dyDescent="0.35">
      <c r="A951" t="s">
        <v>2201</v>
      </c>
      <c r="B951" t="s">
        <v>81</v>
      </c>
      <c r="C951" t="s">
        <v>1469</v>
      </c>
      <c r="D951" t="s">
        <v>83</v>
      </c>
      <c r="E951" s="2" t="str">
        <f>HYPERLINK("capsilon://?command=openfolder&amp;siteaddress=envoy.emaiq-na2.net&amp;folderid=FXB1954FF3-8FB0-5DF6-EA71-D94557E32B25","FX2203959")</f>
        <v>FX2203959</v>
      </c>
      <c r="F951" t="s">
        <v>19</v>
      </c>
      <c r="G951" t="s">
        <v>19</v>
      </c>
      <c r="H951" t="s">
        <v>84</v>
      </c>
      <c r="I951" t="s">
        <v>2202</v>
      </c>
      <c r="J951">
        <v>38</v>
      </c>
      <c r="K951" t="s">
        <v>86</v>
      </c>
      <c r="L951" t="s">
        <v>87</v>
      </c>
      <c r="M951" t="s">
        <v>88</v>
      </c>
      <c r="N951">
        <v>2</v>
      </c>
      <c r="O951" s="1">
        <v>44659.664502314816</v>
      </c>
      <c r="P951" s="1">
        <v>44659.784525462965</v>
      </c>
      <c r="Q951">
        <v>9890</v>
      </c>
      <c r="R951">
        <v>480</v>
      </c>
      <c r="S951" t="b">
        <v>0</v>
      </c>
      <c r="T951" t="s">
        <v>89</v>
      </c>
      <c r="U951" t="b">
        <v>0</v>
      </c>
      <c r="V951" t="s">
        <v>460</v>
      </c>
      <c r="W951" s="1">
        <v>44659.680601851855</v>
      </c>
      <c r="X951">
        <v>334</v>
      </c>
      <c r="Y951">
        <v>37</v>
      </c>
      <c r="Z951">
        <v>0</v>
      </c>
      <c r="AA951">
        <v>37</v>
      </c>
      <c r="AB951">
        <v>0</v>
      </c>
      <c r="AC951">
        <v>24</v>
      </c>
      <c r="AD951">
        <v>1</v>
      </c>
      <c r="AE951">
        <v>0</v>
      </c>
      <c r="AF951">
        <v>0</v>
      </c>
      <c r="AG951">
        <v>0</v>
      </c>
      <c r="AH951" t="s">
        <v>101</v>
      </c>
      <c r="AI951" s="1">
        <v>44659.784525462965</v>
      </c>
      <c r="AJ951">
        <v>146</v>
      </c>
      <c r="AK951">
        <v>1</v>
      </c>
      <c r="AL951">
        <v>0</v>
      </c>
      <c r="AM951">
        <v>1</v>
      </c>
      <c r="AN951">
        <v>0</v>
      </c>
      <c r="AO951">
        <v>1</v>
      </c>
      <c r="AP951">
        <v>0</v>
      </c>
      <c r="AQ951">
        <v>0</v>
      </c>
      <c r="AR951">
        <v>0</v>
      </c>
      <c r="AS951">
        <v>0</v>
      </c>
      <c r="AT951" t="s">
        <v>89</v>
      </c>
      <c r="AU951" t="s">
        <v>89</v>
      </c>
      <c r="AV951" t="s">
        <v>89</v>
      </c>
      <c r="AW951" t="s">
        <v>89</v>
      </c>
      <c r="AX951" t="s">
        <v>89</v>
      </c>
      <c r="AY951" t="s">
        <v>89</v>
      </c>
      <c r="AZ951" t="s">
        <v>89</v>
      </c>
      <c r="BA951" t="s">
        <v>89</v>
      </c>
      <c r="BB951" t="s">
        <v>89</v>
      </c>
      <c r="BC951" t="s">
        <v>89</v>
      </c>
      <c r="BD951" t="s">
        <v>89</v>
      </c>
      <c r="BE951" t="s">
        <v>89</v>
      </c>
    </row>
    <row r="952" spans="1:57" x14ac:dyDescent="0.35">
      <c r="A952" t="s">
        <v>2203</v>
      </c>
      <c r="B952" t="s">
        <v>81</v>
      </c>
      <c r="C952" t="s">
        <v>197</v>
      </c>
      <c r="D952" t="s">
        <v>83</v>
      </c>
      <c r="E952" s="2" t="str">
        <f>HYPERLINK("capsilon://?command=openfolder&amp;siteaddress=envoy.emaiq-na2.net&amp;folderid=FXC0A2895E-4DA2-48C8-B611-74B95862A54E","FX2204227")</f>
        <v>FX2204227</v>
      </c>
      <c r="F952" t="s">
        <v>19</v>
      </c>
      <c r="G952" t="s">
        <v>19</v>
      </c>
      <c r="H952" t="s">
        <v>84</v>
      </c>
      <c r="I952" t="s">
        <v>2204</v>
      </c>
      <c r="J952">
        <v>371</v>
      </c>
      <c r="K952" t="s">
        <v>86</v>
      </c>
      <c r="L952" t="s">
        <v>87</v>
      </c>
      <c r="M952" t="s">
        <v>88</v>
      </c>
      <c r="N952">
        <v>1</v>
      </c>
      <c r="O952" s="1">
        <v>44659.665069444447</v>
      </c>
      <c r="P952" s="1">
        <v>44659.702650462961</v>
      </c>
      <c r="Q952">
        <v>1343</v>
      </c>
      <c r="R952">
        <v>1904</v>
      </c>
      <c r="S952" t="b">
        <v>0</v>
      </c>
      <c r="T952" t="s">
        <v>89</v>
      </c>
      <c r="U952" t="b">
        <v>0</v>
      </c>
      <c r="V952" t="s">
        <v>460</v>
      </c>
      <c r="W952" s="1">
        <v>44659.702650462961</v>
      </c>
      <c r="X952">
        <v>1904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371</v>
      </c>
      <c r="AE952">
        <v>332</v>
      </c>
      <c r="AF952">
        <v>0</v>
      </c>
      <c r="AG952">
        <v>18</v>
      </c>
      <c r="AH952" t="s">
        <v>89</v>
      </c>
      <c r="AI952" t="s">
        <v>89</v>
      </c>
      <c r="AJ952" t="s">
        <v>89</v>
      </c>
      <c r="AK952" t="s">
        <v>89</v>
      </c>
      <c r="AL952" t="s">
        <v>89</v>
      </c>
      <c r="AM952" t="s">
        <v>89</v>
      </c>
      <c r="AN952" t="s">
        <v>89</v>
      </c>
      <c r="AO952" t="s">
        <v>89</v>
      </c>
      <c r="AP952" t="s">
        <v>89</v>
      </c>
      <c r="AQ952" t="s">
        <v>89</v>
      </c>
      <c r="AR952" t="s">
        <v>89</v>
      </c>
      <c r="AS952" t="s">
        <v>89</v>
      </c>
      <c r="AT952" t="s">
        <v>89</v>
      </c>
      <c r="AU952" t="s">
        <v>89</v>
      </c>
      <c r="AV952" t="s">
        <v>89</v>
      </c>
      <c r="AW952" t="s">
        <v>89</v>
      </c>
      <c r="AX952" t="s">
        <v>89</v>
      </c>
      <c r="AY952" t="s">
        <v>89</v>
      </c>
      <c r="AZ952" t="s">
        <v>89</v>
      </c>
      <c r="BA952" t="s">
        <v>89</v>
      </c>
      <c r="BB952" t="s">
        <v>89</v>
      </c>
      <c r="BC952" t="s">
        <v>89</v>
      </c>
      <c r="BD952" t="s">
        <v>89</v>
      </c>
      <c r="BE952" t="s">
        <v>89</v>
      </c>
    </row>
    <row r="953" spans="1:57" x14ac:dyDescent="0.35">
      <c r="A953" t="s">
        <v>2205</v>
      </c>
      <c r="B953" t="s">
        <v>81</v>
      </c>
      <c r="C953" t="s">
        <v>983</v>
      </c>
      <c r="D953" t="s">
        <v>83</v>
      </c>
      <c r="E953" s="2" t="str">
        <f>HYPERLINK("capsilon://?command=openfolder&amp;siteaddress=envoy.emaiq-na2.net&amp;folderid=FXD37FE54F-6E58-C1C5-50E8-32ABB28AEE25","FX22031304")</f>
        <v>FX22031304</v>
      </c>
      <c r="F953" t="s">
        <v>19</v>
      </c>
      <c r="G953" t="s">
        <v>19</v>
      </c>
      <c r="H953" t="s">
        <v>84</v>
      </c>
      <c r="I953" t="s">
        <v>2206</v>
      </c>
      <c r="J953">
        <v>321</v>
      </c>
      <c r="K953" t="s">
        <v>86</v>
      </c>
      <c r="L953" t="s">
        <v>87</v>
      </c>
      <c r="M953" t="s">
        <v>88</v>
      </c>
      <c r="N953">
        <v>2</v>
      </c>
      <c r="O953" s="1">
        <v>44652.645879629628</v>
      </c>
      <c r="P953" s="1">
        <v>44655.195902777778</v>
      </c>
      <c r="Q953">
        <v>217482</v>
      </c>
      <c r="R953">
        <v>2840</v>
      </c>
      <c r="S953" t="b">
        <v>0</v>
      </c>
      <c r="T953" t="s">
        <v>89</v>
      </c>
      <c r="U953" t="b">
        <v>0</v>
      </c>
      <c r="V953" t="s">
        <v>2207</v>
      </c>
      <c r="W953" s="1">
        <v>44655.172361111108</v>
      </c>
      <c r="X953">
        <v>1400</v>
      </c>
      <c r="Y953">
        <v>255</v>
      </c>
      <c r="Z953">
        <v>0</v>
      </c>
      <c r="AA953">
        <v>255</v>
      </c>
      <c r="AB953">
        <v>0</v>
      </c>
      <c r="AC953">
        <v>55</v>
      </c>
      <c r="AD953">
        <v>66</v>
      </c>
      <c r="AE953">
        <v>0</v>
      </c>
      <c r="AF953">
        <v>0</v>
      </c>
      <c r="AG953">
        <v>0</v>
      </c>
      <c r="AH953" t="s">
        <v>106</v>
      </c>
      <c r="AI953" s="1">
        <v>44655.195902777778</v>
      </c>
      <c r="AJ953">
        <v>1440</v>
      </c>
      <c r="AK953">
        <v>6</v>
      </c>
      <c r="AL953">
        <v>0</v>
      </c>
      <c r="AM953">
        <v>6</v>
      </c>
      <c r="AN953">
        <v>0</v>
      </c>
      <c r="AO953">
        <v>5</v>
      </c>
      <c r="AP953">
        <v>60</v>
      </c>
      <c r="AQ953">
        <v>0</v>
      </c>
      <c r="AR953">
        <v>0</v>
      </c>
      <c r="AS953">
        <v>0</v>
      </c>
      <c r="AT953" t="s">
        <v>89</v>
      </c>
      <c r="AU953" t="s">
        <v>89</v>
      </c>
      <c r="AV953" t="s">
        <v>89</v>
      </c>
      <c r="AW953" t="s">
        <v>89</v>
      </c>
      <c r="AX953" t="s">
        <v>89</v>
      </c>
      <c r="AY953" t="s">
        <v>89</v>
      </c>
      <c r="AZ953" t="s">
        <v>89</v>
      </c>
      <c r="BA953" t="s">
        <v>89</v>
      </c>
      <c r="BB953" t="s">
        <v>89</v>
      </c>
      <c r="BC953" t="s">
        <v>89</v>
      </c>
      <c r="BD953" t="s">
        <v>89</v>
      </c>
      <c r="BE953" t="s">
        <v>89</v>
      </c>
    </row>
    <row r="954" spans="1:57" x14ac:dyDescent="0.35">
      <c r="A954" t="s">
        <v>2208</v>
      </c>
      <c r="B954" t="s">
        <v>81</v>
      </c>
      <c r="C954" t="s">
        <v>2209</v>
      </c>
      <c r="D954" t="s">
        <v>83</v>
      </c>
      <c r="E954" s="2" t="str">
        <f>HYPERLINK("capsilon://?command=openfolder&amp;siteaddress=envoy.emaiq-na2.net&amp;folderid=FX95DD1BB1-4CA0-401D-F577-468E4205B2AF","FX220417")</f>
        <v>FX220417</v>
      </c>
      <c r="F954" t="s">
        <v>19</v>
      </c>
      <c r="G954" t="s">
        <v>19</v>
      </c>
      <c r="H954" t="s">
        <v>84</v>
      </c>
      <c r="I954" t="s">
        <v>2210</v>
      </c>
      <c r="J954">
        <v>209</v>
      </c>
      <c r="K954" t="s">
        <v>86</v>
      </c>
      <c r="L954" t="s">
        <v>87</v>
      </c>
      <c r="M954" t="s">
        <v>88</v>
      </c>
      <c r="N954">
        <v>1</v>
      </c>
      <c r="O954" s="1">
        <v>44659.666064814817</v>
      </c>
      <c r="P954" s="1">
        <v>44659.707499999997</v>
      </c>
      <c r="Q954">
        <v>1428</v>
      </c>
      <c r="R954">
        <v>2152</v>
      </c>
      <c r="S954" t="b">
        <v>0</v>
      </c>
      <c r="T954" t="s">
        <v>89</v>
      </c>
      <c r="U954" t="b">
        <v>0</v>
      </c>
      <c r="V954" t="s">
        <v>195</v>
      </c>
      <c r="W954" s="1">
        <v>44659.707499999997</v>
      </c>
      <c r="X954">
        <v>149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209</v>
      </c>
      <c r="AE954">
        <v>171</v>
      </c>
      <c r="AF954">
        <v>0</v>
      </c>
      <c r="AG954">
        <v>5</v>
      </c>
      <c r="AH954" t="s">
        <v>89</v>
      </c>
      <c r="AI954" t="s">
        <v>89</v>
      </c>
      <c r="AJ954" t="s">
        <v>89</v>
      </c>
      <c r="AK954" t="s">
        <v>89</v>
      </c>
      <c r="AL954" t="s">
        <v>89</v>
      </c>
      <c r="AM954" t="s">
        <v>89</v>
      </c>
      <c r="AN954" t="s">
        <v>89</v>
      </c>
      <c r="AO954" t="s">
        <v>89</v>
      </c>
      <c r="AP954" t="s">
        <v>89</v>
      </c>
      <c r="AQ954" t="s">
        <v>89</v>
      </c>
      <c r="AR954" t="s">
        <v>89</v>
      </c>
      <c r="AS954" t="s">
        <v>89</v>
      </c>
      <c r="AT954" t="s">
        <v>89</v>
      </c>
      <c r="AU954" t="s">
        <v>89</v>
      </c>
      <c r="AV954" t="s">
        <v>89</v>
      </c>
      <c r="AW954" t="s">
        <v>89</v>
      </c>
      <c r="AX954" t="s">
        <v>89</v>
      </c>
      <c r="AY954" t="s">
        <v>89</v>
      </c>
      <c r="AZ954" t="s">
        <v>89</v>
      </c>
      <c r="BA954" t="s">
        <v>89</v>
      </c>
      <c r="BB954" t="s">
        <v>89</v>
      </c>
      <c r="BC954" t="s">
        <v>89</v>
      </c>
      <c r="BD954" t="s">
        <v>89</v>
      </c>
      <c r="BE954" t="s">
        <v>89</v>
      </c>
    </row>
    <row r="955" spans="1:57" x14ac:dyDescent="0.35">
      <c r="A955" t="s">
        <v>2211</v>
      </c>
      <c r="B955" t="s">
        <v>81</v>
      </c>
      <c r="C955" t="s">
        <v>382</v>
      </c>
      <c r="D955" t="s">
        <v>83</v>
      </c>
      <c r="E955" s="2" t="str">
        <f>HYPERLINK("capsilon://?command=openfolder&amp;siteaddress=envoy.emaiq-na2.net&amp;folderid=FX66BF9348-EDB2-BDD1-FCF0-71420274ED4E","FX2203474")</f>
        <v>FX2203474</v>
      </c>
      <c r="F955" t="s">
        <v>19</v>
      </c>
      <c r="G955" t="s">
        <v>19</v>
      </c>
      <c r="H955" t="s">
        <v>84</v>
      </c>
      <c r="I955" t="s">
        <v>383</v>
      </c>
      <c r="J955">
        <v>609</v>
      </c>
      <c r="K955" t="s">
        <v>86</v>
      </c>
      <c r="L955" t="s">
        <v>87</v>
      </c>
      <c r="M955" t="s">
        <v>88</v>
      </c>
      <c r="N955">
        <v>1</v>
      </c>
      <c r="O955" s="1">
        <v>44652.656145833331</v>
      </c>
      <c r="P955" s="1">
        <v>44655.166620370372</v>
      </c>
      <c r="Q955">
        <v>216147</v>
      </c>
      <c r="R955">
        <v>758</v>
      </c>
      <c r="S955" t="b">
        <v>0</v>
      </c>
      <c r="T955" t="s">
        <v>89</v>
      </c>
      <c r="U955" t="b">
        <v>0</v>
      </c>
      <c r="V955" t="s">
        <v>366</v>
      </c>
      <c r="W955" s="1">
        <v>44655.166620370372</v>
      </c>
      <c r="X955">
        <v>758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609</v>
      </c>
      <c r="AE955">
        <v>528</v>
      </c>
      <c r="AF955">
        <v>0</v>
      </c>
      <c r="AG955">
        <v>12</v>
      </c>
      <c r="AH955" t="s">
        <v>89</v>
      </c>
      <c r="AI955" t="s">
        <v>89</v>
      </c>
      <c r="AJ955" t="s">
        <v>89</v>
      </c>
      <c r="AK955" t="s">
        <v>89</v>
      </c>
      <c r="AL955" t="s">
        <v>89</v>
      </c>
      <c r="AM955" t="s">
        <v>89</v>
      </c>
      <c r="AN955" t="s">
        <v>89</v>
      </c>
      <c r="AO955" t="s">
        <v>89</v>
      </c>
      <c r="AP955" t="s">
        <v>89</v>
      </c>
      <c r="AQ955" t="s">
        <v>89</v>
      </c>
      <c r="AR955" t="s">
        <v>89</v>
      </c>
      <c r="AS955" t="s">
        <v>89</v>
      </c>
      <c r="AT955" t="s">
        <v>89</v>
      </c>
      <c r="AU955" t="s">
        <v>89</v>
      </c>
      <c r="AV955" t="s">
        <v>89</v>
      </c>
      <c r="AW955" t="s">
        <v>89</v>
      </c>
      <c r="AX955" t="s">
        <v>89</v>
      </c>
      <c r="AY955" t="s">
        <v>89</v>
      </c>
      <c r="AZ955" t="s">
        <v>89</v>
      </c>
      <c r="BA955" t="s">
        <v>89</v>
      </c>
      <c r="BB955" t="s">
        <v>89</v>
      </c>
      <c r="BC955" t="s">
        <v>89</v>
      </c>
      <c r="BD955" t="s">
        <v>89</v>
      </c>
      <c r="BE955" t="s">
        <v>89</v>
      </c>
    </row>
    <row r="956" spans="1:57" x14ac:dyDescent="0.35">
      <c r="A956" t="s">
        <v>2212</v>
      </c>
      <c r="B956" t="s">
        <v>81</v>
      </c>
      <c r="C956" t="s">
        <v>259</v>
      </c>
      <c r="D956" t="s">
        <v>83</v>
      </c>
      <c r="E956" s="2" t="str">
        <f>HYPERLINK("capsilon://?command=openfolder&amp;siteaddress=envoy.emaiq-na2.net&amp;folderid=FX8BE13175-791D-12B0-A1A3-FA53C7AB793D","FX220452")</f>
        <v>FX220452</v>
      </c>
      <c r="F956" t="s">
        <v>19</v>
      </c>
      <c r="G956" t="s">
        <v>19</v>
      </c>
      <c r="H956" t="s">
        <v>84</v>
      </c>
      <c r="I956" t="s">
        <v>2213</v>
      </c>
      <c r="J956">
        <v>66</v>
      </c>
      <c r="K956" t="s">
        <v>86</v>
      </c>
      <c r="L956" t="s">
        <v>87</v>
      </c>
      <c r="M956" t="s">
        <v>88</v>
      </c>
      <c r="N956">
        <v>1</v>
      </c>
      <c r="O956" s="1">
        <v>44659.676944444444</v>
      </c>
      <c r="P956" s="1">
        <v>44659.685763888891</v>
      </c>
      <c r="Q956">
        <v>492</v>
      </c>
      <c r="R956">
        <v>270</v>
      </c>
      <c r="S956" t="b">
        <v>0</v>
      </c>
      <c r="T956" t="s">
        <v>89</v>
      </c>
      <c r="U956" t="b">
        <v>0</v>
      </c>
      <c r="V956" t="s">
        <v>336</v>
      </c>
      <c r="W956" s="1">
        <v>44659.685763888891</v>
      </c>
      <c r="X956">
        <v>270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66</v>
      </c>
      <c r="AE956">
        <v>52</v>
      </c>
      <c r="AF956">
        <v>0</v>
      </c>
      <c r="AG956">
        <v>1</v>
      </c>
      <c r="AH956" t="s">
        <v>89</v>
      </c>
      <c r="AI956" t="s">
        <v>89</v>
      </c>
      <c r="AJ956" t="s">
        <v>89</v>
      </c>
      <c r="AK956" t="s">
        <v>89</v>
      </c>
      <c r="AL956" t="s">
        <v>89</v>
      </c>
      <c r="AM956" t="s">
        <v>89</v>
      </c>
      <c r="AN956" t="s">
        <v>89</v>
      </c>
      <c r="AO956" t="s">
        <v>89</v>
      </c>
      <c r="AP956" t="s">
        <v>89</v>
      </c>
      <c r="AQ956" t="s">
        <v>89</v>
      </c>
      <c r="AR956" t="s">
        <v>89</v>
      </c>
      <c r="AS956" t="s">
        <v>89</v>
      </c>
      <c r="AT956" t="s">
        <v>89</v>
      </c>
      <c r="AU956" t="s">
        <v>89</v>
      </c>
      <c r="AV956" t="s">
        <v>89</v>
      </c>
      <c r="AW956" t="s">
        <v>89</v>
      </c>
      <c r="AX956" t="s">
        <v>89</v>
      </c>
      <c r="AY956" t="s">
        <v>89</v>
      </c>
      <c r="AZ956" t="s">
        <v>89</v>
      </c>
      <c r="BA956" t="s">
        <v>89</v>
      </c>
      <c r="BB956" t="s">
        <v>89</v>
      </c>
      <c r="BC956" t="s">
        <v>89</v>
      </c>
      <c r="BD956" t="s">
        <v>89</v>
      </c>
      <c r="BE956" t="s">
        <v>89</v>
      </c>
    </row>
    <row r="957" spans="1:57" x14ac:dyDescent="0.35">
      <c r="A957" t="s">
        <v>2214</v>
      </c>
      <c r="B957" t="s">
        <v>81</v>
      </c>
      <c r="C957" t="s">
        <v>595</v>
      </c>
      <c r="D957" t="s">
        <v>83</v>
      </c>
      <c r="E957" s="2" t="str">
        <f>HYPERLINK("capsilon://?command=openfolder&amp;siteaddress=envoy.emaiq-na2.net&amp;folderid=FXBD43A30D-D7DC-6B31-82C8-9BCCB2F4A69E","FX2204261")</f>
        <v>FX2204261</v>
      </c>
      <c r="F957" t="s">
        <v>19</v>
      </c>
      <c r="G957" t="s">
        <v>19</v>
      </c>
      <c r="H957" t="s">
        <v>84</v>
      </c>
      <c r="I957" t="s">
        <v>2215</v>
      </c>
      <c r="J957">
        <v>246</v>
      </c>
      <c r="K957" t="s">
        <v>86</v>
      </c>
      <c r="L957" t="s">
        <v>87</v>
      </c>
      <c r="M957" t="s">
        <v>88</v>
      </c>
      <c r="N957">
        <v>1</v>
      </c>
      <c r="O957" s="1">
        <v>44659.682905092595</v>
      </c>
      <c r="P957" s="1">
        <v>44659.705763888887</v>
      </c>
      <c r="Q957">
        <v>1337</v>
      </c>
      <c r="R957">
        <v>638</v>
      </c>
      <c r="S957" t="b">
        <v>0</v>
      </c>
      <c r="T957" t="s">
        <v>89</v>
      </c>
      <c r="U957" t="b">
        <v>0</v>
      </c>
      <c r="V957" t="s">
        <v>195</v>
      </c>
      <c r="W957" s="1">
        <v>44659.705763888887</v>
      </c>
      <c r="X957">
        <v>285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246</v>
      </c>
      <c r="AE957">
        <v>194</v>
      </c>
      <c r="AF957">
        <v>0</v>
      </c>
      <c r="AG957">
        <v>10</v>
      </c>
      <c r="AH957" t="s">
        <v>89</v>
      </c>
      <c r="AI957" t="s">
        <v>89</v>
      </c>
      <c r="AJ957" t="s">
        <v>89</v>
      </c>
      <c r="AK957" t="s">
        <v>89</v>
      </c>
      <c r="AL957" t="s">
        <v>89</v>
      </c>
      <c r="AM957" t="s">
        <v>89</v>
      </c>
      <c r="AN957" t="s">
        <v>89</v>
      </c>
      <c r="AO957" t="s">
        <v>89</v>
      </c>
      <c r="AP957" t="s">
        <v>89</v>
      </c>
      <c r="AQ957" t="s">
        <v>89</v>
      </c>
      <c r="AR957" t="s">
        <v>89</v>
      </c>
      <c r="AS957" t="s">
        <v>89</v>
      </c>
      <c r="AT957" t="s">
        <v>89</v>
      </c>
      <c r="AU957" t="s">
        <v>89</v>
      </c>
      <c r="AV957" t="s">
        <v>89</v>
      </c>
      <c r="AW957" t="s">
        <v>89</v>
      </c>
      <c r="AX957" t="s">
        <v>89</v>
      </c>
      <c r="AY957" t="s">
        <v>89</v>
      </c>
      <c r="AZ957" t="s">
        <v>89</v>
      </c>
      <c r="BA957" t="s">
        <v>89</v>
      </c>
      <c r="BB957" t="s">
        <v>89</v>
      </c>
      <c r="BC957" t="s">
        <v>89</v>
      </c>
      <c r="BD957" t="s">
        <v>89</v>
      </c>
      <c r="BE957" t="s">
        <v>89</v>
      </c>
    </row>
    <row r="958" spans="1:57" x14ac:dyDescent="0.35">
      <c r="A958" t="s">
        <v>2216</v>
      </c>
      <c r="B958" t="s">
        <v>81</v>
      </c>
      <c r="C958" t="s">
        <v>259</v>
      </c>
      <c r="D958" t="s">
        <v>83</v>
      </c>
      <c r="E958" s="2" t="str">
        <f>HYPERLINK("capsilon://?command=openfolder&amp;siteaddress=envoy.emaiq-na2.net&amp;folderid=FX8BE13175-791D-12B0-A1A3-FA53C7AB793D","FX220452")</f>
        <v>FX220452</v>
      </c>
      <c r="F958" t="s">
        <v>19</v>
      </c>
      <c r="G958" t="s">
        <v>19</v>
      </c>
      <c r="H958" t="s">
        <v>84</v>
      </c>
      <c r="I958" t="s">
        <v>2213</v>
      </c>
      <c r="J958">
        <v>38</v>
      </c>
      <c r="K958" t="s">
        <v>86</v>
      </c>
      <c r="L958" t="s">
        <v>87</v>
      </c>
      <c r="M958" t="s">
        <v>88</v>
      </c>
      <c r="N958">
        <v>2</v>
      </c>
      <c r="O958" s="1">
        <v>44659.686122685183</v>
      </c>
      <c r="P958" s="1">
        <v>44659.703275462962</v>
      </c>
      <c r="Q958">
        <v>493</v>
      </c>
      <c r="R958">
        <v>989</v>
      </c>
      <c r="S958" t="b">
        <v>0</v>
      </c>
      <c r="T958" t="s">
        <v>89</v>
      </c>
      <c r="U958" t="b">
        <v>1</v>
      </c>
      <c r="V958" t="s">
        <v>336</v>
      </c>
      <c r="W958" s="1">
        <v>44659.698692129627</v>
      </c>
      <c r="X958">
        <v>785</v>
      </c>
      <c r="Y958">
        <v>37</v>
      </c>
      <c r="Z958">
        <v>0</v>
      </c>
      <c r="AA958">
        <v>37</v>
      </c>
      <c r="AB958">
        <v>0</v>
      </c>
      <c r="AC958">
        <v>34</v>
      </c>
      <c r="AD958">
        <v>1</v>
      </c>
      <c r="AE958">
        <v>0</v>
      </c>
      <c r="AF958">
        <v>0</v>
      </c>
      <c r="AG958">
        <v>0</v>
      </c>
      <c r="AH958" t="s">
        <v>101</v>
      </c>
      <c r="AI958" s="1">
        <v>44659.703275462962</v>
      </c>
      <c r="AJ958">
        <v>204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 t="s">
        <v>89</v>
      </c>
      <c r="AU958" t="s">
        <v>89</v>
      </c>
      <c r="AV958" t="s">
        <v>89</v>
      </c>
      <c r="AW958" t="s">
        <v>89</v>
      </c>
      <c r="AX958" t="s">
        <v>89</v>
      </c>
      <c r="AY958" t="s">
        <v>89</v>
      </c>
      <c r="AZ958" t="s">
        <v>89</v>
      </c>
      <c r="BA958" t="s">
        <v>89</v>
      </c>
      <c r="BB958" t="s">
        <v>89</v>
      </c>
      <c r="BC958" t="s">
        <v>89</v>
      </c>
      <c r="BD958" t="s">
        <v>89</v>
      </c>
      <c r="BE958" t="s">
        <v>89</v>
      </c>
    </row>
    <row r="959" spans="1:57" x14ac:dyDescent="0.35">
      <c r="A959" t="s">
        <v>2217</v>
      </c>
      <c r="B959" t="s">
        <v>81</v>
      </c>
      <c r="C959" t="s">
        <v>259</v>
      </c>
      <c r="D959" t="s">
        <v>83</v>
      </c>
      <c r="E959" s="2" t="str">
        <f>HYPERLINK("capsilon://?command=openfolder&amp;siteaddress=envoy.emaiq-na2.net&amp;folderid=FX8BE13175-791D-12B0-A1A3-FA53C7AB793D","FX220452")</f>
        <v>FX220452</v>
      </c>
      <c r="F959" t="s">
        <v>19</v>
      </c>
      <c r="G959" t="s">
        <v>19</v>
      </c>
      <c r="H959" t="s">
        <v>84</v>
      </c>
      <c r="I959" t="s">
        <v>2218</v>
      </c>
      <c r="J959">
        <v>66</v>
      </c>
      <c r="K959" t="s">
        <v>86</v>
      </c>
      <c r="L959" t="s">
        <v>87</v>
      </c>
      <c r="M959" t="s">
        <v>88</v>
      </c>
      <c r="N959">
        <v>1</v>
      </c>
      <c r="O959" s="1">
        <v>44659.686331018522</v>
      </c>
      <c r="P959" s="1">
        <v>44659.697511574072</v>
      </c>
      <c r="Q959">
        <v>944</v>
      </c>
      <c r="R959">
        <v>22</v>
      </c>
      <c r="S959" t="b">
        <v>0</v>
      </c>
      <c r="T959" t="s">
        <v>89</v>
      </c>
      <c r="U959" t="b">
        <v>0</v>
      </c>
      <c r="V959" t="s">
        <v>195</v>
      </c>
      <c r="W959" s="1">
        <v>44659.697511574072</v>
      </c>
      <c r="X959">
        <v>22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66</v>
      </c>
      <c r="AE959">
        <v>52</v>
      </c>
      <c r="AF959">
        <v>0</v>
      </c>
      <c r="AG959">
        <v>1</v>
      </c>
      <c r="AH959" t="s">
        <v>89</v>
      </c>
      <c r="AI959" t="s">
        <v>89</v>
      </c>
      <c r="AJ959" t="s">
        <v>89</v>
      </c>
      <c r="AK959" t="s">
        <v>89</v>
      </c>
      <c r="AL959" t="s">
        <v>89</v>
      </c>
      <c r="AM959" t="s">
        <v>89</v>
      </c>
      <c r="AN959" t="s">
        <v>89</v>
      </c>
      <c r="AO959" t="s">
        <v>89</v>
      </c>
      <c r="AP959" t="s">
        <v>89</v>
      </c>
      <c r="AQ959" t="s">
        <v>89</v>
      </c>
      <c r="AR959" t="s">
        <v>89</v>
      </c>
      <c r="AS959" t="s">
        <v>89</v>
      </c>
      <c r="AT959" t="s">
        <v>89</v>
      </c>
      <c r="AU959" t="s">
        <v>89</v>
      </c>
      <c r="AV959" t="s">
        <v>89</v>
      </c>
      <c r="AW959" t="s">
        <v>89</v>
      </c>
      <c r="AX959" t="s">
        <v>89</v>
      </c>
      <c r="AY959" t="s">
        <v>89</v>
      </c>
      <c r="AZ959" t="s">
        <v>89</v>
      </c>
      <c r="BA959" t="s">
        <v>89</v>
      </c>
      <c r="BB959" t="s">
        <v>89</v>
      </c>
      <c r="BC959" t="s">
        <v>89</v>
      </c>
      <c r="BD959" t="s">
        <v>89</v>
      </c>
      <c r="BE959" t="s">
        <v>89</v>
      </c>
    </row>
    <row r="960" spans="1:57" x14ac:dyDescent="0.35">
      <c r="A960" t="s">
        <v>2219</v>
      </c>
      <c r="B960" t="s">
        <v>81</v>
      </c>
      <c r="C960" t="s">
        <v>2220</v>
      </c>
      <c r="D960" t="s">
        <v>83</v>
      </c>
      <c r="E960" s="2" t="str">
        <f>HYPERLINK("capsilon://?command=openfolder&amp;siteaddress=envoy.emaiq-na2.net&amp;folderid=FX1ED94584-DAE5-2B35-CDDB-74571598FE42","FX2204324")</f>
        <v>FX2204324</v>
      </c>
      <c r="F960" t="s">
        <v>19</v>
      </c>
      <c r="G960" t="s">
        <v>19</v>
      </c>
      <c r="H960" t="s">
        <v>84</v>
      </c>
      <c r="I960" t="s">
        <v>2221</v>
      </c>
      <c r="J960">
        <v>88</v>
      </c>
      <c r="K960" t="s">
        <v>86</v>
      </c>
      <c r="L960" t="s">
        <v>87</v>
      </c>
      <c r="M960" t="s">
        <v>88</v>
      </c>
      <c r="N960">
        <v>1</v>
      </c>
      <c r="O960" s="1">
        <v>44659.694988425923</v>
      </c>
      <c r="P960" s="1">
        <v>44659.70239583333</v>
      </c>
      <c r="Q960">
        <v>219</v>
      </c>
      <c r="R960">
        <v>421</v>
      </c>
      <c r="S960" t="b">
        <v>0</v>
      </c>
      <c r="T960" t="s">
        <v>89</v>
      </c>
      <c r="U960" t="b">
        <v>0</v>
      </c>
      <c r="V960" t="s">
        <v>195</v>
      </c>
      <c r="W960" s="1">
        <v>44659.70239583333</v>
      </c>
      <c r="X960">
        <v>421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88</v>
      </c>
      <c r="AE960">
        <v>69</v>
      </c>
      <c r="AF960">
        <v>0</v>
      </c>
      <c r="AG960">
        <v>5</v>
      </c>
      <c r="AH960" t="s">
        <v>89</v>
      </c>
      <c r="AI960" t="s">
        <v>89</v>
      </c>
      <c r="AJ960" t="s">
        <v>89</v>
      </c>
      <c r="AK960" t="s">
        <v>89</v>
      </c>
      <c r="AL960" t="s">
        <v>89</v>
      </c>
      <c r="AM960" t="s">
        <v>89</v>
      </c>
      <c r="AN960" t="s">
        <v>89</v>
      </c>
      <c r="AO960" t="s">
        <v>89</v>
      </c>
      <c r="AP960" t="s">
        <v>89</v>
      </c>
      <c r="AQ960" t="s">
        <v>89</v>
      </c>
      <c r="AR960" t="s">
        <v>89</v>
      </c>
      <c r="AS960" t="s">
        <v>89</v>
      </c>
      <c r="AT960" t="s">
        <v>89</v>
      </c>
      <c r="AU960" t="s">
        <v>89</v>
      </c>
      <c r="AV960" t="s">
        <v>89</v>
      </c>
      <c r="AW960" t="s">
        <v>89</v>
      </c>
      <c r="AX960" t="s">
        <v>89</v>
      </c>
      <c r="AY960" t="s">
        <v>89</v>
      </c>
      <c r="AZ960" t="s">
        <v>89</v>
      </c>
      <c r="BA960" t="s">
        <v>89</v>
      </c>
      <c r="BB960" t="s">
        <v>89</v>
      </c>
      <c r="BC960" t="s">
        <v>89</v>
      </c>
      <c r="BD960" t="s">
        <v>89</v>
      </c>
      <c r="BE960" t="s">
        <v>89</v>
      </c>
    </row>
    <row r="961" spans="1:57" x14ac:dyDescent="0.35">
      <c r="A961" t="s">
        <v>2222</v>
      </c>
      <c r="B961" t="s">
        <v>81</v>
      </c>
      <c r="C961" t="s">
        <v>385</v>
      </c>
      <c r="D961" t="s">
        <v>83</v>
      </c>
      <c r="E961" s="2" t="str">
        <f>HYPERLINK("capsilon://?command=openfolder&amp;siteaddress=envoy.emaiq-na2.net&amp;folderid=FXB91EC310-263E-24B8-2F34-279EEDF4F681","FX2204346")</f>
        <v>FX2204346</v>
      </c>
      <c r="F961" t="s">
        <v>19</v>
      </c>
      <c r="G961" t="s">
        <v>19</v>
      </c>
      <c r="H961" t="s">
        <v>84</v>
      </c>
      <c r="I961" t="s">
        <v>2223</v>
      </c>
      <c r="J961">
        <v>70</v>
      </c>
      <c r="K961" t="s">
        <v>86</v>
      </c>
      <c r="L961" t="s">
        <v>87</v>
      </c>
      <c r="M961" t="s">
        <v>88</v>
      </c>
      <c r="N961">
        <v>1</v>
      </c>
      <c r="O961" s="1">
        <v>44659.696817129632</v>
      </c>
      <c r="P961" s="1">
        <v>44659.708194444444</v>
      </c>
      <c r="Q961">
        <v>651</v>
      </c>
      <c r="R961">
        <v>332</v>
      </c>
      <c r="S961" t="b">
        <v>0</v>
      </c>
      <c r="T961" t="s">
        <v>89</v>
      </c>
      <c r="U961" t="b">
        <v>0</v>
      </c>
      <c r="V961" t="s">
        <v>195</v>
      </c>
      <c r="W961" s="1">
        <v>44659.708194444444</v>
      </c>
      <c r="X961">
        <v>59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70</v>
      </c>
      <c r="AE961">
        <v>64</v>
      </c>
      <c r="AF961">
        <v>0</v>
      </c>
      <c r="AG961">
        <v>3</v>
      </c>
      <c r="AH961" t="s">
        <v>89</v>
      </c>
      <c r="AI961" t="s">
        <v>89</v>
      </c>
      <c r="AJ961" t="s">
        <v>89</v>
      </c>
      <c r="AK961" t="s">
        <v>89</v>
      </c>
      <c r="AL961" t="s">
        <v>89</v>
      </c>
      <c r="AM961" t="s">
        <v>89</v>
      </c>
      <c r="AN961" t="s">
        <v>89</v>
      </c>
      <c r="AO961" t="s">
        <v>89</v>
      </c>
      <c r="AP961" t="s">
        <v>89</v>
      </c>
      <c r="AQ961" t="s">
        <v>89</v>
      </c>
      <c r="AR961" t="s">
        <v>89</v>
      </c>
      <c r="AS961" t="s">
        <v>89</v>
      </c>
      <c r="AT961" t="s">
        <v>89</v>
      </c>
      <c r="AU961" t="s">
        <v>89</v>
      </c>
      <c r="AV961" t="s">
        <v>89</v>
      </c>
      <c r="AW961" t="s">
        <v>89</v>
      </c>
      <c r="AX961" t="s">
        <v>89</v>
      </c>
      <c r="AY961" t="s">
        <v>89</v>
      </c>
      <c r="AZ961" t="s">
        <v>89</v>
      </c>
      <c r="BA961" t="s">
        <v>89</v>
      </c>
      <c r="BB961" t="s">
        <v>89</v>
      </c>
      <c r="BC961" t="s">
        <v>89</v>
      </c>
      <c r="BD961" t="s">
        <v>89</v>
      </c>
      <c r="BE961" t="s">
        <v>89</v>
      </c>
    </row>
    <row r="962" spans="1:57" x14ac:dyDescent="0.35">
      <c r="A962" t="s">
        <v>2224</v>
      </c>
      <c r="B962" t="s">
        <v>81</v>
      </c>
      <c r="C962" t="s">
        <v>259</v>
      </c>
      <c r="D962" t="s">
        <v>83</v>
      </c>
      <c r="E962" s="2" t="str">
        <f>HYPERLINK("capsilon://?command=openfolder&amp;siteaddress=envoy.emaiq-na2.net&amp;folderid=FX8BE13175-791D-12B0-A1A3-FA53C7AB793D","FX220452")</f>
        <v>FX220452</v>
      </c>
      <c r="F962" t="s">
        <v>19</v>
      </c>
      <c r="G962" t="s">
        <v>19</v>
      </c>
      <c r="H962" t="s">
        <v>84</v>
      </c>
      <c r="I962" t="s">
        <v>2218</v>
      </c>
      <c r="J962">
        <v>38</v>
      </c>
      <c r="K962" t="s">
        <v>86</v>
      </c>
      <c r="L962" t="s">
        <v>87</v>
      </c>
      <c r="M962" t="s">
        <v>88</v>
      </c>
      <c r="N962">
        <v>2</v>
      </c>
      <c r="O962" s="1">
        <v>44659.697800925926</v>
      </c>
      <c r="P962" s="1">
        <v>44659.713310185187</v>
      </c>
      <c r="Q962">
        <v>738</v>
      </c>
      <c r="R962">
        <v>602</v>
      </c>
      <c r="S962" t="b">
        <v>0</v>
      </c>
      <c r="T962" t="s">
        <v>89</v>
      </c>
      <c r="U962" t="b">
        <v>1</v>
      </c>
      <c r="V962" t="s">
        <v>336</v>
      </c>
      <c r="W962" s="1">
        <v>44659.703900462962</v>
      </c>
      <c r="X962">
        <v>449</v>
      </c>
      <c r="Y962">
        <v>37</v>
      </c>
      <c r="Z962">
        <v>0</v>
      </c>
      <c r="AA962">
        <v>37</v>
      </c>
      <c r="AB962">
        <v>0</v>
      </c>
      <c r="AC962">
        <v>27</v>
      </c>
      <c r="AD962">
        <v>1</v>
      </c>
      <c r="AE962">
        <v>0</v>
      </c>
      <c r="AF962">
        <v>0</v>
      </c>
      <c r="AG962">
        <v>0</v>
      </c>
      <c r="AH962" t="s">
        <v>200</v>
      </c>
      <c r="AI962" s="1">
        <v>44659.713310185187</v>
      </c>
      <c r="AJ962">
        <v>153</v>
      </c>
      <c r="AK962">
        <v>1</v>
      </c>
      <c r="AL962">
        <v>0</v>
      </c>
      <c r="AM962">
        <v>1</v>
      </c>
      <c r="AN962">
        <v>0</v>
      </c>
      <c r="AO962">
        <v>1</v>
      </c>
      <c r="AP962">
        <v>0</v>
      </c>
      <c r="AQ962">
        <v>0</v>
      </c>
      <c r="AR962">
        <v>0</v>
      </c>
      <c r="AS962">
        <v>0</v>
      </c>
      <c r="AT962" t="s">
        <v>89</v>
      </c>
      <c r="AU962" t="s">
        <v>89</v>
      </c>
      <c r="AV962" t="s">
        <v>89</v>
      </c>
      <c r="AW962" t="s">
        <v>89</v>
      </c>
      <c r="AX962" t="s">
        <v>89</v>
      </c>
      <c r="AY962" t="s">
        <v>89</v>
      </c>
      <c r="AZ962" t="s">
        <v>89</v>
      </c>
      <c r="BA962" t="s">
        <v>89</v>
      </c>
      <c r="BB962" t="s">
        <v>89</v>
      </c>
      <c r="BC962" t="s">
        <v>89</v>
      </c>
      <c r="BD962" t="s">
        <v>89</v>
      </c>
      <c r="BE962" t="s">
        <v>89</v>
      </c>
    </row>
    <row r="963" spans="1:57" x14ac:dyDescent="0.35">
      <c r="A963" t="s">
        <v>2225</v>
      </c>
      <c r="B963" t="s">
        <v>81</v>
      </c>
      <c r="C963" t="s">
        <v>275</v>
      </c>
      <c r="D963" t="s">
        <v>83</v>
      </c>
      <c r="E963" s="2" t="str">
        <f>HYPERLINK("capsilon://?command=openfolder&amp;siteaddress=envoy.emaiq-na2.net&amp;folderid=FXF5274680-14E7-F63C-BE66-F653C388EA44","FX220247")</f>
        <v>FX220247</v>
      </c>
      <c r="F963" t="s">
        <v>19</v>
      </c>
      <c r="G963" t="s">
        <v>19</v>
      </c>
      <c r="H963" t="s">
        <v>84</v>
      </c>
      <c r="I963" t="s">
        <v>1906</v>
      </c>
      <c r="J963">
        <v>128</v>
      </c>
      <c r="K963" t="s">
        <v>86</v>
      </c>
      <c r="L963" t="s">
        <v>87</v>
      </c>
      <c r="M963" t="s">
        <v>88</v>
      </c>
      <c r="N963">
        <v>2</v>
      </c>
      <c r="O963" s="1">
        <v>44652.656956018516</v>
      </c>
      <c r="P963" s="1">
        <v>44652.732824074075</v>
      </c>
      <c r="Q963">
        <v>3675</v>
      </c>
      <c r="R963">
        <v>2880</v>
      </c>
      <c r="S963" t="b">
        <v>0</v>
      </c>
      <c r="T963" t="s">
        <v>89</v>
      </c>
      <c r="U963" t="b">
        <v>1</v>
      </c>
      <c r="V963" t="s">
        <v>134</v>
      </c>
      <c r="W963" s="1">
        <v>44652.684675925928</v>
      </c>
      <c r="X963">
        <v>2139</v>
      </c>
      <c r="Y963">
        <v>240</v>
      </c>
      <c r="Z963">
        <v>0</v>
      </c>
      <c r="AA963">
        <v>240</v>
      </c>
      <c r="AB963">
        <v>0</v>
      </c>
      <c r="AC963">
        <v>211</v>
      </c>
      <c r="AD963">
        <v>-112</v>
      </c>
      <c r="AE963">
        <v>0</v>
      </c>
      <c r="AF963">
        <v>0</v>
      </c>
      <c r="AG963">
        <v>0</v>
      </c>
      <c r="AH963" t="s">
        <v>101</v>
      </c>
      <c r="AI963" s="1">
        <v>44652.732824074075</v>
      </c>
      <c r="AJ963">
        <v>732</v>
      </c>
      <c r="AK963">
        <v>10</v>
      </c>
      <c r="AL963">
        <v>0</v>
      </c>
      <c r="AM963">
        <v>10</v>
      </c>
      <c r="AN963">
        <v>0</v>
      </c>
      <c r="AO963">
        <v>10</v>
      </c>
      <c r="AP963">
        <v>-122</v>
      </c>
      <c r="AQ963">
        <v>0</v>
      </c>
      <c r="AR963">
        <v>0</v>
      </c>
      <c r="AS963">
        <v>0</v>
      </c>
      <c r="AT963" t="s">
        <v>89</v>
      </c>
      <c r="AU963" t="s">
        <v>89</v>
      </c>
      <c r="AV963" t="s">
        <v>89</v>
      </c>
      <c r="AW963" t="s">
        <v>89</v>
      </c>
      <c r="AX963" t="s">
        <v>89</v>
      </c>
      <c r="AY963" t="s">
        <v>89</v>
      </c>
      <c r="AZ963" t="s">
        <v>89</v>
      </c>
      <c r="BA963" t="s">
        <v>89</v>
      </c>
      <c r="BB963" t="s">
        <v>89</v>
      </c>
      <c r="BC963" t="s">
        <v>89</v>
      </c>
      <c r="BD963" t="s">
        <v>89</v>
      </c>
      <c r="BE963" t="s">
        <v>89</v>
      </c>
    </row>
    <row r="964" spans="1:57" x14ac:dyDescent="0.35">
      <c r="A964" t="s">
        <v>2226</v>
      </c>
      <c r="B964" t="s">
        <v>81</v>
      </c>
      <c r="C964" t="s">
        <v>2199</v>
      </c>
      <c r="D964" t="s">
        <v>83</v>
      </c>
      <c r="E964" s="2" t="str">
        <f>HYPERLINK("capsilon://?command=openfolder&amp;siteaddress=envoy.emaiq-na2.net&amp;folderid=FXD54DAB8D-6F72-41E6-70A8-DDF7CE60941E","FX2204306")</f>
        <v>FX2204306</v>
      </c>
      <c r="F964" t="s">
        <v>19</v>
      </c>
      <c r="G964" t="s">
        <v>19</v>
      </c>
      <c r="H964" t="s">
        <v>84</v>
      </c>
      <c r="I964" t="s">
        <v>2200</v>
      </c>
      <c r="J964">
        <v>320</v>
      </c>
      <c r="K964" t="s">
        <v>86</v>
      </c>
      <c r="L964" t="s">
        <v>87</v>
      </c>
      <c r="M964" t="s">
        <v>88</v>
      </c>
      <c r="N964">
        <v>2</v>
      </c>
      <c r="O964" s="1">
        <v>44659.698854166665</v>
      </c>
      <c r="P964" s="1">
        <v>44659.756793981483</v>
      </c>
      <c r="Q964">
        <v>1175</v>
      </c>
      <c r="R964">
        <v>3831</v>
      </c>
      <c r="S964" t="b">
        <v>0</v>
      </c>
      <c r="T964" t="s">
        <v>89</v>
      </c>
      <c r="U964" t="b">
        <v>1</v>
      </c>
      <c r="V964" t="s">
        <v>460</v>
      </c>
      <c r="W964" s="1">
        <v>44659.735752314817</v>
      </c>
      <c r="X964">
        <v>2859</v>
      </c>
      <c r="Y964">
        <v>306</v>
      </c>
      <c r="Z964">
        <v>0</v>
      </c>
      <c r="AA964">
        <v>306</v>
      </c>
      <c r="AB964">
        <v>74</v>
      </c>
      <c r="AC964">
        <v>162</v>
      </c>
      <c r="AD964">
        <v>14</v>
      </c>
      <c r="AE964">
        <v>0</v>
      </c>
      <c r="AF964">
        <v>0</v>
      </c>
      <c r="AG964">
        <v>0</v>
      </c>
      <c r="AH964" t="s">
        <v>200</v>
      </c>
      <c r="AI964" s="1">
        <v>44659.756793981483</v>
      </c>
      <c r="AJ964">
        <v>864</v>
      </c>
      <c r="AK964">
        <v>6</v>
      </c>
      <c r="AL964">
        <v>0</v>
      </c>
      <c r="AM964">
        <v>6</v>
      </c>
      <c r="AN964">
        <v>74</v>
      </c>
      <c r="AO964">
        <v>5</v>
      </c>
      <c r="AP964">
        <v>8</v>
      </c>
      <c r="AQ964">
        <v>0</v>
      </c>
      <c r="AR964">
        <v>0</v>
      </c>
      <c r="AS964">
        <v>0</v>
      </c>
      <c r="AT964" t="s">
        <v>89</v>
      </c>
      <c r="AU964" t="s">
        <v>89</v>
      </c>
      <c r="AV964" t="s">
        <v>89</v>
      </c>
      <c r="AW964" t="s">
        <v>89</v>
      </c>
      <c r="AX964" t="s">
        <v>89</v>
      </c>
      <c r="AY964" t="s">
        <v>89</v>
      </c>
      <c r="AZ964" t="s">
        <v>89</v>
      </c>
      <c r="BA964" t="s">
        <v>89</v>
      </c>
      <c r="BB964" t="s">
        <v>89</v>
      </c>
      <c r="BC964" t="s">
        <v>89</v>
      </c>
      <c r="BD964" t="s">
        <v>89</v>
      </c>
      <c r="BE964" t="s">
        <v>89</v>
      </c>
    </row>
    <row r="965" spans="1:57" x14ac:dyDescent="0.35">
      <c r="A965" t="s">
        <v>2227</v>
      </c>
      <c r="B965" t="s">
        <v>81</v>
      </c>
      <c r="C965" t="s">
        <v>2220</v>
      </c>
      <c r="D965" t="s">
        <v>83</v>
      </c>
      <c r="E965" s="2" t="str">
        <f>HYPERLINK("capsilon://?command=openfolder&amp;siteaddress=envoy.emaiq-na2.net&amp;folderid=FX1ED94584-DAE5-2B35-CDDB-74571598FE42","FX2204324")</f>
        <v>FX2204324</v>
      </c>
      <c r="F965" t="s">
        <v>19</v>
      </c>
      <c r="G965" t="s">
        <v>19</v>
      </c>
      <c r="H965" t="s">
        <v>84</v>
      </c>
      <c r="I965" t="s">
        <v>2221</v>
      </c>
      <c r="J965">
        <v>152</v>
      </c>
      <c r="K965" t="s">
        <v>86</v>
      </c>
      <c r="L965" t="s">
        <v>87</v>
      </c>
      <c r="M965" t="s">
        <v>88</v>
      </c>
      <c r="N965">
        <v>2</v>
      </c>
      <c r="O965" s="1">
        <v>44659.704189814816</v>
      </c>
      <c r="P965" s="1">
        <v>44659.73269675926</v>
      </c>
      <c r="Q965">
        <v>459</v>
      </c>
      <c r="R965">
        <v>2004</v>
      </c>
      <c r="S965" t="b">
        <v>0</v>
      </c>
      <c r="T965" t="s">
        <v>89</v>
      </c>
      <c r="U965" t="b">
        <v>1</v>
      </c>
      <c r="V965" t="s">
        <v>199</v>
      </c>
      <c r="W965" s="1">
        <v>44659.722500000003</v>
      </c>
      <c r="X965">
        <v>1487</v>
      </c>
      <c r="Y965">
        <v>141</v>
      </c>
      <c r="Z965">
        <v>0</v>
      </c>
      <c r="AA965">
        <v>141</v>
      </c>
      <c r="AB965">
        <v>0</v>
      </c>
      <c r="AC965">
        <v>86</v>
      </c>
      <c r="AD965">
        <v>11</v>
      </c>
      <c r="AE965">
        <v>0</v>
      </c>
      <c r="AF965">
        <v>0</v>
      </c>
      <c r="AG965">
        <v>0</v>
      </c>
      <c r="AH965" t="s">
        <v>101</v>
      </c>
      <c r="AI965" s="1">
        <v>44659.73269675926</v>
      </c>
      <c r="AJ965">
        <v>509</v>
      </c>
      <c r="AK965">
        <v>1</v>
      </c>
      <c r="AL965">
        <v>0</v>
      </c>
      <c r="AM965">
        <v>1</v>
      </c>
      <c r="AN965">
        <v>0</v>
      </c>
      <c r="AO965">
        <v>2</v>
      </c>
      <c r="AP965">
        <v>10</v>
      </c>
      <c r="AQ965">
        <v>0</v>
      </c>
      <c r="AR965">
        <v>0</v>
      </c>
      <c r="AS965">
        <v>0</v>
      </c>
      <c r="AT965" t="s">
        <v>89</v>
      </c>
      <c r="AU965" t="s">
        <v>89</v>
      </c>
      <c r="AV965" t="s">
        <v>89</v>
      </c>
      <c r="AW965" t="s">
        <v>89</v>
      </c>
      <c r="AX965" t="s">
        <v>89</v>
      </c>
      <c r="AY965" t="s">
        <v>89</v>
      </c>
      <c r="AZ965" t="s">
        <v>89</v>
      </c>
      <c r="BA965" t="s">
        <v>89</v>
      </c>
      <c r="BB965" t="s">
        <v>89</v>
      </c>
      <c r="BC965" t="s">
        <v>89</v>
      </c>
      <c r="BD965" t="s">
        <v>89</v>
      </c>
      <c r="BE965" t="s">
        <v>89</v>
      </c>
    </row>
    <row r="966" spans="1:57" x14ac:dyDescent="0.35">
      <c r="A966" t="s">
        <v>2228</v>
      </c>
      <c r="B966" t="s">
        <v>81</v>
      </c>
      <c r="C966" t="s">
        <v>595</v>
      </c>
      <c r="D966" t="s">
        <v>83</v>
      </c>
      <c r="E966" s="2" t="str">
        <f>HYPERLINK("capsilon://?command=openfolder&amp;siteaddress=envoy.emaiq-na2.net&amp;folderid=FXBD43A30D-D7DC-6B31-82C8-9BCCB2F4A69E","FX2204261")</f>
        <v>FX2204261</v>
      </c>
      <c r="F966" t="s">
        <v>19</v>
      </c>
      <c r="G966" t="s">
        <v>19</v>
      </c>
      <c r="H966" t="s">
        <v>84</v>
      </c>
      <c r="I966" t="s">
        <v>2215</v>
      </c>
      <c r="J966">
        <v>324</v>
      </c>
      <c r="K966" t="s">
        <v>86</v>
      </c>
      <c r="L966" t="s">
        <v>87</v>
      </c>
      <c r="M966" t="s">
        <v>88</v>
      </c>
      <c r="N966">
        <v>2</v>
      </c>
      <c r="O966" s="1">
        <v>44659.706863425927</v>
      </c>
      <c r="P966" s="1">
        <v>44659.780775462961</v>
      </c>
      <c r="Q966">
        <v>2533</v>
      </c>
      <c r="R966">
        <v>3853</v>
      </c>
      <c r="S966" t="b">
        <v>0</v>
      </c>
      <c r="T966" t="s">
        <v>89</v>
      </c>
      <c r="U966" t="b">
        <v>1</v>
      </c>
      <c r="V966" t="s">
        <v>336</v>
      </c>
      <c r="W966" s="1">
        <v>44659.738368055558</v>
      </c>
      <c r="X966">
        <v>2703</v>
      </c>
      <c r="Y966">
        <v>268</v>
      </c>
      <c r="Z966">
        <v>0</v>
      </c>
      <c r="AA966">
        <v>268</v>
      </c>
      <c r="AB966">
        <v>0</v>
      </c>
      <c r="AC966">
        <v>132</v>
      </c>
      <c r="AD966">
        <v>56</v>
      </c>
      <c r="AE966">
        <v>0</v>
      </c>
      <c r="AF966">
        <v>0</v>
      </c>
      <c r="AG966">
        <v>0</v>
      </c>
      <c r="AH966" t="s">
        <v>101</v>
      </c>
      <c r="AI966" s="1">
        <v>44659.780775462961</v>
      </c>
      <c r="AJ966">
        <v>1077</v>
      </c>
      <c r="AK966">
        <v>4</v>
      </c>
      <c r="AL966">
        <v>0</v>
      </c>
      <c r="AM966">
        <v>4</v>
      </c>
      <c r="AN966">
        <v>0</v>
      </c>
      <c r="AO966">
        <v>4</v>
      </c>
      <c r="AP966">
        <v>52</v>
      </c>
      <c r="AQ966">
        <v>0</v>
      </c>
      <c r="AR966">
        <v>0</v>
      </c>
      <c r="AS966">
        <v>0</v>
      </c>
      <c r="AT966" t="s">
        <v>89</v>
      </c>
      <c r="AU966" t="s">
        <v>89</v>
      </c>
      <c r="AV966" t="s">
        <v>89</v>
      </c>
      <c r="AW966" t="s">
        <v>89</v>
      </c>
      <c r="AX966" t="s">
        <v>89</v>
      </c>
      <c r="AY966" t="s">
        <v>89</v>
      </c>
      <c r="AZ966" t="s">
        <v>89</v>
      </c>
      <c r="BA966" t="s">
        <v>89</v>
      </c>
      <c r="BB966" t="s">
        <v>89</v>
      </c>
      <c r="BC966" t="s">
        <v>89</v>
      </c>
      <c r="BD966" t="s">
        <v>89</v>
      </c>
      <c r="BE966" t="s">
        <v>89</v>
      </c>
    </row>
    <row r="967" spans="1:57" x14ac:dyDescent="0.35">
      <c r="A967" t="s">
        <v>2229</v>
      </c>
      <c r="B967" t="s">
        <v>81</v>
      </c>
      <c r="C967" t="s">
        <v>2209</v>
      </c>
      <c r="D967" t="s">
        <v>83</v>
      </c>
      <c r="E967" s="2" t="str">
        <f>HYPERLINK("capsilon://?command=openfolder&amp;siteaddress=envoy.emaiq-na2.net&amp;folderid=FX95DD1BB1-4CA0-401D-F577-468E4205B2AF","FX220417")</f>
        <v>FX220417</v>
      </c>
      <c r="F967" t="s">
        <v>19</v>
      </c>
      <c r="G967" t="s">
        <v>19</v>
      </c>
      <c r="H967" t="s">
        <v>84</v>
      </c>
      <c r="I967" t="s">
        <v>2210</v>
      </c>
      <c r="J967">
        <v>181</v>
      </c>
      <c r="K967" t="s">
        <v>86</v>
      </c>
      <c r="L967" t="s">
        <v>87</v>
      </c>
      <c r="M967" t="s">
        <v>88</v>
      </c>
      <c r="N967">
        <v>2</v>
      </c>
      <c r="O967" s="1">
        <v>44659.708472222221</v>
      </c>
      <c r="P967" s="1">
        <v>44659.784444444442</v>
      </c>
      <c r="Q967">
        <v>2373</v>
      </c>
      <c r="R967">
        <v>4191</v>
      </c>
      <c r="S967" t="b">
        <v>0</v>
      </c>
      <c r="T967" t="s">
        <v>89</v>
      </c>
      <c r="U967" t="b">
        <v>1</v>
      </c>
      <c r="V967" t="s">
        <v>195</v>
      </c>
      <c r="W967" s="1">
        <v>44659.742083333331</v>
      </c>
      <c r="X967">
        <v>2900</v>
      </c>
      <c r="Y967">
        <v>155</v>
      </c>
      <c r="Z967">
        <v>0</v>
      </c>
      <c r="AA967">
        <v>155</v>
      </c>
      <c r="AB967">
        <v>21</v>
      </c>
      <c r="AC967">
        <v>58</v>
      </c>
      <c r="AD967">
        <v>26</v>
      </c>
      <c r="AE967">
        <v>0</v>
      </c>
      <c r="AF967">
        <v>0</v>
      </c>
      <c r="AG967">
        <v>0</v>
      </c>
      <c r="AH967" t="s">
        <v>200</v>
      </c>
      <c r="AI967" s="1">
        <v>44659.784444444442</v>
      </c>
      <c r="AJ967">
        <v>1291</v>
      </c>
      <c r="AK967">
        <v>8</v>
      </c>
      <c r="AL967">
        <v>0</v>
      </c>
      <c r="AM967">
        <v>8</v>
      </c>
      <c r="AN967">
        <v>21</v>
      </c>
      <c r="AO967">
        <v>7</v>
      </c>
      <c r="AP967">
        <v>18</v>
      </c>
      <c r="AQ967">
        <v>0</v>
      </c>
      <c r="AR967">
        <v>0</v>
      </c>
      <c r="AS967">
        <v>0</v>
      </c>
      <c r="AT967" t="s">
        <v>89</v>
      </c>
      <c r="AU967" t="s">
        <v>89</v>
      </c>
      <c r="AV967" t="s">
        <v>89</v>
      </c>
      <c r="AW967" t="s">
        <v>89</v>
      </c>
      <c r="AX967" t="s">
        <v>89</v>
      </c>
      <c r="AY967" t="s">
        <v>89</v>
      </c>
      <c r="AZ967" t="s">
        <v>89</v>
      </c>
      <c r="BA967" t="s">
        <v>89</v>
      </c>
      <c r="BB967" t="s">
        <v>89</v>
      </c>
      <c r="BC967" t="s">
        <v>89</v>
      </c>
      <c r="BD967" t="s">
        <v>89</v>
      </c>
      <c r="BE967" t="s">
        <v>89</v>
      </c>
    </row>
    <row r="968" spans="1:57" x14ac:dyDescent="0.35">
      <c r="A968" t="s">
        <v>2230</v>
      </c>
      <c r="B968" t="s">
        <v>81</v>
      </c>
      <c r="C968" t="s">
        <v>385</v>
      </c>
      <c r="D968" t="s">
        <v>83</v>
      </c>
      <c r="E968" s="2" t="str">
        <f>HYPERLINK("capsilon://?command=openfolder&amp;siteaddress=envoy.emaiq-na2.net&amp;folderid=FXB91EC310-263E-24B8-2F34-279EEDF4F681","FX2204346")</f>
        <v>FX2204346</v>
      </c>
      <c r="F968" t="s">
        <v>19</v>
      </c>
      <c r="G968" t="s">
        <v>19</v>
      </c>
      <c r="H968" t="s">
        <v>84</v>
      </c>
      <c r="I968" t="s">
        <v>2223</v>
      </c>
      <c r="J968">
        <v>102</v>
      </c>
      <c r="K968" t="s">
        <v>86</v>
      </c>
      <c r="L968" t="s">
        <v>87</v>
      </c>
      <c r="M968" t="s">
        <v>88</v>
      </c>
      <c r="N968">
        <v>2</v>
      </c>
      <c r="O968" s="1">
        <v>44659.70888888889</v>
      </c>
      <c r="P968" s="1">
        <v>44659.783090277779</v>
      </c>
      <c r="Q968">
        <v>4736</v>
      </c>
      <c r="R968">
        <v>1675</v>
      </c>
      <c r="S968" t="b">
        <v>0</v>
      </c>
      <c r="T968" t="s">
        <v>89</v>
      </c>
      <c r="U968" t="b">
        <v>1</v>
      </c>
      <c r="V968" t="s">
        <v>199</v>
      </c>
      <c r="W968" s="1">
        <v>44659.735000000001</v>
      </c>
      <c r="X968">
        <v>1080</v>
      </c>
      <c r="Y968">
        <v>109</v>
      </c>
      <c r="Z968">
        <v>0</v>
      </c>
      <c r="AA968">
        <v>109</v>
      </c>
      <c r="AB968">
        <v>0</v>
      </c>
      <c r="AC968">
        <v>68</v>
      </c>
      <c r="AD968">
        <v>-7</v>
      </c>
      <c r="AE968">
        <v>0</v>
      </c>
      <c r="AF968">
        <v>0</v>
      </c>
      <c r="AG968">
        <v>0</v>
      </c>
      <c r="AH968" t="s">
        <v>531</v>
      </c>
      <c r="AI968" s="1">
        <v>44659.783090277779</v>
      </c>
      <c r="AJ968">
        <v>595</v>
      </c>
      <c r="AK968">
        <v>5</v>
      </c>
      <c r="AL968">
        <v>0</v>
      </c>
      <c r="AM968">
        <v>5</v>
      </c>
      <c r="AN968">
        <v>0</v>
      </c>
      <c r="AO968">
        <v>5</v>
      </c>
      <c r="AP968">
        <v>-12</v>
      </c>
      <c r="AQ968">
        <v>0</v>
      </c>
      <c r="AR968">
        <v>0</v>
      </c>
      <c r="AS968">
        <v>0</v>
      </c>
      <c r="AT968" t="s">
        <v>89</v>
      </c>
      <c r="AU968" t="s">
        <v>89</v>
      </c>
      <c r="AV968" t="s">
        <v>89</v>
      </c>
      <c r="AW968" t="s">
        <v>89</v>
      </c>
      <c r="AX968" t="s">
        <v>89</v>
      </c>
      <c r="AY968" t="s">
        <v>89</v>
      </c>
      <c r="AZ968" t="s">
        <v>89</v>
      </c>
      <c r="BA968" t="s">
        <v>89</v>
      </c>
      <c r="BB968" t="s">
        <v>89</v>
      </c>
      <c r="BC968" t="s">
        <v>89</v>
      </c>
      <c r="BD968" t="s">
        <v>89</v>
      </c>
      <c r="BE968" t="s">
        <v>89</v>
      </c>
    </row>
    <row r="969" spans="1:57" x14ac:dyDescent="0.35">
      <c r="A969" t="s">
        <v>2231</v>
      </c>
      <c r="B969" t="s">
        <v>81</v>
      </c>
      <c r="C969" t="s">
        <v>197</v>
      </c>
      <c r="D969" t="s">
        <v>83</v>
      </c>
      <c r="E969" s="2" t="str">
        <f>HYPERLINK("capsilon://?command=openfolder&amp;siteaddress=envoy.emaiq-na2.net&amp;folderid=FXC0A2895E-4DA2-48C8-B611-74B95862A54E","FX2204227")</f>
        <v>FX2204227</v>
      </c>
      <c r="F969" t="s">
        <v>19</v>
      </c>
      <c r="G969" t="s">
        <v>19</v>
      </c>
      <c r="H969" t="s">
        <v>84</v>
      </c>
      <c r="I969" t="s">
        <v>2204</v>
      </c>
      <c r="J969">
        <v>713</v>
      </c>
      <c r="K969" t="s">
        <v>86</v>
      </c>
      <c r="L969" t="s">
        <v>87</v>
      </c>
      <c r="M969" t="s">
        <v>88</v>
      </c>
      <c r="N969">
        <v>2</v>
      </c>
      <c r="O969" s="1">
        <v>44659.711956018517</v>
      </c>
      <c r="P969" s="1">
        <v>44660.280057870368</v>
      </c>
      <c r="Q969">
        <v>31915</v>
      </c>
      <c r="R969">
        <v>17169</v>
      </c>
      <c r="S969" t="b">
        <v>0</v>
      </c>
      <c r="T969" t="s">
        <v>89</v>
      </c>
      <c r="U969" t="b">
        <v>1</v>
      </c>
      <c r="V969" t="s">
        <v>366</v>
      </c>
      <c r="W969" s="1">
        <v>44660.182175925926</v>
      </c>
      <c r="X969">
        <v>10091</v>
      </c>
      <c r="Y969">
        <v>470</v>
      </c>
      <c r="Z969">
        <v>0</v>
      </c>
      <c r="AA969">
        <v>470</v>
      </c>
      <c r="AB969">
        <v>783</v>
      </c>
      <c r="AC969">
        <v>309</v>
      </c>
      <c r="AD969">
        <v>243</v>
      </c>
      <c r="AE969">
        <v>0</v>
      </c>
      <c r="AF969">
        <v>0</v>
      </c>
      <c r="AG969">
        <v>0</v>
      </c>
      <c r="AH969" t="s">
        <v>248</v>
      </c>
      <c r="AI969" s="1">
        <v>44660.280057870368</v>
      </c>
      <c r="AJ969">
        <v>5799</v>
      </c>
      <c r="AK969">
        <v>59</v>
      </c>
      <c r="AL969">
        <v>0</v>
      </c>
      <c r="AM969">
        <v>59</v>
      </c>
      <c r="AN969">
        <v>282</v>
      </c>
      <c r="AO969">
        <v>59</v>
      </c>
      <c r="AP969">
        <v>184</v>
      </c>
      <c r="AQ969">
        <v>0</v>
      </c>
      <c r="AR969">
        <v>0</v>
      </c>
      <c r="AS969">
        <v>0</v>
      </c>
      <c r="AT969" t="s">
        <v>89</v>
      </c>
      <c r="AU969" t="s">
        <v>89</v>
      </c>
      <c r="AV969" t="s">
        <v>89</v>
      </c>
      <c r="AW969" t="s">
        <v>89</v>
      </c>
      <c r="AX969" t="s">
        <v>89</v>
      </c>
      <c r="AY969" t="s">
        <v>89</v>
      </c>
      <c r="AZ969" t="s">
        <v>89</v>
      </c>
      <c r="BA969" t="s">
        <v>89</v>
      </c>
      <c r="BB969" t="s">
        <v>89</v>
      </c>
      <c r="BC969" t="s">
        <v>89</v>
      </c>
      <c r="BD969" t="s">
        <v>89</v>
      </c>
      <c r="BE969" t="s">
        <v>89</v>
      </c>
    </row>
    <row r="970" spans="1:57" x14ac:dyDescent="0.35">
      <c r="A970" t="s">
        <v>2232</v>
      </c>
      <c r="B970" t="s">
        <v>81</v>
      </c>
      <c r="C970" t="s">
        <v>434</v>
      </c>
      <c r="D970" t="s">
        <v>83</v>
      </c>
      <c r="E970" s="2" t="str">
        <f>HYPERLINK("capsilon://?command=openfolder&amp;siteaddress=envoy.emaiq-na2.net&amp;folderid=FX802DA1F0-661C-E81F-B0CA-BBC42DEB40E4","FX22031152")</f>
        <v>FX22031152</v>
      </c>
      <c r="F970" t="s">
        <v>19</v>
      </c>
      <c r="G970" t="s">
        <v>19</v>
      </c>
      <c r="H970" t="s">
        <v>84</v>
      </c>
      <c r="I970" t="s">
        <v>2233</v>
      </c>
      <c r="J970">
        <v>262</v>
      </c>
      <c r="K970" t="s">
        <v>86</v>
      </c>
      <c r="L970" t="s">
        <v>87</v>
      </c>
      <c r="M970" t="s">
        <v>88</v>
      </c>
      <c r="N970">
        <v>2</v>
      </c>
      <c r="O970" s="1">
        <v>44659.728437500002</v>
      </c>
      <c r="P970" s="1">
        <v>44660.165972222225</v>
      </c>
      <c r="Q970">
        <v>32087</v>
      </c>
      <c r="R970">
        <v>5716</v>
      </c>
      <c r="S970" t="b">
        <v>0</v>
      </c>
      <c r="T970" t="s">
        <v>89</v>
      </c>
      <c r="U970" t="b">
        <v>0</v>
      </c>
      <c r="V970" t="s">
        <v>90</v>
      </c>
      <c r="W970" s="1">
        <v>44660.123969907407</v>
      </c>
      <c r="X970">
        <v>3263</v>
      </c>
      <c r="Y970">
        <v>262</v>
      </c>
      <c r="Z970">
        <v>0</v>
      </c>
      <c r="AA970">
        <v>262</v>
      </c>
      <c r="AB970">
        <v>0</v>
      </c>
      <c r="AC970">
        <v>140</v>
      </c>
      <c r="AD970">
        <v>0</v>
      </c>
      <c r="AE970">
        <v>0</v>
      </c>
      <c r="AF970">
        <v>0</v>
      </c>
      <c r="AG970">
        <v>0</v>
      </c>
      <c r="AH970" t="s">
        <v>248</v>
      </c>
      <c r="AI970" s="1">
        <v>44660.165972222225</v>
      </c>
      <c r="AJ970">
        <v>906</v>
      </c>
      <c r="AK970">
        <v>6</v>
      </c>
      <c r="AL970">
        <v>0</v>
      </c>
      <c r="AM970">
        <v>6</v>
      </c>
      <c r="AN970">
        <v>0</v>
      </c>
      <c r="AO970">
        <v>6</v>
      </c>
      <c r="AP970">
        <v>-6</v>
      </c>
      <c r="AQ970">
        <v>0</v>
      </c>
      <c r="AR970">
        <v>0</v>
      </c>
      <c r="AS970">
        <v>0</v>
      </c>
      <c r="AT970" t="s">
        <v>89</v>
      </c>
      <c r="AU970" t="s">
        <v>89</v>
      </c>
      <c r="AV970" t="s">
        <v>89</v>
      </c>
      <c r="AW970" t="s">
        <v>89</v>
      </c>
      <c r="AX970" t="s">
        <v>89</v>
      </c>
      <c r="AY970" t="s">
        <v>89</v>
      </c>
      <c r="AZ970" t="s">
        <v>89</v>
      </c>
      <c r="BA970" t="s">
        <v>89</v>
      </c>
      <c r="BB970" t="s">
        <v>89</v>
      </c>
      <c r="BC970" t="s">
        <v>89</v>
      </c>
      <c r="BD970" t="s">
        <v>89</v>
      </c>
      <c r="BE970" t="s">
        <v>89</v>
      </c>
    </row>
    <row r="971" spans="1:57" x14ac:dyDescent="0.35">
      <c r="A971" t="s">
        <v>2234</v>
      </c>
      <c r="B971" t="s">
        <v>81</v>
      </c>
      <c r="C971" t="s">
        <v>1866</v>
      </c>
      <c r="D971" t="s">
        <v>83</v>
      </c>
      <c r="E971" s="2" t="str">
        <f>HYPERLINK("capsilon://?command=openfolder&amp;siteaddress=envoy.emaiq-na2.net&amp;folderid=FX35A4CBE9-4A51-6AA9-3DFD-5F86164A8B96","FX22031300")</f>
        <v>FX22031300</v>
      </c>
      <c r="F971" t="s">
        <v>19</v>
      </c>
      <c r="G971" t="s">
        <v>19</v>
      </c>
      <c r="H971" t="s">
        <v>84</v>
      </c>
      <c r="I971" t="s">
        <v>2235</v>
      </c>
      <c r="J971">
        <v>66</v>
      </c>
      <c r="K971" t="s">
        <v>86</v>
      </c>
      <c r="L971" t="s">
        <v>87</v>
      </c>
      <c r="M971" t="s">
        <v>88</v>
      </c>
      <c r="N971">
        <v>2</v>
      </c>
      <c r="O971" s="1">
        <v>44659.73809027778</v>
      </c>
      <c r="P971" s="1">
        <v>44659.814780092594</v>
      </c>
      <c r="Q971">
        <v>4529</v>
      </c>
      <c r="R971">
        <v>2097</v>
      </c>
      <c r="S971" t="b">
        <v>0</v>
      </c>
      <c r="T971" t="s">
        <v>89</v>
      </c>
      <c r="U971" t="b">
        <v>0</v>
      </c>
      <c r="V971" t="s">
        <v>195</v>
      </c>
      <c r="W971" s="1">
        <v>44659.792349537034</v>
      </c>
      <c r="X971">
        <v>1232</v>
      </c>
      <c r="Y971">
        <v>52</v>
      </c>
      <c r="Z971">
        <v>0</v>
      </c>
      <c r="AA971">
        <v>52</v>
      </c>
      <c r="AB971">
        <v>0</v>
      </c>
      <c r="AC971">
        <v>40</v>
      </c>
      <c r="AD971">
        <v>14</v>
      </c>
      <c r="AE971">
        <v>0</v>
      </c>
      <c r="AF971">
        <v>0</v>
      </c>
      <c r="AG971">
        <v>0</v>
      </c>
      <c r="AH971" t="s">
        <v>101</v>
      </c>
      <c r="AI971" s="1">
        <v>44659.814780092594</v>
      </c>
      <c r="AJ971">
        <v>865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14</v>
      </c>
      <c r="AQ971">
        <v>0</v>
      </c>
      <c r="AR971">
        <v>0</v>
      </c>
      <c r="AS971">
        <v>0</v>
      </c>
      <c r="AT971" t="s">
        <v>89</v>
      </c>
      <c r="AU971" t="s">
        <v>89</v>
      </c>
      <c r="AV971" t="s">
        <v>89</v>
      </c>
      <c r="AW971" t="s">
        <v>89</v>
      </c>
      <c r="AX971" t="s">
        <v>89</v>
      </c>
      <c r="AY971" t="s">
        <v>89</v>
      </c>
      <c r="AZ971" t="s">
        <v>89</v>
      </c>
      <c r="BA971" t="s">
        <v>89</v>
      </c>
      <c r="BB971" t="s">
        <v>89</v>
      </c>
      <c r="BC971" t="s">
        <v>89</v>
      </c>
      <c r="BD971" t="s">
        <v>89</v>
      </c>
      <c r="BE971" t="s">
        <v>89</v>
      </c>
    </row>
    <row r="972" spans="1:57" x14ac:dyDescent="0.35">
      <c r="A972" t="s">
        <v>2236</v>
      </c>
      <c r="B972" t="s">
        <v>81</v>
      </c>
      <c r="C972" t="s">
        <v>255</v>
      </c>
      <c r="D972" t="s">
        <v>83</v>
      </c>
      <c r="E972" s="2" t="str">
        <f>HYPERLINK("capsilon://?command=openfolder&amp;siteaddress=envoy.emaiq-na2.net&amp;folderid=FX74C9742E-41FF-3D75-E6BE-212E72928559","FX2201569")</f>
        <v>FX2201569</v>
      </c>
      <c r="F972" t="s">
        <v>19</v>
      </c>
      <c r="G972" t="s">
        <v>19</v>
      </c>
      <c r="H972" t="s">
        <v>84</v>
      </c>
      <c r="I972" t="s">
        <v>2237</v>
      </c>
      <c r="J972">
        <v>300</v>
      </c>
      <c r="K972" t="s">
        <v>86</v>
      </c>
      <c r="L972" t="s">
        <v>87</v>
      </c>
      <c r="M972" t="s">
        <v>88</v>
      </c>
      <c r="N972">
        <v>2</v>
      </c>
      <c r="O972" s="1">
        <v>44652.657523148147</v>
      </c>
      <c r="P972" s="1">
        <v>44655.201099537036</v>
      </c>
      <c r="Q972">
        <v>216202</v>
      </c>
      <c r="R972">
        <v>3563</v>
      </c>
      <c r="S972" t="b">
        <v>0</v>
      </c>
      <c r="T972" t="s">
        <v>89</v>
      </c>
      <c r="U972" t="b">
        <v>0</v>
      </c>
      <c r="V972" t="s">
        <v>2238</v>
      </c>
      <c r="W972" s="1">
        <v>44655.181261574071</v>
      </c>
      <c r="X972">
        <v>1907</v>
      </c>
      <c r="Y972">
        <v>290</v>
      </c>
      <c r="Z972">
        <v>0</v>
      </c>
      <c r="AA972">
        <v>290</v>
      </c>
      <c r="AB972">
        <v>0</v>
      </c>
      <c r="AC972">
        <v>101</v>
      </c>
      <c r="AD972">
        <v>10</v>
      </c>
      <c r="AE972">
        <v>0</v>
      </c>
      <c r="AF972">
        <v>0</v>
      </c>
      <c r="AG972">
        <v>0</v>
      </c>
      <c r="AH972" t="s">
        <v>367</v>
      </c>
      <c r="AI972" s="1">
        <v>44655.201099537036</v>
      </c>
      <c r="AJ972">
        <v>1656</v>
      </c>
      <c r="AK972">
        <v>7</v>
      </c>
      <c r="AL972">
        <v>0</v>
      </c>
      <c r="AM972">
        <v>7</v>
      </c>
      <c r="AN972">
        <v>0</v>
      </c>
      <c r="AO972">
        <v>7</v>
      </c>
      <c r="AP972">
        <v>3</v>
      </c>
      <c r="AQ972">
        <v>0</v>
      </c>
      <c r="AR972">
        <v>0</v>
      </c>
      <c r="AS972">
        <v>0</v>
      </c>
      <c r="AT972" t="s">
        <v>89</v>
      </c>
      <c r="AU972" t="s">
        <v>89</v>
      </c>
      <c r="AV972" t="s">
        <v>89</v>
      </c>
      <c r="AW972" t="s">
        <v>89</v>
      </c>
      <c r="AX972" t="s">
        <v>89</v>
      </c>
      <c r="AY972" t="s">
        <v>89</v>
      </c>
      <c r="AZ972" t="s">
        <v>89</v>
      </c>
      <c r="BA972" t="s">
        <v>89</v>
      </c>
      <c r="BB972" t="s">
        <v>89</v>
      </c>
      <c r="BC972" t="s">
        <v>89</v>
      </c>
      <c r="BD972" t="s">
        <v>89</v>
      </c>
      <c r="BE972" t="s">
        <v>89</v>
      </c>
    </row>
    <row r="973" spans="1:57" x14ac:dyDescent="0.35">
      <c r="A973" t="s">
        <v>2239</v>
      </c>
      <c r="B973" t="s">
        <v>81</v>
      </c>
      <c r="C973" t="s">
        <v>1294</v>
      </c>
      <c r="D973" t="s">
        <v>83</v>
      </c>
      <c r="E973" s="2" t="str">
        <f>HYPERLINK("capsilon://?command=openfolder&amp;siteaddress=envoy.emaiq-na2.net&amp;folderid=FXDA38C9CE-2BB4-E1CE-CA26-AFDD7676DFAD","FX2203744")</f>
        <v>FX2203744</v>
      </c>
      <c r="F973" t="s">
        <v>19</v>
      </c>
      <c r="G973" t="s">
        <v>19</v>
      </c>
      <c r="H973" t="s">
        <v>84</v>
      </c>
      <c r="I973" t="s">
        <v>2240</v>
      </c>
      <c r="J973">
        <v>66</v>
      </c>
      <c r="K973" t="s">
        <v>86</v>
      </c>
      <c r="L973" t="s">
        <v>87</v>
      </c>
      <c r="M973" t="s">
        <v>88</v>
      </c>
      <c r="N973">
        <v>2</v>
      </c>
      <c r="O973" s="1">
        <v>44659.768506944441</v>
      </c>
      <c r="P973" s="1">
        <v>44660.120057870372</v>
      </c>
      <c r="Q973">
        <v>29344</v>
      </c>
      <c r="R973">
        <v>1030</v>
      </c>
      <c r="S973" t="b">
        <v>0</v>
      </c>
      <c r="T973" t="s">
        <v>89</v>
      </c>
      <c r="U973" t="b">
        <v>0</v>
      </c>
      <c r="V973" t="s">
        <v>100</v>
      </c>
      <c r="W973" s="1">
        <v>44660.082488425927</v>
      </c>
      <c r="X973">
        <v>772</v>
      </c>
      <c r="Y973">
        <v>52</v>
      </c>
      <c r="Z973">
        <v>0</v>
      </c>
      <c r="AA973">
        <v>52</v>
      </c>
      <c r="AB973">
        <v>0</v>
      </c>
      <c r="AC973">
        <v>43</v>
      </c>
      <c r="AD973">
        <v>14</v>
      </c>
      <c r="AE973">
        <v>0</v>
      </c>
      <c r="AF973">
        <v>0</v>
      </c>
      <c r="AG973">
        <v>0</v>
      </c>
      <c r="AH973" t="s">
        <v>248</v>
      </c>
      <c r="AI973" s="1">
        <v>44660.120057870372</v>
      </c>
      <c r="AJ973">
        <v>124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14</v>
      </c>
      <c r="AQ973">
        <v>0</v>
      </c>
      <c r="AR973">
        <v>0</v>
      </c>
      <c r="AS973">
        <v>0</v>
      </c>
      <c r="AT973" t="s">
        <v>89</v>
      </c>
      <c r="AU973" t="s">
        <v>89</v>
      </c>
      <c r="AV973" t="s">
        <v>89</v>
      </c>
      <c r="AW973" t="s">
        <v>89</v>
      </c>
      <c r="AX973" t="s">
        <v>89</v>
      </c>
      <c r="AY973" t="s">
        <v>89</v>
      </c>
      <c r="AZ973" t="s">
        <v>89</v>
      </c>
      <c r="BA973" t="s">
        <v>89</v>
      </c>
      <c r="BB973" t="s">
        <v>89</v>
      </c>
      <c r="BC973" t="s">
        <v>89</v>
      </c>
      <c r="BD973" t="s">
        <v>89</v>
      </c>
      <c r="BE973" t="s">
        <v>89</v>
      </c>
    </row>
    <row r="974" spans="1:57" x14ac:dyDescent="0.35">
      <c r="A974" t="s">
        <v>2241</v>
      </c>
      <c r="B974" t="s">
        <v>81</v>
      </c>
      <c r="C974" t="s">
        <v>167</v>
      </c>
      <c r="D974" t="s">
        <v>83</v>
      </c>
      <c r="E974" s="2" t="str">
        <f>HYPERLINK("capsilon://?command=openfolder&amp;siteaddress=envoy.emaiq-na2.net&amp;folderid=FXE11603AD-17AE-C677-DB98-F85378C2E4CE","FX2203892")</f>
        <v>FX2203892</v>
      </c>
      <c r="F974" t="s">
        <v>19</v>
      </c>
      <c r="G974" t="s">
        <v>19</v>
      </c>
      <c r="H974" t="s">
        <v>84</v>
      </c>
      <c r="I974" t="s">
        <v>2242</v>
      </c>
      <c r="J974">
        <v>66</v>
      </c>
      <c r="K974" t="s">
        <v>86</v>
      </c>
      <c r="L974" t="s">
        <v>87</v>
      </c>
      <c r="M974" t="s">
        <v>88</v>
      </c>
      <c r="N974">
        <v>2</v>
      </c>
      <c r="O974" s="1">
        <v>44659.807662037034</v>
      </c>
      <c r="P974" s="1">
        <v>44660.224699074075</v>
      </c>
      <c r="Q974">
        <v>34447</v>
      </c>
      <c r="R974">
        <v>1585</v>
      </c>
      <c r="S974" t="b">
        <v>0</v>
      </c>
      <c r="T974" t="s">
        <v>89</v>
      </c>
      <c r="U974" t="b">
        <v>0</v>
      </c>
      <c r="V974" t="s">
        <v>100</v>
      </c>
      <c r="W974" s="1">
        <v>44660.093206018515</v>
      </c>
      <c r="X974">
        <v>925</v>
      </c>
      <c r="Y974">
        <v>52</v>
      </c>
      <c r="Z974">
        <v>0</v>
      </c>
      <c r="AA974">
        <v>52</v>
      </c>
      <c r="AB974">
        <v>0</v>
      </c>
      <c r="AC974">
        <v>29</v>
      </c>
      <c r="AD974">
        <v>14</v>
      </c>
      <c r="AE974">
        <v>0</v>
      </c>
      <c r="AF974">
        <v>0</v>
      </c>
      <c r="AG974">
        <v>0</v>
      </c>
      <c r="AH974" t="s">
        <v>101</v>
      </c>
      <c r="AI974" s="1">
        <v>44660.224699074075</v>
      </c>
      <c r="AJ974">
        <v>636</v>
      </c>
      <c r="AK974">
        <v>2</v>
      </c>
      <c r="AL974">
        <v>0</v>
      </c>
      <c r="AM974">
        <v>2</v>
      </c>
      <c r="AN974">
        <v>0</v>
      </c>
      <c r="AO974">
        <v>1</v>
      </c>
      <c r="AP974">
        <v>12</v>
      </c>
      <c r="AQ974">
        <v>0</v>
      </c>
      <c r="AR974">
        <v>0</v>
      </c>
      <c r="AS974">
        <v>0</v>
      </c>
      <c r="AT974" t="s">
        <v>89</v>
      </c>
      <c r="AU974" t="s">
        <v>89</v>
      </c>
      <c r="AV974" t="s">
        <v>89</v>
      </c>
      <c r="AW974" t="s">
        <v>89</v>
      </c>
      <c r="AX974" t="s">
        <v>89</v>
      </c>
      <c r="AY974" t="s">
        <v>89</v>
      </c>
      <c r="AZ974" t="s">
        <v>89</v>
      </c>
      <c r="BA974" t="s">
        <v>89</v>
      </c>
      <c r="BB974" t="s">
        <v>89</v>
      </c>
      <c r="BC974" t="s">
        <v>89</v>
      </c>
      <c r="BD974" t="s">
        <v>89</v>
      </c>
      <c r="BE974" t="s">
        <v>89</v>
      </c>
    </row>
    <row r="975" spans="1:57" x14ac:dyDescent="0.35">
      <c r="A975" t="s">
        <v>2243</v>
      </c>
      <c r="B975" t="s">
        <v>81</v>
      </c>
      <c r="C975" t="s">
        <v>103</v>
      </c>
      <c r="D975" t="s">
        <v>83</v>
      </c>
      <c r="E975" s="2" t="str">
        <f>HYPERLINK("capsilon://?command=openfolder&amp;siteaddress=envoy.emaiq-na2.net&amp;folderid=FXA5D9B3FD-4CFC-9DBA-3018-767F7392E1B8","FX2204117")</f>
        <v>FX2204117</v>
      </c>
      <c r="F975" t="s">
        <v>19</v>
      </c>
      <c r="G975" t="s">
        <v>19</v>
      </c>
      <c r="H975" t="s">
        <v>84</v>
      </c>
      <c r="I975" t="s">
        <v>104</v>
      </c>
      <c r="J975">
        <v>544</v>
      </c>
      <c r="K975" t="s">
        <v>86</v>
      </c>
      <c r="L975" t="s">
        <v>87</v>
      </c>
      <c r="M975" t="s">
        <v>88</v>
      </c>
      <c r="N975">
        <v>1</v>
      </c>
      <c r="O975" s="1">
        <v>44659.837129629632</v>
      </c>
      <c r="P975" s="1">
        <v>44660.199861111112</v>
      </c>
      <c r="Q975">
        <v>27839</v>
      </c>
      <c r="R975">
        <v>3501</v>
      </c>
      <c r="S975" t="b">
        <v>0</v>
      </c>
      <c r="T975" t="s">
        <v>89</v>
      </c>
      <c r="U975" t="b">
        <v>0</v>
      </c>
      <c r="V975" t="s">
        <v>105</v>
      </c>
      <c r="W975" s="1">
        <v>44660.199861111112</v>
      </c>
      <c r="X975">
        <v>1891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544</v>
      </c>
      <c r="AE975">
        <v>477</v>
      </c>
      <c r="AF975">
        <v>0</v>
      </c>
      <c r="AG975">
        <v>18</v>
      </c>
      <c r="AH975" t="s">
        <v>89</v>
      </c>
      <c r="AI975" t="s">
        <v>89</v>
      </c>
      <c r="AJ975" t="s">
        <v>89</v>
      </c>
      <c r="AK975" t="s">
        <v>89</v>
      </c>
      <c r="AL975" t="s">
        <v>89</v>
      </c>
      <c r="AM975" t="s">
        <v>89</v>
      </c>
      <c r="AN975" t="s">
        <v>89</v>
      </c>
      <c r="AO975" t="s">
        <v>89</v>
      </c>
      <c r="AP975" t="s">
        <v>89</v>
      </c>
      <c r="AQ975" t="s">
        <v>89</v>
      </c>
      <c r="AR975" t="s">
        <v>89</v>
      </c>
      <c r="AS975" t="s">
        <v>89</v>
      </c>
      <c r="AT975" t="s">
        <v>89</v>
      </c>
      <c r="AU975" t="s">
        <v>89</v>
      </c>
      <c r="AV975" t="s">
        <v>89</v>
      </c>
      <c r="AW975" t="s">
        <v>89</v>
      </c>
      <c r="AX975" t="s">
        <v>89</v>
      </c>
      <c r="AY975" t="s">
        <v>89</v>
      </c>
      <c r="AZ975" t="s">
        <v>89</v>
      </c>
      <c r="BA975" t="s">
        <v>89</v>
      </c>
      <c r="BB975" t="s">
        <v>89</v>
      </c>
      <c r="BC975" t="s">
        <v>89</v>
      </c>
      <c r="BD975" t="s">
        <v>89</v>
      </c>
      <c r="BE975" t="s">
        <v>89</v>
      </c>
    </row>
    <row r="976" spans="1:57" x14ac:dyDescent="0.35">
      <c r="A976" t="s">
        <v>2244</v>
      </c>
      <c r="B976" t="s">
        <v>81</v>
      </c>
      <c r="C976" t="s">
        <v>1512</v>
      </c>
      <c r="D976" t="s">
        <v>83</v>
      </c>
      <c r="E976" s="2" t="str">
        <f>HYPERLINK("capsilon://?command=openfolder&amp;siteaddress=envoy.emaiq-na2.net&amp;folderid=FXC4DE86A3-C019-B0E1-88AE-29E2DB471F80","FX220394")</f>
        <v>FX220394</v>
      </c>
      <c r="F976" t="s">
        <v>19</v>
      </c>
      <c r="G976" t="s">
        <v>19</v>
      </c>
      <c r="H976" t="s">
        <v>84</v>
      </c>
      <c r="I976" t="s">
        <v>2245</v>
      </c>
      <c r="J976">
        <v>28</v>
      </c>
      <c r="K976" t="s">
        <v>86</v>
      </c>
      <c r="L976" t="s">
        <v>87</v>
      </c>
      <c r="M976" t="s">
        <v>88</v>
      </c>
      <c r="N976">
        <v>2</v>
      </c>
      <c r="O976" s="1">
        <v>44652.658136574071</v>
      </c>
      <c r="P976" s="1">
        <v>44655.181921296295</v>
      </c>
      <c r="Q976">
        <v>217509</v>
      </c>
      <c r="R976">
        <v>546</v>
      </c>
      <c r="S976" t="b">
        <v>0</v>
      </c>
      <c r="T976" t="s">
        <v>89</v>
      </c>
      <c r="U976" t="b">
        <v>0</v>
      </c>
      <c r="V976" t="s">
        <v>95</v>
      </c>
      <c r="W976" s="1">
        <v>44655.163310185184</v>
      </c>
      <c r="X976">
        <v>315</v>
      </c>
      <c r="Y976">
        <v>21</v>
      </c>
      <c r="Z976">
        <v>0</v>
      </c>
      <c r="AA976">
        <v>21</v>
      </c>
      <c r="AB976">
        <v>0</v>
      </c>
      <c r="AC976">
        <v>4</v>
      </c>
      <c r="AD976">
        <v>7</v>
      </c>
      <c r="AE976">
        <v>0</v>
      </c>
      <c r="AF976">
        <v>0</v>
      </c>
      <c r="AG976">
        <v>0</v>
      </c>
      <c r="AH976" t="s">
        <v>367</v>
      </c>
      <c r="AI976" s="1">
        <v>44655.181921296295</v>
      </c>
      <c r="AJ976">
        <v>231</v>
      </c>
      <c r="AK976">
        <v>1</v>
      </c>
      <c r="AL976">
        <v>0</v>
      </c>
      <c r="AM976">
        <v>1</v>
      </c>
      <c r="AN976">
        <v>0</v>
      </c>
      <c r="AO976">
        <v>1</v>
      </c>
      <c r="AP976">
        <v>6</v>
      </c>
      <c r="AQ976">
        <v>0</v>
      </c>
      <c r="AR976">
        <v>0</v>
      </c>
      <c r="AS976">
        <v>0</v>
      </c>
      <c r="AT976" t="s">
        <v>89</v>
      </c>
      <c r="AU976" t="s">
        <v>89</v>
      </c>
      <c r="AV976" t="s">
        <v>89</v>
      </c>
      <c r="AW976" t="s">
        <v>89</v>
      </c>
      <c r="AX976" t="s">
        <v>89</v>
      </c>
      <c r="AY976" t="s">
        <v>89</v>
      </c>
      <c r="AZ976" t="s">
        <v>89</v>
      </c>
      <c r="BA976" t="s">
        <v>89</v>
      </c>
      <c r="BB976" t="s">
        <v>89</v>
      </c>
      <c r="BC976" t="s">
        <v>89</v>
      </c>
      <c r="BD976" t="s">
        <v>89</v>
      </c>
      <c r="BE976" t="s">
        <v>89</v>
      </c>
    </row>
    <row r="977" spans="1:57" x14ac:dyDescent="0.35">
      <c r="A977" t="s">
        <v>2246</v>
      </c>
      <c r="B977" t="s">
        <v>81</v>
      </c>
      <c r="C977" t="s">
        <v>98</v>
      </c>
      <c r="D977" t="s">
        <v>83</v>
      </c>
      <c r="E977" s="2" t="str">
        <f>HYPERLINK("capsilon://?command=openfolder&amp;siteaddress=envoy.emaiq-na2.net&amp;folderid=FXFA0CD925-9095-03EC-5D3C-B08C5DDCA20F","FX2204163")</f>
        <v>FX2204163</v>
      </c>
      <c r="F977" t="s">
        <v>19</v>
      </c>
      <c r="G977" t="s">
        <v>19</v>
      </c>
      <c r="H977" t="s">
        <v>84</v>
      </c>
      <c r="I977" t="s">
        <v>99</v>
      </c>
      <c r="J977">
        <v>202</v>
      </c>
      <c r="K977" t="s">
        <v>86</v>
      </c>
      <c r="L977" t="s">
        <v>87</v>
      </c>
      <c r="M977" t="s">
        <v>88</v>
      </c>
      <c r="N977">
        <v>1</v>
      </c>
      <c r="O977" s="1">
        <v>44659.872685185182</v>
      </c>
      <c r="P977" s="1">
        <v>44660.123263888891</v>
      </c>
      <c r="Q977">
        <v>20415</v>
      </c>
      <c r="R977">
        <v>1235</v>
      </c>
      <c r="S977" t="b">
        <v>0</v>
      </c>
      <c r="T977" t="s">
        <v>89</v>
      </c>
      <c r="U977" t="b">
        <v>0</v>
      </c>
      <c r="V977" t="s">
        <v>100</v>
      </c>
      <c r="W977" s="1">
        <v>44660.123263888891</v>
      </c>
      <c r="X977">
        <v>1235</v>
      </c>
      <c r="Y977">
        <v>37</v>
      </c>
      <c r="Z977">
        <v>0</v>
      </c>
      <c r="AA977">
        <v>37</v>
      </c>
      <c r="AB977">
        <v>0</v>
      </c>
      <c r="AC977">
        <v>0</v>
      </c>
      <c r="AD977">
        <v>165</v>
      </c>
      <c r="AE977">
        <v>140</v>
      </c>
      <c r="AF977">
        <v>0</v>
      </c>
      <c r="AG977">
        <v>9</v>
      </c>
      <c r="AH977" t="s">
        <v>89</v>
      </c>
      <c r="AI977" t="s">
        <v>89</v>
      </c>
      <c r="AJ977" t="s">
        <v>89</v>
      </c>
      <c r="AK977" t="s">
        <v>89</v>
      </c>
      <c r="AL977" t="s">
        <v>89</v>
      </c>
      <c r="AM977" t="s">
        <v>89</v>
      </c>
      <c r="AN977" t="s">
        <v>89</v>
      </c>
      <c r="AO977" t="s">
        <v>89</v>
      </c>
      <c r="AP977" t="s">
        <v>89</v>
      </c>
      <c r="AQ977" t="s">
        <v>89</v>
      </c>
      <c r="AR977" t="s">
        <v>89</v>
      </c>
      <c r="AS977" t="s">
        <v>89</v>
      </c>
      <c r="AT977" t="s">
        <v>89</v>
      </c>
      <c r="AU977" t="s">
        <v>89</v>
      </c>
      <c r="AV977" t="s">
        <v>89</v>
      </c>
      <c r="AW977" t="s">
        <v>89</v>
      </c>
      <c r="AX977" t="s">
        <v>89</v>
      </c>
      <c r="AY977" t="s">
        <v>89</v>
      </c>
      <c r="AZ977" t="s">
        <v>89</v>
      </c>
      <c r="BA977" t="s">
        <v>89</v>
      </c>
      <c r="BB977" t="s">
        <v>89</v>
      </c>
      <c r="BC977" t="s">
        <v>89</v>
      </c>
      <c r="BD977" t="s">
        <v>89</v>
      </c>
      <c r="BE977" t="s">
        <v>89</v>
      </c>
    </row>
    <row r="978" spans="1:57" x14ac:dyDescent="0.35">
      <c r="A978" t="s">
        <v>2247</v>
      </c>
      <c r="B978" t="s">
        <v>81</v>
      </c>
      <c r="C978" t="s">
        <v>2248</v>
      </c>
      <c r="D978" t="s">
        <v>83</v>
      </c>
      <c r="E978" s="2" t="str">
        <f>HYPERLINK("capsilon://?command=openfolder&amp;siteaddress=envoy.emaiq-na2.net&amp;folderid=FXF5540502-0BC8-FB94-467A-CC3AC00F374E","FX22031177")</f>
        <v>FX22031177</v>
      </c>
      <c r="F978" t="s">
        <v>19</v>
      </c>
      <c r="G978" t="s">
        <v>19</v>
      </c>
      <c r="H978" t="s">
        <v>84</v>
      </c>
      <c r="I978" t="s">
        <v>2249</v>
      </c>
      <c r="J978">
        <v>76</v>
      </c>
      <c r="K978" t="s">
        <v>86</v>
      </c>
      <c r="L978" t="s">
        <v>87</v>
      </c>
      <c r="M978" t="s">
        <v>88</v>
      </c>
      <c r="N978">
        <v>2</v>
      </c>
      <c r="O978" s="1">
        <v>44659.87872685185</v>
      </c>
      <c r="P978" s="1">
        <v>44661.883969907409</v>
      </c>
      <c r="Q978">
        <v>172282</v>
      </c>
      <c r="R978">
        <v>971</v>
      </c>
      <c r="S978" t="b">
        <v>0</v>
      </c>
      <c r="T978" t="s">
        <v>89</v>
      </c>
      <c r="U978" t="b">
        <v>0</v>
      </c>
      <c r="V978" t="s">
        <v>100</v>
      </c>
      <c r="W978" s="1">
        <v>44660.131898148145</v>
      </c>
      <c r="X978">
        <v>746</v>
      </c>
      <c r="Y978">
        <v>74</v>
      </c>
      <c r="Z978">
        <v>0</v>
      </c>
      <c r="AA978">
        <v>74</v>
      </c>
      <c r="AB978">
        <v>0</v>
      </c>
      <c r="AC978">
        <v>20</v>
      </c>
      <c r="AD978">
        <v>2</v>
      </c>
      <c r="AE978">
        <v>0</v>
      </c>
      <c r="AF978">
        <v>0</v>
      </c>
      <c r="AG978">
        <v>0</v>
      </c>
      <c r="AH978" t="s">
        <v>106</v>
      </c>
      <c r="AI978" s="1">
        <v>44661.883969907409</v>
      </c>
      <c r="AJ978">
        <v>209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2</v>
      </c>
      <c r="AQ978">
        <v>0</v>
      </c>
      <c r="AR978">
        <v>0</v>
      </c>
      <c r="AS978">
        <v>0</v>
      </c>
      <c r="AT978" t="s">
        <v>89</v>
      </c>
      <c r="AU978" t="s">
        <v>89</v>
      </c>
      <c r="AV978" t="s">
        <v>89</v>
      </c>
      <c r="AW978" t="s">
        <v>89</v>
      </c>
      <c r="AX978" t="s">
        <v>89</v>
      </c>
      <c r="AY978" t="s">
        <v>89</v>
      </c>
      <c r="AZ978" t="s">
        <v>89</v>
      </c>
      <c r="BA978" t="s">
        <v>89</v>
      </c>
      <c r="BB978" t="s">
        <v>89</v>
      </c>
      <c r="BC978" t="s">
        <v>89</v>
      </c>
      <c r="BD978" t="s">
        <v>89</v>
      </c>
      <c r="BE97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2022-04-21T09:00:00Z</dcterms:created>
  <dcterms:modified xsi:type="dcterms:W3CDTF">2022-04-22T13:58:55Z</dcterms:modified>
</cp:coreProperties>
</file>