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6"/>
  <workbookPr defaultThemeVersion="166925"/>
  <xr:revisionPtr revIDLastSave="0" documentId="11_E0BF5173918E05D31916A81EA15CFCC09D07390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9" i="2" l="1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<sst xmlns="http://schemas.openxmlformats.org/spreadsheetml/2006/main" count="20659" uniqueCount="1934">
  <si>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</si>
  <si>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</si>
  <si>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</si>
  <si>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</si>
  <si>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</si>
  <si>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</si>
  <si>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</si>
  <si>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</si>
  <si>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</si>
  <si>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</si>
  <si>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</si>
  <si>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</si>
  <si>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</si>
  <si>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</si>
  <si>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</si>
  <si>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</si>
  <si>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</si>
  <si>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</si>
  <si>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</si>
  <si>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</si>
  <si>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</si>
  <si>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</si>
  <si>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</si>
  <si>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</si>
  <si>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</si>
  <si>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</si>
  <si>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</si>
  <si>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</si>
  <si>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</si>
  <si>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</si>
  <si>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</si>
  <si>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</si>
  <si>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</si>
  <si>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</si>
  <si>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</si>
  <si>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</si>
  <si>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</si>
  <si>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</si>
  <si>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</si>
  <si>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</si>
  <si>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</si>
  <si>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</si>
  <si>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</si>
  <si>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</si>
  <si>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</si>
  <si>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</si>
  <si>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</si>
  <si>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</si>
  <si>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</si>
  <si>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</si>
  <si>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</si>
  <si>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</si>
  <si>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</si>
  <si>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</si>
  <si>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</si>
  <si>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</si>
  <si>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</si>
  <si>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</si>
  <si>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</si>
  <si>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</si>
  <si>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</si>
  <si>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</si>
  <si>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</si>
  <si>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</si>
  <si>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</si>
  <si>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</si>
  <si>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</si>
  <si>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</si>
  <si>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</si>
  <si>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</si>
  <si>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</si>
  <si>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</si>
  <si>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</si>
  <si>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</si>
  <si>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</si>
  <si>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</si>
  <si>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</si>
  <si>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</si>
  <si>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WI211010012</t>
  </si>
  <si>
    <t>DATA_VALIDATION</t>
  </si>
  <si>
    <t>150030048451</t>
  </si>
  <si>
    <t>Folder</t>
  </si>
  <si>
    <t>Mailitem</t>
  </si>
  <si>
    <t>MI2110123166</t>
  </si>
  <si>
    <t>COMPLETED</t>
  </si>
  <si>
    <t>MARK_AS_COMPLETED</t>
  </si>
  <si>
    <t>Queue</t>
  </si>
  <si>
    <t>N/A</t>
  </si>
  <si>
    <t>Sangeeta Kumari</t>
  </si>
  <si>
    <t>Rohit Mawal</t>
  </si>
  <si>
    <t>WI211010017</t>
  </si>
  <si>
    <t>150030048204</t>
  </si>
  <si>
    <t>MI2110123187</t>
  </si>
  <si>
    <t>Poonam Patil</t>
  </si>
  <si>
    <t>WI211010019</t>
  </si>
  <si>
    <t>150030048301</t>
  </si>
  <si>
    <t>MI2110123241</t>
  </si>
  <si>
    <t>WI211010024</t>
  </si>
  <si>
    <t>150030049065</t>
  </si>
  <si>
    <t>MI2110123295</t>
  </si>
  <si>
    <t>Suraj Toradmal</t>
  </si>
  <si>
    <t>WI211010039</t>
  </si>
  <si>
    <t>150030046137</t>
  </si>
  <si>
    <t>MI2110123397</t>
  </si>
  <si>
    <t>WI211010118</t>
  </si>
  <si>
    <t>150030048066</t>
  </si>
  <si>
    <t>MI2110124171</t>
  </si>
  <si>
    <t>WI211010142</t>
  </si>
  <si>
    <t>150030047967</t>
  </si>
  <si>
    <t>MI2110124358</t>
  </si>
  <si>
    <t>WI211010161</t>
  </si>
  <si>
    <t>150030049033</t>
  </si>
  <si>
    <t>MI2110124633</t>
  </si>
  <si>
    <t>WI211010182</t>
  </si>
  <si>
    <t>150030047943</t>
  </si>
  <si>
    <t>MI2110125110</t>
  </si>
  <si>
    <t>WI211010187</t>
  </si>
  <si>
    <t>MI2110125135</t>
  </si>
  <si>
    <t>WI211010229</t>
  </si>
  <si>
    <t>150030047565</t>
  </si>
  <si>
    <t>MI2110125690</t>
  </si>
  <si>
    <t>Aparna Chavan</t>
  </si>
  <si>
    <t>WI211010236</t>
  </si>
  <si>
    <t>150030048179</t>
  </si>
  <si>
    <t>MI2110125786</t>
  </si>
  <si>
    <t>WI211010274</t>
  </si>
  <si>
    <t>150030047911</t>
  </si>
  <si>
    <t>MI2110126347</t>
  </si>
  <si>
    <t>Saloni Uttekar</t>
  </si>
  <si>
    <t>WI211010302</t>
  </si>
  <si>
    <t>150030045806</t>
  </si>
  <si>
    <t>MI2110126499</t>
  </si>
  <si>
    <t>WI211010309</t>
  </si>
  <si>
    <t>150030048112</t>
  </si>
  <si>
    <t>MI2110126581</t>
  </si>
  <si>
    <t>WI211010324</t>
  </si>
  <si>
    <t>150030049133</t>
  </si>
  <si>
    <t>MI2110126629</t>
  </si>
  <si>
    <t>WI211010354</t>
  </si>
  <si>
    <t>WI211010380</t>
  </si>
  <si>
    <t>150030048892</t>
  </si>
  <si>
    <t>MI2110127051</t>
  </si>
  <si>
    <t>Prajakta Jagannath Mane</t>
  </si>
  <si>
    <t>WI211010425</t>
  </si>
  <si>
    <t>150030049147</t>
  </si>
  <si>
    <t>MI2110127574</t>
  </si>
  <si>
    <t>Ashish Sutar</t>
  </si>
  <si>
    <t>WI211010449</t>
  </si>
  <si>
    <t>150030049189</t>
  </si>
  <si>
    <t>MI2110127674</t>
  </si>
  <si>
    <t>Supriya Khape</t>
  </si>
  <si>
    <t>WI211010453</t>
  </si>
  <si>
    <t>150030047707</t>
  </si>
  <si>
    <t>MI2110127826</t>
  </si>
  <si>
    <t>WI211010501</t>
  </si>
  <si>
    <t>150030048825</t>
  </si>
  <si>
    <t>MI2110128188</t>
  </si>
  <si>
    <t>Hemanshi Deshlahara</t>
  </si>
  <si>
    <t>WI211010550</t>
  </si>
  <si>
    <t>Sumit Jarhad</t>
  </si>
  <si>
    <t>WI211010565</t>
  </si>
  <si>
    <t>150030048016</t>
  </si>
  <si>
    <t>MI2110128806</t>
  </si>
  <si>
    <t>WI211010579</t>
  </si>
  <si>
    <t>150030048811</t>
  </si>
  <si>
    <t>MI2110129038</t>
  </si>
  <si>
    <t>WI211010592</t>
  </si>
  <si>
    <t>150030049085</t>
  </si>
  <si>
    <t>MI2110129259</t>
  </si>
  <si>
    <t>WI211010593</t>
  </si>
  <si>
    <t>150030048954</t>
  </si>
  <si>
    <t>MI2110129222</t>
  </si>
  <si>
    <t>Snehal Sathe</t>
  </si>
  <si>
    <t>WI211010616</t>
  </si>
  <si>
    <t>150030048295</t>
  </si>
  <si>
    <t>MI2110129514</t>
  </si>
  <si>
    <t>Anuja Patil</t>
  </si>
  <si>
    <t>WI211010687</t>
  </si>
  <si>
    <t>150080000956</t>
  </si>
  <si>
    <t>MI2110130657</t>
  </si>
  <si>
    <t>WI211010750</t>
  </si>
  <si>
    <t>150030049064</t>
  </si>
  <si>
    <t>MI2110131319</t>
  </si>
  <si>
    <t>WI211010788</t>
  </si>
  <si>
    <t>150030047918</t>
  </si>
  <si>
    <t>MI2110131763</t>
  </si>
  <si>
    <t>WI211010814</t>
  </si>
  <si>
    <t>150030048980</t>
  </si>
  <si>
    <t>MI2110131989</t>
  </si>
  <si>
    <t>WI211010827</t>
  </si>
  <si>
    <t>150030049182</t>
  </si>
  <si>
    <t>MI2110132453</t>
  </si>
  <si>
    <t>Sanjay Kharade</t>
  </si>
  <si>
    <t>WI21101093</t>
  </si>
  <si>
    <t>150030048983</t>
  </si>
  <si>
    <t>MI211015302</t>
  </si>
  <si>
    <t>WI211011021</t>
  </si>
  <si>
    <t>150030048320</t>
  </si>
  <si>
    <t>MI2110135093</t>
  </si>
  <si>
    <t>WI211011074</t>
  </si>
  <si>
    <t>150030048982</t>
  </si>
  <si>
    <t>MI2110135505</t>
  </si>
  <si>
    <t>Dashrath Soren</t>
  </si>
  <si>
    <t>WI21101111</t>
  </si>
  <si>
    <t>150030048326</t>
  </si>
  <si>
    <t>MI211015428</t>
  </si>
  <si>
    <t>Smriti Gauchan</t>
  </si>
  <si>
    <t>WI211011138</t>
  </si>
  <si>
    <t>150030048362</t>
  </si>
  <si>
    <t>MI2110135984</t>
  </si>
  <si>
    <t>WI211011195</t>
  </si>
  <si>
    <t>150030049152</t>
  </si>
  <si>
    <t>MI2110136845</t>
  </si>
  <si>
    <t>WI211011237</t>
  </si>
  <si>
    <t>150100001792</t>
  </si>
  <si>
    <t>MI2110137224</t>
  </si>
  <si>
    <t>WI211011308</t>
  </si>
  <si>
    <t>150080000986</t>
  </si>
  <si>
    <t>MI2110137947</t>
  </si>
  <si>
    <t>WI211011338</t>
  </si>
  <si>
    <t>MI2110138308</t>
  </si>
  <si>
    <t>WI211011343</t>
  </si>
  <si>
    <t>MI2110138392</t>
  </si>
  <si>
    <t>WI211011350</t>
  </si>
  <si>
    <t>MI2110138440</t>
  </si>
  <si>
    <t>WI211011352</t>
  </si>
  <si>
    <t>MI2110138474</t>
  </si>
  <si>
    <t>Ujwala Ajabe</t>
  </si>
  <si>
    <t>WI211011428</t>
  </si>
  <si>
    <t>MI2110139194</t>
  </si>
  <si>
    <t>WI21101148</t>
  </si>
  <si>
    <t>150030048902</t>
  </si>
  <si>
    <t>MI211015832</t>
  </si>
  <si>
    <t>WI211011578</t>
  </si>
  <si>
    <t>150030048903</t>
  </si>
  <si>
    <t>MI2110140536</t>
  </si>
  <si>
    <t>WI211011586</t>
  </si>
  <si>
    <t>WI211011827</t>
  </si>
  <si>
    <t>150030041764</t>
  </si>
  <si>
    <t>MI2110142827</t>
  </si>
  <si>
    <t>WI211011853</t>
  </si>
  <si>
    <t>150030049095</t>
  </si>
  <si>
    <t>MI2110143154</t>
  </si>
  <si>
    <t>WI211011858</t>
  </si>
  <si>
    <t>150030049176</t>
  </si>
  <si>
    <t>MI2110143069</t>
  </si>
  <si>
    <t>WI211011979</t>
  </si>
  <si>
    <t>150030048119</t>
  </si>
  <si>
    <t>MI2110144274</t>
  </si>
  <si>
    <t>WI211012019</t>
  </si>
  <si>
    <t>150030049203</t>
  </si>
  <si>
    <t>MI2110144445</t>
  </si>
  <si>
    <t>Amruta Erande</t>
  </si>
  <si>
    <t>WI211012079</t>
  </si>
  <si>
    <t>150030045859</t>
  </si>
  <si>
    <t>MI2110145277</t>
  </si>
  <si>
    <t>WI211012092</t>
  </si>
  <si>
    <t>150030048172</t>
  </si>
  <si>
    <t>MI2110145444</t>
  </si>
  <si>
    <t>WI211012237</t>
  </si>
  <si>
    <t>150030049048</t>
  </si>
  <si>
    <t>MI2110146850</t>
  </si>
  <si>
    <t>WI211012329</t>
  </si>
  <si>
    <t>150030047712</t>
  </si>
  <si>
    <t>MI2110147665</t>
  </si>
  <si>
    <t>Archana Bhujbal</t>
  </si>
  <si>
    <t>WI211012351</t>
  </si>
  <si>
    <t>150030049040</t>
  </si>
  <si>
    <t>MI2110147806</t>
  </si>
  <si>
    <t>WI211012354</t>
  </si>
  <si>
    <t>WI211012510</t>
  </si>
  <si>
    <t>150030047695</t>
  </si>
  <si>
    <t>MI2110148867</t>
  </si>
  <si>
    <t>WI211012573</t>
  </si>
  <si>
    <t>150030048637</t>
  </si>
  <si>
    <t>MI2110149726</t>
  </si>
  <si>
    <t>WI211012589</t>
  </si>
  <si>
    <t>150030048988</t>
  </si>
  <si>
    <t>MI2110149854</t>
  </si>
  <si>
    <t>WI21101267</t>
  </si>
  <si>
    <t>150030048266</t>
  </si>
  <si>
    <t>MI211016378</t>
  </si>
  <si>
    <t>WI21101274</t>
  </si>
  <si>
    <t>150030047632</t>
  </si>
  <si>
    <t>MI211016714</t>
  </si>
  <si>
    <t>WI211012762</t>
  </si>
  <si>
    <t>MI2110151533</t>
  </si>
  <si>
    <t>WI211012796</t>
  </si>
  <si>
    <t>150030047523</t>
  </si>
  <si>
    <t>MI2110152125</t>
  </si>
  <si>
    <t>WI21101282</t>
  </si>
  <si>
    <t>MI211017093</t>
  </si>
  <si>
    <t>WI21101285</t>
  </si>
  <si>
    <t>MI211017166</t>
  </si>
  <si>
    <t>DELETED</t>
  </si>
  <si>
    <t>WI211012877</t>
  </si>
  <si>
    <t>150100001788</t>
  </si>
  <si>
    <t>MI2110152889</t>
  </si>
  <si>
    <t>WI211012885</t>
  </si>
  <si>
    <t>MI2110152962</t>
  </si>
  <si>
    <t>Ketan Pathak</t>
  </si>
  <si>
    <t>WI211012971</t>
  </si>
  <si>
    <t>150030048613</t>
  </si>
  <si>
    <t>MI2110153925</t>
  </si>
  <si>
    <t>WI21101300</t>
  </si>
  <si>
    <t>MI211017247</t>
  </si>
  <si>
    <t>WI211013094</t>
  </si>
  <si>
    <t>150030048901</t>
  </si>
  <si>
    <t>MI2110154972</t>
  </si>
  <si>
    <t>WI21101310</t>
  </si>
  <si>
    <t>150030045496</t>
  </si>
  <si>
    <t>MI211017412</t>
  </si>
  <si>
    <t>WI211013197</t>
  </si>
  <si>
    <t>150030049115</t>
  </si>
  <si>
    <t>MI2110156171</t>
  </si>
  <si>
    <t>WI211013374</t>
  </si>
  <si>
    <t>150030049018</t>
  </si>
  <si>
    <t>MI2110157538</t>
  </si>
  <si>
    <t>WI211013433</t>
  </si>
  <si>
    <t>150030049013</t>
  </si>
  <si>
    <t>MI2110158301</t>
  </si>
  <si>
    <t>WI211013441</t>
  </si>
  <si>
    <t>150030049196</t>
  </si>
  <si>
    <t>MI2110158305</t>
  </si>
  <si>
    <t>WI211013497</t>
  </si>
  <si>
    <t>150030049197</t>
  </si>
  <si>
    <t>MI2110158692</t>
  </si>
  <si>
    <t>WI211013500</t>
  </si>
  <si>
    <t>150030047561</t>
  </si>
  <si>
    <t>MI2110158675</t>
  </si>
  <si>
    <t>WI211013695</t>
  </si>
  <si>
    <t>150030049179</t>
  </si>
  <si>
    <t>MI2110161785</t>
  </si>
  <si>
    <t>WI211013749</t>
  </si>
  <si>
    <t>150030049097</t>
  </si>
  <si>
    <t>MI2110162104</t>
  </si>
  <si>
    <t>WI211013823</t>
  </si>
  <si>
    <t>150100001812</t>
  </si>
  <si>
    <t>MI2110162784</t>
  </si>
  <si>
    <t>WI21101388</t>
  </si>
  <si>
    <t>150100001802</t>
  </si>
  <si>
    <t>MI211018288</t>
  </si>
  <si>
    <t>WI211013905</t>
  </si>
  <si>
    <t>150030049200</t>
  </si>
  <si>
    <t>MI2110164289</t>
  </si>
  <si>
    <t>WI211013945</t>
  </si>
  <si>
    <t>150100001804</t>
  </si>
  <si>
    <t>MI2110165088</t>
  </si>
  <si>
    <t>WI211014005</t>
  </si>
  <si>
    <t>150030047199</t>
  </si>
  <si>
    <t>MI2110166092</t>
  </si>
  <si>
    <t>WI211014018</t>
  </si>
  <si>
    <t>150030049002</t>
  </si>
  <si>
    <t>MI2110166204</t>
  </si>
  <si>
    <t>WI211014105</t>
  </si>
  <si>
    <t>150030049026</t>
  </si>
  <si>
    <t>MI2110167044</t>
  </si>
  <si>
    <t>WI211014327</t>
  </si>
  <si>
    <t>150030048115</t>
  </si>
  <si>
    <t>MI2110170548</t>
  </si>
  <si>
    <t>WI211014328</t>
  </si>
  <si>
    <t>MI2110170589</t>
  </si>
  <si>
    <t>WI211014330</t>
  </si>
  <si>
    <t>MI2110170649</t>
  </si>
  <si>
    <t>WI21101435</t>
  </si>
  <si>
    <t>150030048841</t>
  </si>
  <si>
    <t>MI211018703</t>
  </si>
  <si>
    <t>WI21101437</t>
  </si>
  <si>
    <t>150100001745</t>
  </si>
  <si>
    <t>MI211018767</t>
  </si>
  <si>
    <t>WI211014422</t>
  </si>
  <si>
    <t>WI21101492</t>
  </si>
  <si>
    <t>150030048193</t>
  </si>
  <si>
    <t>MI211019386</t>
  </si>
  <si>
    <t>WI211014951</t>
  </si>
  <si>
    <t>150080000947</t>
  </si>
  <si>
    <t>MI2110179566</t>
  </si>
  <si>
    <t>WI211014952</t>
  </si>
  <si>
    <t>150030049019</t>
  </si>
  <si>
    <t>MI2110179571</t>
  </si>
  <si>
    <t>WI211014971</t>
  </si>
  <si>
    <t>MI2110180188</t>
  </si>
  <si>
    <t>WI211014981</t>
  </si>
  <si>
    <t>150030048133</t>
  </si>
  <si>
    <t>MI2110180523</t>
  </si>
  <si>
    <t>WI211015037</t>
  </si>
  <si>
    <t>150030048894</t>
  </si>
  <si>
    <t>MI2110181285</t>
  </si>
  <si>
    <t>WI211015062</t>
  </si>
  <si>
    <t>150030047319</t>
  </si>
  <si>
    <t>MI2110181481</t>
  </si>
  <si>
    <t>WI211015068</t>
  </si>
  <si>
    <t>150100001771</t>
  </si>
  <si>
    <t>MI2110181533</t>
  </si>
  <si>
    <t>WI211015080</t>
  </si>
  <si>
    <t>150030047874</t>
  </si>
  <si>
    <t>MI2110181679</t>
  </si>
  <si>
    <t>Aditya Tade</t>
  </si>
  <si>
    <t>WI211015081</t>
  </si>
  <si>
    <t>112300001319</t>
  </si>
  <si>
    <t>MI2110181752</t>
  </si>
  <si>
    <t>WI211015088</t>
  </si>
  <si>
    <t>150030047757</t>
  </si>
  <si>
    <t>MI2110181828</t>
  </si>
  <si>
    <t>WI211015184</t>
  </si>
  <si>
    <t>150030047636</t>
  </si>
  <si>
    <t>MI2110182746</t>
  </si>
  <si>
    <t>Devendra Naidu</t>
  </si>
  <si>
    <t>WI211015186</t>
  </si>
  <si>
    <t>WI211015193</t>
  </si>
  <si>
    <t>WI211015228</t>
  </si>
  <si>
    <t>150030047232</t>
  </si>
  <si>
    <t>MI2110183133</t>
  </si>
  <si>
    <t>WI211015286</t>
  </si>
  <si>
    <t>150030048886</t>
  </si>
  <si>
    <t>MI2110183850</t>
  </si>
  <si>
    <t>WI211015305</t>
  </si>
  <si>
    <t>150030047726</t>
  </si>
  <si>
    <t>MI2110184210</t>
  </si>
  <si>
    <t>WI211015322</t>
  </si>
  <si>
    <t>150030048770</t>
  </si>
  <si>
    <t>MI2110184545</t>
  </si>
  <si>
    <t>WI211015324</t>
  </si>
  <si>
    <t>MI2110184578</t>
  </si>
  <si>
    <t>WI211015464</t>
  </si>
  <si>
    <t>150030047798</t>
  </si>
  <si>
    <t>MI2110186086</t>
  </si>
  <si>
    <t>WI211015468</t>
  </si>
  <si>
    <t>150030049050</t>
  </si>
  <si>
    <t>MI2110186194</t>
  </si>
  <si>
    <t>WI211015477</t>
  </si>
  <si>
    <t>MI2110186301</t>
  </si>
  <si>
    <t>WI211015521</t>
  </si>
  <si>
    <t>150100001814</t>
  </si>
  <si>
    <t>MI2110186387</t>
  </si>
  <si>
    <t>WI211015530</t>
  </si>
  <si>
    <t>150030049242</t>
  </si>
  <si>
    <t>MI2110186514</t>
  </si>
  <si>
    <t>WI211015540</t>
  </si>
  <si>
    <t>150030047965</t>
  </si>
  <si>
    <t>MI2110186728</t>
  </si>
  <si>
    <t>WI211015549</t>
  </si>
  <si>
    <t>MI2110186898</t>
  </si>
  <si>
    <t>WI211015562</t>
  </si>
  <si>
    <t>150030048082</t>
  </si>
  <si>
    <t>MI2110186917</t>
  </si>
  <si>
    <t>WI211015564</t>
  </si>
  <si>
    <t>MI2110186924</t>
  </si>
  <si>
    <t>WI211015565</t>
  </si>
  <si>
    <t>MI2110186926</t>
  </si>
  <si>
    <t>WI211015568</t>
  </si>
  <si>
    <t>MI2110186959</t>
  </si>
  <si>
    <t>Vikash Suryakanth Parmar</t>
  </si>
  <si>
    <t>WI211015577</t>
  </si>
  <si>
    <t>MI2110186957</t>
  </si>
  <si>
    <t>WI211015578</t>
  </si>
  <si>
    <t>MI2110187230</t>
  </si>
  <si>
    <t>WI211015581</t>
  </si>
  <si>
    <t>MI2110186994</t>
  </si>
  <si>
    <t>WI211015591</t>
  </si>
  <si>
    <t>150080000988</t>
  </si>
  <si>
    <t>MI2110187348</t>
  </si>
  <si>
    <t>WI211015592</t>
  </si>
  <si>
    <t>MI2110187565</t>
  </si>
  <si>
    <t>WI211015674</t>
  </si>
  <si>
    <t>150030046862</t>
  </si>
  <si>
    <t>MI2110188307</t>
  </si>
  <si>
    <t>WI211015770</t>
  </si>
  <si>
    <t>150030049175</t>
  </si>
  <si>
    <t>MI2110189241</t>
  </si>
  <si>
    <t>WI211015800</t>
  </si>
  <si>
    <t>150030049210</t>
  </si>
  <si>
    <t>MI2110189811</t>
  </si>
  <si>
    <t>WI211015836</t>
  </si>
  <si>
    <t>MI2110190454</t>
  </si>
  <si>
    <t>WI211015844</t>
  </si>
  <si>
    <t>MI2110190591</t>
  </si>
  <si>
    <t>WI211015934</t>
  </si>
  <si>
    <t>150030048124</t>
  </si>
  <si>
    <t>MI2110191844</t>
  </si>
  <si>
    <t>WI211015952</t>
  </si>
  <si>
    <t>150030047382</t>
  </si>
  <si>
    <t>MI2110192016</t>
  </si>
  <si>
    <t>WI211015975</t>
  </si>
  <si>
    <t>150030048265</t>
  </si>
  <si>
    <t>MI2110192655</t>
  </si>
  <si>
    <t>WI211016012</t>
  </si>
  <si>
    <t>150030048851</t>
  </si>
  <si>
    <t>MI2110193026</t>
  </si>
  <si>
    <t>WI211016025</t>
  </si>
  <si>
    <t>150030049237</t>
  </si>
  <si>
    <t>MI2110193150</t>
  </si>
  <si>
    <t>WI211016114</t>
  </si>
  <si>
    <t>150100001766</t>
  </si>
  <si>
    <t>MI2110194606</t>
  </si>
  <si>
    <t>WI211016139</t>
  </si>
  <si>
    <t>150030048795</t>
  </si>
  <si>
    <t>MI2110194992</t>
  </si>
  <si>
    <t>WI211016152</t>
  </si>
  <si>
    <t>150030049029</t>
  </si>
  <si>
    <t>MI2110195103</t>
  </si>
  <si>
    <t>WI211016157</t>
  </si>
  <si>
    <t>MI2110195171</t>
  </si>
  <si>
    <t>WI211016187</t>
  </si>
  <si>
    <t>150030049248</t>
  </si>
  <si>
    <t>MI2110195331</t>
  </si>
  <si>
    <t>WI211016208</t>
  </si>
  <si>
    <t>150030049220</t>
  </si>
  <si>
    <t>MI2110195602</t>
  </si>
  <si>
    <t>WI211016225</t>
  </si>
  <si>
    <t>150030047517</t>
  </si>
  <si>
    <t>MI2110195845</t>
  </si>
  <si>
    <t>WI211016229</t>
  </si>
  <si>
    <t>MI2110195884</t>
  </si>
  <si>
    <t>WI211016234</t>
  </si>
  <si>
    <t>MI2110195927</t>
  </si>
  <si>
    <t>WI211016308</t>
  </si>
  <si>
    <t>150030047395</t>
  </si>
  <si>
    <t>MI2110196642</t>
  </si>
  <si>
    <t>WI211016315</t>
  </si>
  <si>
    <t>150030047397</t>
  </si>
  <si>
    <t>MI2110196702</t>
  </si>
  <si>
    <t>WI211016558</t>
  </si>
  <si>
    <t>150100001501</t>
  </si>
  <si>
    <t>MI2110198611</t>
  </si>
  <si>
    <t>WI211016559</t>
  </si>
  <si>
    <t>MI2110198835</t>
  </si>
  <si>
    <t>WI211016594</t>
  </si>
  <si>
    <t>150080000951</t>
  </si>
  <si>
    <t>MI2110199182</t>
  </si>
  <si>
    <t>WI211016602</t>
  </si>
  <si>
    <t>150030047586</t>
  </si>
  <si>
    <t>MI2110199298</t>
  </si>
  <si>
    <t>WI21101661</t>
  </si>
  <si>
    <t>WI211016617</t>
  </si>
  <si>
    <t>MI2110199804</t>
  </si>
  <si>
    <t>WI211016635</t>
  </si>
  <si>
    <t>150030049206</t>
  </si>
  <si>
    <t>MI2110200017</t>
  </si>
  <si>
    <t>WI211016670</t>
  </si>
  <si>
    <t>MI2110200182</t>
  </si>
  <si>
    <t>WI211016708</t>
  </si>
  <si>
    <t>150100001811</t>
  </si>
  <si>
    <t>MI2110200668</t>
  </si>
  <si>
    <t>WI211016779</t>
  </si>
  <si>
    <t>WI211016793</t>
  </si>
  <si>
    <t>150030049215</t>
  </si>
  <si>
    <t>MI2110201737</t>
  </si>
  <si>
    <t>WI211016797</t>
  </si>
  <si>
    <t>150030048290</t>
  </si>
  <si>
    <t>MI2110201991</t>
  </si>
  <si>
    <t>WI211016883</t>
  </si>
  <si>
    <t>150030048685</t>
  </si>
  <si>
    <t>MI2110202518</t>
  </si>
  <si>
    <t>WI211016892</t>
  </si>
  <si>
    <t>150030047817</t>
  </si>
  <si>
    <t>MI2110202892</t>
  </si>
  <si>
    <t>WI211016988</t>
  </si>
  <si>
    <t>MI2110204243</t>
  </si>
  <si>
    <t>WI211017031</t>
  </si>
  <si>
    <t>150030049204</t>
  </si>
  <si>
    <t>MI2110204388</t>
  </si>
  <si>
    <t>WI211017178</t>
  </si>
  <si>
    <t>150030047433</t>
  </si>
  <si>
    <t>MI2110206083</t>
  </si>
  <si>
    <t>WI211017200</t>
  </si>
  <si>
    <t>150030047498</t>
  </si>
  <si>
    <t>MI2110206343</t>
  </si>
  <si>
    <t>WI21101722</t>
  </si>
  <si>
    <t>150030048203</t>
  </si>
  <si>
    <t>MI211021834</t>
  </si>
  <si>
    <t>WI21101726</t>
  </si>
  <si>
    <t>MI211022011</t>
  </si>
  <si>
    <t>WI211017265</t>
  </si>
  <si>
    <t>150030047304</t>
  </si>
  <si>
    <t>MI2110207043</t>
  </si>
  <si>
    <t>WI211017428</t>
  </si>
  <si>
    <t>150030048253</t>
  </si>
  <si>
    <t>MI2110208567</t>
  </si>
  <si>
    <t>WI211017435</t>
  </si>
  <si>
    <t>150030047407</t>
  </si>
  <si>
    <t>MI2110208464</t>
  </si>
  <si>
    <t>WI211017501</t>
  </si>
  <si>
    <t>150030047829</t>
  </si>
  <si>
    <t>MI2110209196</t>
  </si>
  <si>
    <t>WI21101772</t>
  </si>
  <si>
    <t>150030048827</t>
  </si>
  <si>
    <t>MI211022508</t>
  </si>
  <si>
    <t>WI21101783</t>
  </si>
  <si>
    <t>150080000940</t>
  </si>
  <si>
    <t>MI211022699</t>
  </si>
  <si>
    <t>WI21101784</t>
  </si>
  <si>
    <t>150080000943</t>
  </si>
  <si>
    <t>MI211022710</t>
  </si>
  <si>
    <t>WI211018107</t>
  </si>
  <si>
    <t>150030049240</t>
  </si>
  <si>
    <t>MI2110216549</t>
  </si>
  <si>
    <t>WI21101811</t>
  </si>
  <si>
    <t>150030047248</t>
  </si>
  <si>
    <t>MI211023162</t>
  </si>
  <si>
    <t>WI211018120</t>
  </si>
  <si>
    <t>150030049098</t>
  </si>
  <si>
    <t>MI2110216595</t>
  </si>
  <si>
    <t>WI211018131</t>
  </si>
  <si>
    <t>150030049273</t>
  </si>
  <si>
    <t>MI2110216727</t>
  </si>
  <si>
    <t>WI21101825</t>
  </si>
  <si>
    <t>MI211023550</t>
  </si>
  <si>
    <t>WI21101827</t>
  </si>
  <si>
    <t>MI211023576</t>
  </si>
  <si>
    <t>WI211018274</t>
  </si>
  <si>
    <t>150030049087</t>
  </si>
  <si>
    <t>MI2110217843</t>
  </si>
  <si>
    <t>WI21101829</t>
  </si>
  <si>
    <t>MI211023586</t>
  </si>
  <si>
    <t>WI21101830</t>
  </si>
  <si>
    <t>MI211023625</t>
  </si>
  <si>
    <t>WI21101832</t>
  </si>
  <si>
    <t>MI211023664</t>
  </si>
  <si>
    <t>WI211018346</t>
  </si>
  <si>
    <t>WI211018554</t>
  </si>
  <si>
    <t>MI2110221366</t>
  </si>
  <si>
    <t>WI21101865</t>
  </si>
  <si>
    <t>150030048525</t>
  </si>
  <si>
    <t>MI211023756</t>
  </si>
  <si>
    <t>WI21101873</t>
  </si>
  <si>
    <t>MI211023861</t>
  </si>
  <si>
    <t>WI211018873</t>
  </si>
  <si>
    <t>MI2110225541</t>
  </si>
  <si>
    <t>WI211018876</t>
  </si>
  <si>
    <t>150030047876</t>
  </si>
  <si>
    <t>MI2110225592</t>
  </si>
  <si>
    <t>WI211018902</t>
  </si>
  <si>
    <t>WI211019070</t>
  </si>
  <si>
    <t>150030047742</t>
  </si>
  <si>
    <t>MI2110228078</t>
  </si>
  <si>
    <t>WI211019073</t>
  </si>
  <si>
    <t>MI2110228075</t>
  </si>
  <si>
    <t>WI211019077</t>
  </si>
  <si>
    <t>MI2110228114</t>
  </si>
  <si>
    <t>WI211019079</t>
  </si>
  <si>
    <t>MI2110228099</t>
  </si>
  <si>
    <t>WI211019275</t>
  </si>
  <si>
    <t>150030048705</t>
  </si>
  <si>
    <t>MI2110231450</t>
  </si>
  <si>
    <t>WI211019495</t>
  </si>
  <si>
    <t>MI2110236817</t>
  </si>
  <si>
    <t>WI211019566</t>
  </si>
  <si>
    <t>150030047593</t>
  </si>
  <si>
    <t>MI2110237703</t>
  </si>
  <si>
    <t>WI211019575</t>
  </si>
  <si>
    <t>MI2110237839</t>
  </si>
  <si>
    <t>WI211019579</t>
  </si>
  <si>
    <t>MI2110237835</t>
  </si>
  <si>
    <t>WI211019580</t>
  </si>
  <si>
    <t>MI2110237845</t>
  </si>
  <si>
    <t>WI211019581</t>
  </si>
  <si>
    <t>150030047617</t>
  </si>
  <si>
    <t>MI2110237880</t>
  </si>
  <si>
    <t>WI211019588</t>
  </si>
  <si>
    <t>150030048571</t>
  </si>
  <si>
    <t>MI2110238021</t>
  </si>
  <si>
    <t>WI211019635</t>
  </si>
  <si>
    <t>MI2110238490</t>
  </si>
  <si>
    <t>WI211019664</t>
  </si>
  <si>
    <t>150030048964</t>
  </si>
  <si>
    <t>MI2110238870</t>
  </si>
  <si>
    <t>WI211019707</t>
  </si>
  <si>
    <t>150030047974</t>
  </si>
  <si>
    <t>MI2110239493</t>
  </si>
  <si>
    <t>WI211019767</t>
  </si>
  <si>
    <t>MI2110239952</t>
  </si>
  <si>
    <t>WI211019769</t>
  </si>
  <si>
    <t>MI2110239938</t>
  </si>
  <si>
    <t>WI211019772</t>
  </si>
  <si>
    <t>MI2110239966</t>
  </si>
  <si>
    <t>WI211019774</t>
  </si>
  <si>
    <t>MI2110239962</t>
  </si>
  <si>
    <t>WI211019778</t>
  </si>
  <si>
    <t>MI2110239986</t>
  </si>
  <si>
    <t>WI211019779</t>
  </si>
  <si>
    <t>MI2110239990</t>
  </si>
  <si>
    <t>WI211019781</t>
  </si>
  <si>
    <t>MI2110240011</t>
  </si>
  <si>
    <t>WI211019782</t>
  </si>
  <si>
    <t>150030046870</t>
  </si>
  <si>
    <t>MI2110240017</t>
  </si>
  <si>
    <t>WI211019784</t>
  </si>
  <si>
    <t>MI2110240009</t>
  </si>
  <si>
    <t>WI211019858</t>
  </si>
  <si>
    <t>150100001791</t>
  </si>
  <si>
    <t>MI2110241213</t>
  </si>
  <si>
    <t>WI211020161</t>
  </si>
  <si>
    <t>MI2110244119</t>
  </si>
  <si>
    <t>WI211020228</t>
  </si>
  <si>
    <t>150030049252</t>
  </si>
  <si>
    <t>MI2110244734</t>
  </si>
  <si>
    <t>WI211020251</t>
  </si>
  <si>
    <t>MI2110245075</t>
  </si>
  <si>
    <t>WI211020257</t>
  </si>
  <si>
    <t>150030048844</t>
  </si>
  <si>
    <t>MI2110245105</t>
  </si>
  <si>
    <t>WI211020262</t>
  </si>
  <si>
    <t>150030049208</t>
  </si>
  <si>
    <t>MI2110244993</t>
  </si>
  <si>
    <t>WI211020374</t>
  </si>
  <si>
    <t>150030049282</t>
  </si>
  <si>
    <t>MI2110246308</t>
  </si>
  <si>
    <t>WI211020423</t>
  </si>
  <si>
    <t>150100001764</t>
  </si>
  <si>
    <t>MI2110246576</t>
  </si>
  <si>
    <t>WI211020429</t>
  </si>
  <si>
    <t>WI211020486</t>
  </si>
  <si>
    <t>150030047549</t>
  </si>
  <si>
    <t>MI2110247488</t>
  </si>
  <si>
    <t>WI211020505</t>
  </si>
  <si>
    <t>WI211020513</t>
  </si>
  <si>
    <t>150030049255</t>
  </si>
  <si>
    <t>MI2110247885</t>
  </si>
  <si>
    <t>WI211020554</t>
  </si>
  <si>
    <t>150030049246</t>
  </si>
  <si>
    <t>MI2110248295</t>
  </si>
  <si>
    <t>WI211020715</t>
  </si>
  <si>
    <t>MI2110249569</t>
  </si>
  <si>
    <t>WI211020727</t>
  </si>
  <si>
    <t>MI2110249685</t>
  </si>
  <si>
    <t>WI211020770</t>
  </si>
  <si>
    <t>150030049268</t>
  </si>
  <si>
    <t>MI2110250217</t>
  </si>
  <si>
    <t>WI211020813</t>
  </si>
  <si>
    <t>150030048184</t>
  </si>
  <si>
    <t>MI2110250702</t>
  </si>
  <si>
    <t>WI211020859</t>
  </si>
  <si>
    <t>MI2110251440</t>
  </si>
  <si>
    <t>WI211020924</t>
  </si>
  <si>
    <t>150030048011</t>
  </si>
  <si>
    <t>MI2110252230</t>
  </si>
  <si>
    <t>WI211020982</t>
  </si>
  <si>
    <t>150030045764</t>
  </si>
  <si>
    <t>MI2110252786</t>
  </si>
  <si>
    <t>WI21102099</t>
  </si>
  <si>
    <t>150030049086</t>
  </si>
  <si>
    <t>MI211026467</t>
  </si>
  <si>
    <t>WI211021167</t>
  </si>
  <si>
    <t>150030048883</t>
  </si>
  <si>
    <t>MI2110254233</t>
  </si>
  <si>
    <t>WI211021169</t>
  </si>
  <si>
    <t>150030049227</t>
  </si>
  <si>
    <t>MI2110254485</t>
  </si>
  <si>
    <t>WI211021203</t>
  </si>
  <si>
    <t>MI2110254858</t>
  </si>
  <si>
    <t>WI211021218</t>
  </si>
  <si>
    <t>MI2110255498</t>
  </si>
  <si>
    <t>WI211021270</t>
  </si>
  <si>
    <t>150030048652</t>
  </si>
  <si>
    <t>MI2110255654</t>
  </si>
  <si>
    <t>WI211021282</t>
  </si>
  <si>
    <t>150030048252</t>
  </si>
  <si>
    <t>MI2110255783</t>
  </si>
  <si>
    <t>WI211021290</t>
  </si>
  <si>
    <t>150030048260</t>
  </si>
  <si>
    <t>MI2110255830</t>
  </si>
  <si>
    <t>WI21102130</t>
  </si>
  <si>
    <t>MI211027031</t>
  </si>
  <si>
    <t>WI211021300</t>
  </si>
  <si>
    <t>MI2110256095</t>
  </si>
  <si>
    <t>WI211021318</t>
  </si>
  <si>
    <t>MI2110256173</t>
  </si>
  <si>
    <t>WI211021331</t>
  </si>
  <si>
    <t>150100001740</t>
  </si>
  <si>
    <t>MI2110256407</t>
  </si>
  <si>
    <t>WI211021369</t>
  </si>
  <si>
    <t>MI2110257399</t>
  </si>
  <si>
    <t>WI211021372</t>
  </si>
  <si>
    <t>MI2110257685</t>
  </si>
  <si>
    <t>WI211021377</t>
  </si>
  <si>
    <t>MI2110257717</t>
  </si>
  <si>
    <t>WI211021420</t>
  </si>
  <si>
    <t>MI2110258411</t>
  </si>
  <si>
    <t>WI211021437</t>
  </si>
  <si>
    <t>MI2110258471</t>
  </si>
  <si>
    <t>WI211021440</t>
  </si>
  <si>
    <t>MI2110258545</t>
  </si>
  <si>
    <t>WI211021483</t>
  </si>
  <si>
    <t>MI2110258656</t>
  </si>
  <si>
    <t>WI211021494</t>
  </si>
  <si>
    <t>MI2110258769</t>
  </si>
  <si>
    <t>WI211021501</t>
  </si>
  <si>
    <t>MI2110258689</t>
  </si>
  <si>
    <t>WI211022008</t>
  </si>
  <si>
    <t>150030049243</t>
  </si>
  <si>
    <t>MI2110262847</t>
  </si>
  <si>
    <t>WI211022026</t>
  </si>
  <si>
    <t>150030049247</t>
  </si>
  <si>
    <t>MI2110263877</t>
  </si>
  <si>
    <t>WI211022047</t>
  </si>
  <si>
    <t>150030048325</t>
  </si>
  <si>
    <t>MI2110264220</t>
  </si>
  <si>
    <t>WI211022048</t>
  </si>
  <si>
    <t>150030048256</t>
  </si>
  <si>
    <t>MI2110264232</t>
  </si>
  <si>
    <t>WI211022072</t>
  </si>
  <si>
    <t>150100001800</t>
  </si>
  <si>
    <t>MI2110264124</t>
  </si>
  <si>
    <t>WI211022103</t>
  </si>
  <si>
    <t>150030049276</t>
  </si>
  <si>
    <t>MI2110264821</t>
  </si>
  <si>
    <t>WI21102211</t>
  </si>
  <si>
    <t>150030049091</t>
  </si>
  <si>
    <t>MI211027613</t>
  </si>
  <si>
    <t>WI211022462</t>
  </si>
  <si>
    <t>150030048765</t>
  </si>
  <si>
    <t>MI2110266898</t>
  </si>
  <si>
    <t>WI211022479</t>
  </si>
  <si>
    <t>150030047985</t>
  </si>
  <si>
    <t>MI2110267133</t>
  </si>
  <si>
    <t>WI211022674</t>
  </si>
  <si>
    <t>150030047970</t>
  </si>
  <si>
    <t>MI2110269322</t>
  </si>
  <si>
    <t>WI21102270</t>
  </si>
  <si>
    <t>150030047976</t>
  </si>
  <si>
    <t>MI211028502</t>
  </si>
  <si>
    <t>WI211022723</t>
  </si>
  <si>
    <t>WI211022754</t>
  </si>
  <si>
    <t>150030047910</t>
  </si>
  <si>
    <t>MI2110270132</t>
  </si>
  <si>
    <t>WI211022844</t>
  </si>
  <si>
    <t>150030048656</t>
  </si>
  <si>
    <t>MI2110271430</t>
  </si>
  <si>
    <t>WI211022848</t>
  </si>
  <si>
    <t>MI2110271512</t>
  </si>
  <si>
    <t>WI21102286</t>
  </si>
  <si>
    <t>150030048274</t>
  </si>
  <si>
    <t>MI211028786</t>
  </si>
  <si>
    <t>WI211022863</t>
  </si>
  <si>
    <t>150030049292</t>
  </si>
  <si>
    <t>MI2110271613</t>
  </si>
  <si>
    <t>WI211022873</t>
  </si>
  <si>
    <t>WI211022914</t>
  </si>
  <si>
    <t>150030049260</t>
  </si>
  <si>
    <t>MI2110272325</t>
  </si>
  <si>
    <t>WI211022916</t>
  </si>
  <si>
    <t>150030049266</t>
  </si>
  <si>
    <t>MI2110272484</t>
  </si>
  <si>
    <t>WI211022917</t>
  </si>
  <si>
    <t>MI2110272502</t>
  </si>
  <si>
    <t>WI211022961</t>
  </si>
  <si>
    <t>MI2110272917</t>
  </si>
  <si>
    <t>WI211023053</t>
  </si>
  <si>
    <t>150030049265</t>
  </si>
  <si>
    <t>MI2110273956</t>
  </si>
  <si>
    <t>WI211023083</t>
  </si>
  <si>
    <t>MI2110274497</t>
  </si>
  <si>
    <t>WI211023118</t>
  </si>
  <si>
    <t>150030048629</t>
  </si>
  <si>
    <t>MI2110274912</t>
  </si>
  <si>
    <t>WI211023171</t>
  </si>
  <si>
    <t>150030049262</t>
  </si>
  <si>
    <t>MI2110275453</t>
  </si>
  <si>
    <t>WI211023240</t>
  </si>
  <si>
    <t>150030048935</t>
  </si>
  <si>
    <t>MI2110276435</t>
  </si>
  <si>
    <t>WI211023329</t>
  </si>
  <si>
    <t>150030049303</t>
  </si>
  <si>
    <t>MI2110277123</t>
  </si>
  <si>
    <t>WI21102334</t>
  </si>
  <si>
    <t>150030049088</t>
  </si>
  <si>
    <t>MI211029332</t>
  </si>
  <si>
    <t>WI211023349</t>
  </si>
  <si>
    <t>150100001823</t>
  </si>
  <si>
    <t>MI2110277847</t>
  </si>
  <si>
    <t>WI21102337</t>
  </si>
  <si>
    <t>150030048178</t>
  </si>
  <si>
    <t>MI211029341</t>
  </si>
  <si>
    <t>WI211023419</t>
  </si>
  <si>
    <t>150100001815</t>
  </si>
  <si>
    <t>MI2110278480</t>
  </si>
  <si>
    <t>WI211023498</t>
  </si>
  <si>
    <t>150030049078</t>
  </si>
  <si>
    <t>MI2110279329</t>
  </si>
  <si>
    <t>WI211023552</t>
  </si>
  <si>
    <t>150030049277</t>
  </si>
  <si>
    <t>MI2110279567</t>
  </si>
  <si>
    <t>WI211023553</t>
  </si>
  <si>
    <t>MI2110279735</t>
  </si>
  <si>
    <t>WI211023642</t>
  </si>
  <si>
    <t>150030049249</t>
  </si>
  <si>
    <t>MI2110280857</t>
  </si>
  <si>
    <t>WI211023720</t>
  </si>
  <si>
    <t>150030049289</t>
  </si>
  <si>
    <t>MI2110281386</t>
  </si>
  <si>
    <t>WI211023864</t>
  </si>
  <si>
    <t>WI211023902</t>
  </si>
  <si>
    <t>WI211024222</t>
  </si>
  <si>
    <t>MI2110287232</t>
  </si>
  <si>
    <t>WI21102435</t>
  </si>
  <si>
    <t>150030048170</t>
  </si>
  <si>
    <t>MI211030353</t>
  </si>
  <si>
    <t>WI211024527</t>
  </si>
  <si>
    <t>MI2110292539</t>
  </si>
  <si>
    <t>WI211024624</t>
  </si>
  <si>
    <t>150080000952</t>
  </si>
  <si>
    <t>MI2110293313</t>
  </si>
  <si>
    <t>WI211024636</t>
  </si>
  <si>
    <t>MI2110293427</t>
  </si>
  <si>
    <t>WI211024675</t>
  </si>
  <si>
    <t>150030047556</t>
  </si>
  <si>
    <t>MI2110293732</t>
  </si>
  <si>
    <t>WI211024815</t>
  </si>
  <si>
    <t>150080000933</t>
  </si>
  <si>
    <t>MI2110294616</t>
  </si>
  <si>
    <t>WI211024875</t>
  </si>
  <si>
    <t>150030048294</t>
  </si>
  <si>
    <t>MI2110295040</t>
  </si>
  <si>
    <t>WI211024877</t>
  </si>
  <si>
    <t>MI2110295048</t>
  </si>
  <si>
    <t>WI211024898</t>
  </si>
  <si>
    <t>150030046348</t>
  </si>
  <si>
    <t>MI2110295319</t>
  </si>
  <si>
    <t>WI211024997</t>
  </si>
  <si>
    <t>MI2110296317</t>
  </si>
  <si>
    <t>WI211024998</t>
  </si>
  <si>
    <t>150030048541</t>
  </si>
  <si>
    <t>MI2110296392</t>
  </si>
  <si>
    <t>WI211025002</t>
  </si>
  <si>
    <t>MI2110296395</t>
  </si>
  <si>
    <t>WI211025004</t>
  </si>
  <si>
    <t>MI2110296468</t>
  </si>
  <si>
    <t>WI211025121</t>
  </si>
  <si>
    <t>MI2110297359</t>
  </si>
  <si>
    <t>WI211025124</t>
  </si>
  <si>
    <t>150030047996</t>
  </si>
  <si>
    <t>MI2110297467</t>
  </si>
  <si>
    <t>WI21102515</t>
  </si>
  <si>
    <t>150100001801</t>
  </si>
  <si>
    <t>MI211031236</t>
  </si>
  <si>
    <t>WI211025224</t>
  </si>
  <si>
    <t>150100001816</t>
  </si>
  <si>
    <t>MI2110298447</t>
  </si>
  <si>
    <t>WI211025239</t>
  </si>
  <si>
    <t>150030048956</t>
  </si>
  <si>
    <t>MI2110298834</t>
  </si>
  <si>
    <t>WI211025348</t>
  </si>
  <si>
    <t>MI2110300251</t>
  </si>
  <si>
    <t>WI211025353</t>
  </si>
  <si>
    <t>MI2110300297</t>
  </si>
  <si>
    <t>WI211025367</t>
  </si>
  <si>
    <t>150030049270</t>
  </si>
  <si>
    <t>MI2110300478</t>
  </si>
  <si>
    <t>WI211025399</t>
  </si>
  <si>
    <t>150030048136</t>
  </si>
  <si>
    <t>MI2110300925</t>
  </si>
  <si>
    <t>WI211025402</t>
  </si>
  <si>
    <t>150030044038</t>
  </si>
  <si>
    <t>MI2110300878</t>
  </si>
  <si>
    <t>WI211025476</t>
  </si>
  <si>
    <t>MI2110301745</t>
  </si>
  <si>
    <t>WI211025512</t>
  </si>
  <si>
    <t>MI2110301963</t>
  </si>
  <si>
    <t>WI211025525</t>
  </si>
  <si>
    <t>MI2110302023</t>
  </si>
  <si>
    <t>WI211025528</t>
  </si>
  <si>
    <t>MI2110302052</t>
  </si>
  <si>
    <t>WI211025531</t>
  </si>
  <si>
    <t>MI2110302103</t>
  </si>
  <si>
    <t>WI211025533</t>
  </si>
  <si>
    <t>MI2110302050</t>
  </si>
  <si>
    <t>WI211025539</t>
  </si>
  <si>
    <t>MI2110302149</t>
  </si>
  <si>
    <t>WI211025541</t>
  </si>
  <si>
    <t>MI2110302180</t>
  </si>
  <si>
    <t>WI211025544</t>
  </si>
  <si>
    <t>150030047784</t>
  </si>
  <si>
    <t>MI2110302377</t>
  </si>
  <si>
    <t>WI211025547</t>
  </si>
  <si>
    <t>MI2110302132</t>
  </si>
  <si>
    <t>WI211025550</t>
  </si>
  <si>
    <t>150030047854</t>
  </si>
  <si>
    <t>MI2110302523</t>
  </si>
  <si>
    <t>WI211025662</t>
  </si>
  <si>
    <t>MI2110303425</t>
  </si>
  <si>
    <t>WI211025706</t>
  </si>
  <si>
    <t>MI2110303641</t>
  </si>
  <si>
    <t>WI211025920</t>
  </si>
  <si>
    <t>150030049187</t>
  </si>
  <si>
    <t>MI2110306319</t>
  </si>
  <si>
    <t>WI211025927</t>
  </si>
  <si>
    <t>WI211025951</t>
  </si>
  <si>
    <t>MI2110306919</t>
  </si>
  <si>
    <t>WI211026047</t>
  </si>
  <si>
    <t>150030049298</t>
  </si>
  <si>
    <t>MI2110307821</t>
  </si>
  <si>
    <t>WI211026210</t>
  </si>
  <si>
    <t>150030049306</t>
  </si>
  <si>
    <t>MI2110309453</t>
  </si>
  <si>
    <t>WI211026251</t>
  </si>
  <si>
    <t>150030049315</t>
  </si>
  <si>
    <t>MI2110309468</t>
  </si>
  <si>
    <t>WI21102647</t>
  </si>
  <si>
    <t>150030047947</t>
  </si>
  <si>
    <t>MI211033083</t>
  </si>
  <si>
    <t>WI211026500</t>
  </si>
  <si>
    <t>150030049301</t>
  </si>
  <si>
    <t>MI2110311044</t>
  </si>
  <si>
    <t>WI211026517</t>
  </si>
  <si>
    <t>150030049130</t>
  </si>
  <si>
    <t>MI2110311363</t>
  </si>
  <si>
    <t>WI211026533</t>
  </si>
  <si>
    <t>150030049336</t>
  </si>
  <si>
    <t>MI2110311660</t>
  </si>
  <si>
    <t>WI211026755</t>
  </si>
  <si>
    <t>MI2110313418</t>
  </si>
  <si>
    <t>WI211026776</t>
  </si>
  <si>
    <t>MI2110313772</t>
  </si>
  <si>
    <t>WI211026817</t>
  </si>
  <si>
    <t>150030049338</t>
  </si>
  <si>
    <t>MI2110314512</t>
  </si>
  <si>
    <t>WI211026838</t>
  </si>
  <si>
    <t>150030048553</t>
  </si>
  <si>
    <t>MI2110315009</t>
  </si>
  <si>
    <t>WI211026876</t>
  </si>
  <si>
    <t>WI211026882</t>
  </si>
  <si>
    <t>WI211026886</t>
  </si>
  <si>
    <t>WI211026922</t>
  </si>
  <si>
    <t>150030049269</t>
  </si>
  <si>
    <t>MI2110316046</t>
  </si>
  <si>
    <t>WI211027086</t>
  </si>
  <si>
    <t>150030048860</t>
  </si>
  <si>
    <t>MI2110317555</t>
  </si>
  <si>
    <t>WI211027121</t>
  </si>
  <si>
    <t>150030049186</t>
  </si>
  <si>
    <t>MI2110318061</t>
  </si>
  <si>
    <t>WI21102713</t>
  </si>
  <si>
    <t>150030048645</t>
  </si>
  <si>
    <t>MI211034030</t>
  </si>
  <si>
    <t>WI211027198</t>
  </si>
  <si>
    <t>150100001824</t>
  </si>
  <si>
    <t>MI2110319024</t>
  </si>
  <si>
    <t>WI211027199</t>
  </si>
  <si>
    <t>150100001821</t>
  </si>
  <si>
    <t>MI2110319018</t>
  </si>
  <si>
    <t>WI211027298</t>
  </si>
  <si>
    <t>MI2110320453</t>
  </si>
  <si>
    <t>WI211027424</t>
  </si>
  <si>
    <t>MI2110322337</t>
  </si>
  <si>
    <t>WI211027438</t>
  </si>
  <si>
    <t>150030049327</t>
  </si>
  <si>
    <t>MI2110322328</t>
  </si>
  <si>
    <t>WI211027472</t>
  </si>
  <si>
    <t>150030048877</t>
  </si>
  <si>
    <t>MI2110323026</t>
  </si>
  <si>
    <t>WI211027473</t>
  </si>
  <si>
    <t>150030049156</t>
  </si>
  <si>
    <t>MI2110322896</t>
  </si>
  <si>
    <t>WI211027494</t>
  </si>
  <si>
    <t>MI2110323404</t>
  </si>
  <si>
    <t>WI21102754</t>
  </si>
  <si>
    <t>150030046844</t>
  </si>
  <si>
    <t>MI211034599</t>
  </si>
  <si>
    <t>WI211027560</t>
  </si>
  <si>
    <t>MI2110324214</t>
  </si>
  <si>
    <t>WI211027619</t>
  </si>
  <si>
    <t>MI2110324825</t>
  </si>
  <si>
    <t>WI21102762</t>
  </si>
  <si>
    <t>MI211034683</t>
  </si>
  <si>
    <t>WI211027702</t>
  </si>
  <si>
    <t>150030047840</t>
  </si>
  <si>
    <t>MI2110325982</t>
  </si>
  <si>
    <t>WI211027743</t>
  </si>
  <si>
    <t>MI2110326597</t>
  </si>
  <si>
    <t>WI211027780</t>
  </si>
  <si>
    <t>150030047709</t>
  </si>
  <si>
    <t>MI2110327295</t>
  </si>
  <si>
    <t>WI211027801</t>
  </si>
  <si>
    <t>MI2110327668</t>
  </si>
  <si>
    <t>WI211027817</t>
  </si>
  <si>
    <t>150030049257</t>
  </si>
  <si>
    <t>MI2110327861</t>
  </si>
  <si>
    <t>WI211027828</t>
  </si>
  <si>
    <t>150100001810</t>
  </si>
  <si>
    <t>MI2110328161</t>
  </si>
  <si>
    <t>WI211027865</t>
  </si>
  <si>
    <t>150030049183</t>
  </si>
  <si>
    <t>MI2110328817</t>
  </si>
  <si>
    <t>WI211027886</t>
  </si>
  <si>
    <t>150030049225</t>
  </si>
  <si>
    <t>MI2110329187</t>
  </si>
  <si>
    <t>WI211027918</t>
  </si>
  <si>
    <t>150030049297</t>
  </si>
  <si>
    <t>MI2110330057</t>
  </si>
  <si>
    <t>WI211027962</t>
  </si>
  <si>
    <t>MI2110330735</t>
  </si>
  <si>
    <t>WI211028181</t>
  </si>
  <si>
    <t>150030049272</t>
  </si>
  <si>
    <t>MI2110333040</t>
  </si>
  <si>
    <t>WI211028191</t>
  </si>
  <si>
    <t>MI2110333063</t>
  </si>
  <si>
    <t>WI211028208</t>
  </si>
  <si>
    <t>MI2110333056</t>
  </si>
  <si>
    <t>WI211028220</t>
  </si>
  <si>
    <t>MI2110333072</t>
  </si>
  <si>
    <t>WI211028237</t>
  </si>
  <si>
    <t>MI2110333094</t>
  </si>
  <si>
    <t>WI211028238</t>
  </si>
  <si>
    <t>MI2110333096</t>
  </si>
  <si>
    <t>WI211028253</t>
  </si>
  <si>
    <t>MI2110333112</t>
  </si>
  <si>
    <t>WI211028254</t>
  </si>
  <si>
    <t>MI2110333114</t>
  </si>
  <si>
    <t>WI211028255</t>
  </si>
  <si>
    <t>MI2110333110</t>
  </si>
  <si>
    <t>WI211028256</t>
  </si>
  <si>
    <t>MI2110333138</t>
  </si>
  <si>
    <t>WI211028257</t>
  </si>
  <si>
    <t>MI2110333164</t>
  </si>
  <si>
    <t>WI211028258</t>
  </si>
  <si>
    <t>MI2110333150</t>
  </si>
  <si>
    <t>WI211028260</t>
  </si>
  <si>
    <t>MI2110333180</t>
  </si>
  <si>
    <t>WI211028261</t>
  </si>
  <si>
    <t>MI2110333254</t>
  </si>
  <si>
    <t>WI211028262</t>
  </si>
  <si>
    <t>MI2110333340</t>
  </si>
  <si>
    <t>WI211028267</t>
  </si>
  <si>
    <t>MI2110333184</t>
  </si>
  <si>
    <t>WI211028277</t>
  </si>
  <si>
    <t>MI2110333427</t>
  </si>
  <si>
    <t>WI211028281</t>
  </si>
  <si>
    <t>MI2110333467</t>
  </si>
  <si>
    <t>WI211028284</t>
  </si>
  <si>
    <t>MI2110333518</t>
  </si>
  <si>
    <t>WI211028376</t>
  </si>
  <si>
    <t>WI211028485</t>
  </si>
  <si>
    <t>WI211028487</t>
  </si>
  <si>
    <t>WI21102850</t>
  </si>
  <si>
    <t>150030047194</t>
  </si>
  <si>
    <t>MI211036195</t>
  </si>
  <si>
    <t>WI211028534</t>
  </si>
  <si>
    <t>WI211028535</t>
  </si>
  <si>
    <t>WI211028540</t>
  </si>
  <si>
    <t>WI211028561</t>
  </si>
  <si>
    <t>WI211028564</t>
  </si>
  <si>
    <t>WI211028565</t>
  </si>
  <si>
    <t>WI211028571</t>
  </si>
  <si>
    <t>WI21102874</t>
  </si>
  <si>
    <t>150030047700</t>
  </si>
  <si>
    <t>MI211036580</t>
  </si>
  <si>
    <t>WI211029260</t>
  </si>
  <si>
    <t>150100001786</t>
  </si>
  <si>
    <t>MI2110345435</t>
  </si>
  <si>
    <t>WI211029543</t>
  </si>
  <si>
    <t>MI2110349089</t>
  </si>
  <si>
    <t>WI211029551</t>
  </si>
  <si>
    <t>MI2110349239</t>
  </si>
  <si>
    <t>WI211029578</t>
  </si>
  <si>
    <t>150030047975</t>
  </si>
  <si>
    <t>MI2110349732</t>
  </si>
  <si>
    <t>WI211029579</t>
  </si>
  <si>
    <t>MI2110349746</t>
  </si>
  <si>
    <t>WI211029587</t>
  </si>
  <si>
    <t>150030047755</t>
  </si>
  <si>
    <t>MI2110349993</t>
  </si>
  <si>
    <t>WI211029641</t>
  </si>
  <si>
    <t>110640002398</t>
  </si>
  <si>
    <t>MI2110350520</t>
  </si>
  <si>
    <t>WI211029647</t>
  </si>
  <si>
    <t>MI2110350619</t>
  </si>
  <si>
    <t>WI211029662</t>
  </si>
  <si>
    <t>150100001742</t>
  </si>
  <si>
    <t>MI2110350880</t>
  </si>
  <si>
    <t>WI211029678</t>
  </si>
  <si>
    <t>150030046259</t>
  </si>
  <si>
    <t>MI2110351177</t>
  </si>
  <si>
    <t>WI21102968</t>
  </si>
  <si>
    <t>WI211029743</t>
  </si>
  <si>
    <t>MI2110352384</t>
  </si>
  <si>
    <t>WI211029798</t>
  </si>
  <si>
    <t>MI2110353263</t>
  </si>
  <si>
    <t>WI211029804</t>
  </si>
  <si>
    <t>150100001734</t>
  </si>
  <si>
    <t>MI2110353503</t>
  </si>
  <si>
    <t>WI211029805</t>
  </si>
  <si>
    <t>150030048566</t>
  </si>
  <si>
    <t>MI2110353514</t>
  </si>
  <si>
    <t>WI21102981</t>
  </si>
  <si>
    <t>150030040782</t>
  </si>
  <si>
    <t>MI211037582</t>
  </si>
  <si>
    <t>WI211029812</t>
  </si>
  <si>
    <t>MI2110353622</t>
  </si>
  <si>
    <t>WI211029821</t>
  </si>
  <si>
    <t>150030048130</t>
  </si>
  <si>
    <t>MI2110353937</t>
  </si>
  <si>
    <t>WI211029868</t>
  </si>
  <si>
    <t>WI211029870</t>
  </si>
  <si>
    <t>150030049286</t>
  </si>
  <si>
    <t>MI2110354719</t>
  </si>
  <si>
    <t>WI211029873</t>
  </si>
  <si>
    <t>150030048399</t>
  </si>
  <si>
    <t>MI2110354808</t>
  </si>
  <si>
    <t>WI211029911</t>
  </si>
  <si>
    <t>150030047714</t>
  </si>
  <si>
    <t>MI2110355427</t>
  </si>
  <si>
    <t>WI211029933</t>
  </si>
  <si>
    <t>150030048876</t>
  </si>
  <si>
    <t>MI2110355646</t>
  </si>
  <si>
    <t>WI211029971</t>
  </si>
  <si>
    <t>150100001818</t>
  </si>
  <si>
    <t>MI2110356171</t>
  </si>
  <si>
    <t>WI211030000</t>
  </si>
  <si>
    <t>150030049363</t>
  </si>
  <si>
    <t>MI2110356193</t>
  </si>
  <si>
    <t>WI211030024</t>
  </si>
  <si>
    <t>MI2110356505</t>
  </si>
  <si>
    <t>WI211030027</t>
  </si>
  <si>
    <t>150030047242</t>
  </si>
  <si>
    <t>MI2110356565</t>
  </si>
  <si>
    <t>WI211030033</t>
  </si>
  <si>
    <t>MI2110356665</t>
  </si>
  <si>
    <t>WI211030049</t>
  </si>
  <si>
    <t>MI2110356749</t>
  </si>
  <si>
    <t>WI21103008</t>
  </si>
  <si>
    <t>150030047009</t>
  </si>
  <si>
    <t>MI211037811</t>
  </si>
  <si>
    <t>WI211030101</t>
  </si>
  <si>
    <t>150030049384</t>
  </si>
  <si>
    <t>MI2110357376</t>
  </si>
  <si>
    <t>WI211030131</t>
  </si>
  <si>
    <t>150030048648</t>
  </si>
  <si>
    <t>MI2110357758</t>
  </si>
  <si>
    <t>WI211030144</t>
  </si>
  <si>
    <t>MI2110358061</t>
  </si>
  <si>
    <t>WI211030149</t>
  </si>
  <si>
    <t>WI211030228</t>
  </si>
  <si>
    <t>MI2110359397</t>
  </si>
  <si>
    <t>WI211030296</t>
  </si>
  <si>
    <t>150030048391</t>
  </si>
  <si>
    <t>MI2110360357</t>
  </si>
  <si>
    <t>WI211030301</t>
  </si>
  <si>
    <t>150030047233</t>
  </si>
  <si>
    <t>MI2110360393</t>
  </si>
  <si>
    <t>WI211030304</t>
  </si>
  <si>
    <t>150030047189</t>
  </si>
  <si>
    <t>MI2110360463</t>
  </si>
  <si>
    <t>WI211030310</t>
  </si>
  <si>
    <t>WI211030364</t>
  </si>
  <si>
    <t>150030049356</t>
  </si>
  <si>
    <t>MI2110361322</t>
  </si>
  <si>
    <t>WI211030369</t>
  </si>
  <si>
    <t>150030049375</t>
  </si>
  <si>
    <t>MI2110361473</t>
  </si>
  <si>
    <t>WI211030376</t>
  </si>
  <si>
    <t>MI2110361644</t>
  </si>
  <si>
    <t>WI21103039</t>
  </si>
  <si>
    <t>MI211038346</t>
  </si>
  <si>
    <t>WI211030406</t>
  </si>
  <si>
    <t>150030049214</t>
  </si>
  <si>
    <t>MI2110361757</t>
  </si>
  <si>
    <t>WI211030440</t>
  </si>
  <si>
    <t>150030048758</t>
  </si>
  <si>
    <t>MI2110362394</t>
  </si>
  <si>
    <t>WI211030451</t>
  </si>
  <si>
    <t>MI2110362518</t>
  </si>
  <si>
    <t>WI211030462</t>
  </si>
  <si>
    <t>MI2110362615</t>
  </si>
  <si>
    <t>WI211030480</t>
  </si>
  <si>
    <t>MI2110362867</t>
  </si>
  <si>
    <t>WI21103062</t>
  </si>
  <si>
    <t>150100001790</t>
  </si>
  <si>
    <t>MI211038600</t>
  </si>
  <si>
    <t>WI211030683</t>
  </si>
  <si>
    <t>MI2110365738</t>
  </si>
  <si>
    <t>WI211030700</t>
  </si>
  <si>
    <t>150030048848</t>
  </si>
  <si>
    <t>MI2110365965</t>
  </si>
  <si>
    <t>WI211030705</t>
  </si>
  <si>
    <t>MI2110366099</t>
  </si>
  <si>
    <t>WI211030723</t>
  </si>
  <si>
    <t>150030049364</t>
  </si>
  <si>
    <t>MI2110366479</t>
  </si>
  <si>
    <t>WI211030744</t>
  </si>
  <si>
    <t>MI2110366948</t>
  </si>
  <si>
    <t>WI211030784</t>
  </si>
  <si>
    <t>150100001820</t>
  </si>
  <si>
    <t>MI2110367383</t>
  </si>
  <si>
    <t>WI211030816</t>
  </si>
  <si>
    <t>150030048227</t>
  </si>
  <si>
    <t>MI2110367719</t>
  </si>
  <si>
    <t>WI211030827</t>
  </si>
  <si>
    <t>150030048185</t>
  </si>
  <si>
    <t>MI2110367943</t>
  </si>
  <si>
    <t>WI211030829</t>
  </si>
  <si>
    <t>MI2110368015</t>
  </si>
  <si>
    <t>WI211030869</t>
  </si>
  <si>
    <t>MI2110368663</t>
  </si>
  <si>
    <t>WI211030965</t>
  </si>
  <si>
    <t>MI2110369768</t>
  </si>
  <si>
    <t>WI211031051</t>
  </si>
  <si>
    <t>MI2110370563</t>
  </si>
  <si>
    <t>WI21103110</t>
  </si>
  <si>
    <t>150030049039</t>
  </si>
  <si>
    <t>MI211039047</t>
  </si>
  <si>
    <t>WI211031115</t>
  </si>
  <si>
    <t>MI2110371048</t>
  </si>
  <si>
    <t>WI211031164</t>
  </si>
  <si>
    <t>MI2110371866</t>
  </si>
  <si>
    <t>WI21103118</t>
  </si>
  <si>
    <t>150030048755</t>
  </si>
  <si>
    <t>MI211039212</t>
  </si>
  <si>
    <t>WI21103123</t>
  </si>
  <si>
    <t>150030048975</t>
  </si>
  <si>
    <t>MI211039332</t>
  </si>
  <si>
    <t>WI211031254</t>
  </si>
  <si>
    <t>WI211031314</t>
  </si>
  <si>
    <t>150030048488</t>
  </si>
  <si>
    <t>MI2110374645</t>
  </si>
  <si>
    <t>WI211031320</t>
  </si>
  <si>
    <t>MI2110374868</t>
  </si>
  <si>
    <t>WI211031442</t>
  </si>
  <si>
    <t>150030048244</t>
  </si>
  <si>
    <t>MI2110377168</t>
  </si>
  <si>
    <t>WI211031450</t>
  </si>
  <si>
    <t>MI2110377377</t>
  </si>
  <si>
    <t>WI211031647</t>
  </si>
  <si>
    <t>MI2110379780</t>
  </si>
  <si>
    <t>WI211031774</t>
  </si>
  <si>
    <t>150030049346</t>
  </si>
  <si>
    <t>MI2110381037</t>
  </si>
  <si>
    <t>WI211031873</t>
  </si>
  <si>
    <t>150030047893</t>
  </si>
  <si>
    <t>MI2110382506</t>
  </si>
  <si>
    <t>WI211031907</t>
  </si>
  <si>
    <t>MI2110382996</t>
  </si>
  <si>
    <t>WI211031990</t>
  </si>
  <si>
    <t>150100001732</t>
  </si>
  <si>
    <t>MI2110384027</t>
  </si>
  <si>
    <t>WI211032031</t>
  </si>
  <si>
    <t>MI2110384724</t>
  </si>
  <si>
    <t>WI211032035</t>
  </si>
  <si>
    <t>MI2110384831</t>
  </si>
  <si>
    <t>WI211032057</t>
  </si>
  <si>
    <t>MI2110384927</t>
  </si>
  <si>
    <t>WI211032059</t>
  </si>
  <si>
    <t>150030048121</t>
  </si>
  <si>
    <t>MI2110385000</t>
  </si>
  <si>
    <t>WI211032065</t>
  </si>
  <si>
    <t>MI2110385030</t>
  </si>
  <si>
    <t>WI211032068</t>
  </si>
  <si>
    <t>MI2110385007</t>
  </si>
  <si>
    <t>WI211032078</t>
  </si>
  <si>
    <t>MI2110385135</t>
  </si>
  <si>
    <t>WI211032091</t>
  </si>
  <si>
    <t>MI2110385331</t>
  </si>
  <si>
    <t>WI211032102</t>
  </si>
  <si>
    <t>WI211032114</t>
  </si>
  <si>
    <t>WI211032132</t>
  </si>
  <si>
    <t>150030049253</t>
  </si>
  <si>
    <t>MI2110385507</t>
  </si>
  <si>
    <t>WI211032136</t>
  </si>
  <si>
    <t>WI211032200</t>
  </si>
  <si>
    <t>150030049410</t>
  </si>
  <si>
    <t>MI2110386546</t>
  </si>
  <si>
    <t>WI211032233</t>
  </si>
  <si>
    <t>WI211032312</t>
  </si>
  <si>
    <t>150030049376</t>
  </si>
  <si>
    <t>MI2110387619</t>
  </si>
  <si>
    <t>WI211032358</t>
  </si>
  <si>
    <t>150100001817</t>
  </si>
  <si>
    <t>MI2110388047</t>
  </si>
  <si>
    <t>WI211032496</t>
  </si>
  <si>
    <t>150030046069</t>
  </si>
  <si>
    <t>MI2110390391</t>
  </si>
  <si>
    <t>WI211032939</t>
  </si>
  <si>
    <t>150030048640</t>
  </si>
  <si>
    <t>MI2110396662</t>
  </si>
  <si>
    <t>WI211032940</t>
  </si>
  <si>
    <t>150030048363</t>
  </si>
  <si>
    <t>MI2110396683</t>
  </si>
  <si>
    <t>WI211032949</t>
  </si>
  <si>
    <t>150030048234</t>
  </si>
  <si>
    <t>MI2110396758</t>
  </si>
  <si>
    <t>WI211032962</t>
  </si>
  <si>
    <t>MI2110397049</t>
  </si>
  <si>
    <t>WI211033020</t>
  </si>
  <si>
    <t>MI2110397912</t>
  </si>
  <si>
    <t>WI211033044</t>
  </si>
  <si>
    <t>150030047888</t>
  </si>
  <si>
    <t>MI2110398156</t>
  </si>
  <si>
    <t>WI211033051</t>
  </si>
  <si>
    <t>MI2110398252</t>
  </si>
  <si>
    <t>WI211033060</t>
  </si>
  <si>
    <t>MI2110398421</t>
  </si>
  <si>
    <t>WI211033087</t>
  </si>
  <si>
    <t>MI2110398619</t>
  </si>
  <si>
    <t>WI211033103</t>
  </si>
  <si>
    <t>WI211033136</t>
  </si>
  <si>
    <t>150030047869</t>
  </si>
  <si>
    <t>MI2110399318</t>
  </si>
  <si>
    <t>WI211033160</t>
  </si>
  <si>
    <t>150030048230</t>
  </si>
  <si>
    <t>MI2110399619</t>
  </si>
  <si>
    <t>WI211033169</t>
  </si>
  <si>
    <t>MI2110399735</t>
  </si>
  <si>
    <t>WI211033198</t>
  </si>
  <si>
    <t>MI2110400068</t>
  </si>
  <si>
    <t>WI211033202</t>
  </si>
  <si>
    <t>MI2110400087</t>
  </si>
  <si>
    <t>WI211033287</t>
  </si>
  <si>
    <t>150030047845</t>
  </si>
  <si>
    <t>MI2110401055</t>
  </si>
  <si>
    <t>WI211033527</t>
  </si>
  <si>
    <t>150030048843</t>
  </si>
  <si>
    <t>MI2110403541</t>
  </si>
  <si>
    <t>WI211033578</t>
  </si>
  <si>
    <t>150030048668</t>
  </si>
  <si>
    <t>MI2110404200</t>
  </si>
  <si>
    <t>WI211033610</t>
  </si>
  <si>
    <t>150030049293</t>
  </si>
  <si>
    <t>MI2110404383</t>
  </si>
  <si>
    <t>WI211033672</t>
  </si>
  <si>
    <t>150030049256</t>
  </si>
  <si>
    <t>MI2110405020</t>
  </si>
  <si>
    <t>WI211033728</t>
  </si>
  <si>
    <t>150030049404</t>
  </si>
  <si>
    <t>MI2110405357</t>
  </si>
  <si>
    <t>WI211033757</t>
  </si>
  <si>
    <t>150080000945</t>
  </si>
  <si>
    <t>MI2110405970</t>
  </si>
  <si>
    <t>WI211033784</t>
  </si>
  <si>
    <t>150030049344</t>
  </si>
  <si>
    <t>MI2110406387</t>
  </si>
  <si>
    <t>WI211033786</t>
  </si>
  <si>
    <t>MI2110406519</t>
  </si>
  <si>
    <t>WI211033846</t>
  </si>
  <si>
    <t>150030047415</t>
  </si>
  <si>
    <t>MI2110407215</t>
  </si>
  <si>
    <t>WI211033850</t>
  </si>
  <si>
    <t>MI2110407246</t>
  </si>
  <si>
    <t>WI211033902</t>
  </si>
  <si>
    <t>MI2110407844</t>
  </si>
  <si>
    <t>WI211033907</t>
  </si>
  <si>
    <t>150030049368</t>
  </si>
  <si>
    <t>MI2110407947</t>
  </si>
  <si>
    <t>WI211033953</t>
  </si>
  <si>
    <t>MI2110408498</t>
  </si>
  <si>
    <t>WI211033966</t>
  </si>
  <si>
    <t>WI211033996</t>
  </si>
  <si>
    <t>150030049226</t>
  </si>
  <si>
    <t>MI2110408919</t>
  </si>
  <si>
    <t>WI211034003</t>
  </si>
  <si>
    <t>150030048088</t>
  </si>
  <si>
    <t>MI2110409276</t>
  </si>
  <si>
    <t>WI211034009</t>
  </si>
  <si>
    <t>150030049371</t>
  </si>
  <si>
    <t>MI2110409096</t>
  </si>
  <si>
    <t>WI211034010</t>
  </si>
  <si>
    <t>150030049366</t>
  </si>
  <si>
    <t>MI2110409379</t>
  </si>
  <si>
    <t>WI211034028</t>
  </si>
  <si>
    <t>150030049412</t>
  </si>
  <si>
    <t>MI2110409577</t>
  </si>
  <si>
    <t>WI211034041</t>
  </si>
  <si>
    <t>150030048093</t>
  </si>
  <si>
    <t>MI2110409835</t>
  </si>
  <si>
    <t>WI211034070</t>
  </si>
  <si>
    <t>150030049333</t>
  </si>
  <si>
    <t>MI2110410222</t>
  </si>
  <si>
    <t>WI211034111</t>
  </si>
  <si>
    <t>MI2110411209</t>
  </si>
  <si>
    <t>WI21103416</t>
  </si>
  <si>
    <t>WI211034252</t>
  </si>
  <si>
    <t>150030049423</t>
  </si>
  <si>
    <t>MI2110412853</t>
  </si>
  <si>
    <t>WI211034264</t>
  </si>
  <si>
    <t>WI211034265</t>
  </si>
  <si>
    <t>150030049229</t>
  </si>
  <si>
    <t>MI2110412999</t>
  </si>
  <si>
    <t>WI211034276</t>
  </si>
  <si>
    <t>WI211034365</t>
  </si>
  <si>
    <t>MI2110414645</t>
  </si>
  <si>
    <t>WI211034390</t>
  </si>
  <si>
    <t>MI2110414792</t>
  </si>
  <si>
    <t>WI211034395</t>
  </si>
  <si>
    <t>WI211034417</t>
  </si>
  <si>
    <t>MI2110415090</t>
  </si>
  <si>
    <t>WI211034421</t>
  </si>
  <si>
    <t>MI2110414788</t>
  </si>
  <si>
    <t>WI211034460</t>
  </si>
  <si>
    <t>150030049397</t>
  </si>
  <si>
    <t>MI2110415300</t>
  </si>
  <si>
    <t>WI211034463</t>
  </si>
  <si>
    <t>MI2110415581</t>
  </si>
  <si>
    <t>WI211034464</t>
  </si>
  <si>
    <t>150030049258</t>
  </si>
  <si>
    <t>MI2110415467</t>
  </si>
  <si>
    <t>WI211034499</t>
  </si>
  <si>
    <t>MI2110415902</t>
  </si>
  <si>
    <t>WI211034517</t>
  </si>
  <si>
    <t>MI2110415979</t>
  </si>
  <si>
    <t>WI211034573</t>
  </si>
  <si>
    <t>150030048223</t>
  </si>
  <si>
    <t>MI2110416512</t>
  </si>
  <si>
    <t>WI211034585</t>
  </si>
  <si>
    <t>MI2110416608</t>
  </si>
  <si>
    <t>WI211034785</t>
  </si>
  <si>
    <t>150030046561</t>
  </si>
  <si>
    <t>MI2110418374</t>
  </si>
  <si>
    <t>WI211034910</t>
  </si>
  <si>
    <t>MI2110419723</t>
  </si>
  <si>
    <t>WI211035111</t>
  </si>
  <si>
    <t>150030044826</t>
  </si>
  <si>
    <t>MI2110421338</t>
  </si>
  <si>
    <t>WI211035185</t>
  </si>
  <si>
    <t>150030049389</t>
  </si>
  <si>
    <t>MI2110421825</t>
  </si>
  <si>
    <t>WI211035192</t>
  </si>
  <si>
    <t>MI2110422090</t>
  </si>
  <si>
    <t>WI211035199</t>
  </si>
  <si>
    <t>MI2110422097</t>
  </si>
  <si>
    <t>WI211035237</t>
  </si>
  <si>
    <t>150030048789</t>
  </si>
  <si>
    <t>MI2110423035</t>
  </si>
  <si>
    <t>WI211035262</t>
  </si>
  <si>
    <t>WI211035267</t>
  </si>
  <si>
    <t>150030047770</t>
  </si>
  <si>
    <t>MI2110423603</t>
  </si>
  <si>
    <t>WI211035322</t>
  </si>
  <si>
    <t>MI2110424498</t>
  </si>
  <si>
    <t>WI211035329</t>
  </si>
  <si>
    <t>WI211035363</t>
  </si>
  <si>
    <t>WI211035370</t>
  </si>
  <si>
    <t>150030047338</t>
  </si>
  <si>
    <t>MI2110425105</t>
  </si>
  <si>
    <t>WI211035379</t>
  </si>
  <si>
    <t>MI2110425268</t>
  </si>
  <si>
    <t>WI211035387</t>
  </si>
  <si>
    <t>150030049149</t>
  </si>
  <si>
    <t>MI2110425225</t>
  </si>
  <si>
    <t>WI211035388</t>
  </si>
  <si>
    <t>MI2110425378</t>
  </si>
  <si>
    <t>WI211035424</t>
  </si>
  <si>
    <t>MI2110425693</t>
  </si>
  <si>
    <t>WI211035498</t>
  </si>
  <si>
    <t>150030048808</t>
  </si>
  <si>
    <t>MI2110426302</t>
  </si>
  <si>
    <t>WI211035546</t>
  </si>
  <si>
    <t>MI2110427227</t>
  </si>
  <si>
    <t>WI211035573</t>
  </si>
  <si>
    <t>WI211035608</t>
  </si>
  <si>
    <t>MI2110427839</t>
  </si>
  <si>
    <t>WI211035632</t>
  </si>
  <si>
    <t>MI2110428048</t>
  </si>
  <si>
    <t>WI211035638</t>
  </si>
  <si>
    <t>MI2110428104</t>
  </si>
  <si>
    <t>WI211035641</t>
  </si>
  <si>
    <t>MI2110428134</t>
  </si>
  <si>
    <t>WI211035643</t>
  </si>
  <si>
    <t>MI2110428247</t>
  </si>
  <si>
    <t>WI211035687</t>
  </si>
  <si>
    <t>150030048018</t>
  </si>
  <si>
    <t>MI2110428920</t>
  </si>
  <si>
    <t>WI211035697</t>
  </si>
  <si>
    <t>WI211035735</t>
  </si>
  <si>
    <t>150100001828</t>
  </si>
  <si>
    <t>MI2110429665</t>
  </si>
  <si>
    <t>WI211035744</t>
  </si>
  <si>
    <t>MI2110429871</t>
  </si>
  <si>
    <t>WI211035746</t>
  </si>
  <si>
    <t>150030047833</t>
  </si>
  <si>
    <t>MI2110429880</t>
  </si>
  <si>
    <t>WI211035756</t>
  </si>
  <si>
    <t>150030048006</t>
  </si>
  <si>
    <t>MI2110430050</t>
  </si>
  <si>
    <t>WI211035814</t>
  </si>
  <si>
    <t>150030047823</t>
  </si>
  <si>
    <t>MI2110430500</t>
  </si>
  <si>
    <t>WI211036001</t>
  </si>
  <si>
    <t>MI2110432551</t>
  </si>
  <si>
    <t>WI211036073</t>
  </si>
  <si>
    <t>150030049331</t>
  </si>
  <si>
    <t>MI2110432903</t>
  </si>
  <si>
    <t>WI211036077</t>
  </si>
  <si>
    <t>MI2110432965</t>
  </si>
  <si>
    <t>WI211036106</t>
  </si>
  <si>
    <t>MI2110433392</t>
  </si>
  <si>
    <t>WI211036111</t>
  </si>
  <si>
    <t>WI211036244</t>
  </si>
  <si>
    <t>150030049388</t>
  </si>
  <si>
    <t>MI2110434578</t>
  </si>
  <si>
    <t>WI211036248</t>
  </si>
  <si>
    <t>150030047280</t>
  </si>
  <si>
    <t>MI2110434635</t>
  </si>
  <si>
    <t>WI211036282</t>
  </si>
  <si>
    <t>MI2110435194</t>
  </si>
  <si>
    <t>WI211036291</t>
  </si>
  <si>
    <t>150030049400</t>
  </si>
  <si>
    <t>MI2110435198</t>
  </si>
  <si>
    <t>WI211036292</t>
  </si>
  <si>
    <t>MI2110435324</t>
  </si>
  <si>
    <t>WI211036319</t>
  </si>
  <si>
    <t>MI2110435590</t>
  </si>
  <si>
    <t>WI211036361</t>
  </si>
  <si>
    <t>150030049409</t>
  </si>
  <si>
    <t>MI2110436114</t>
  </si>
  <si>
    <t>WI211036578</t>
  </si>
  <si>
    <t>MI2110439123</t>
  </si>
  <si>
    <t>WI211036975</t>
  </si>
  <si>
    <t>150030048951</t>
  </si>
  <si>
    <t>MI2110442292</t>
  </si>
  <si>
    <t>WI211036978</t>
  </si>
  <si>
    <t>MI2110442321</t>
  </si>
  <si>
    <t>WI211037266</t>
  </si>
  <si>
    <t>MI2110445521</t>
  </si>
  <si>
    <t>WI21103732</t>
  </si>
  <si>
    <t>150030049077</t>
  </si>
  <si>
    <t>MI211045477</t>
  </si>
  <si>
    <t>WI21103733</t>
  </si>
  <si>
    <t>150030049108</t>
  </si>
  <si>
    <t>MI211045493</t>
  </si>
  <si>
    <t>WI211037537</t>
  </si>
  <si>
    <t>WI211037566</t>
  </si>
  <si>
    <t>MI2110450377</t>
  </si>
  <si>
    <t>WI211037720</t>
  </si>
  <si>
    <t>150030048052</t>
  </si>
  <si>
    <t>MI2110452573</t>
  </si>
  <si>
    <t>WI21103814</t>
  </si>
  <si>
    <t>MI211046821</t>
  </si>
  <si>
    <t>WI21103847</t>
  </si>
  <si>
    <t>MI211047120</t>
  </si>
  <si>
    <t>WI21103918</t>
  </si>
  <si>
    <t>150100001805</t>
  </si>
  <si>
    <t>MI211047924</t>
  </si>
  <si>
    <t>WI21103958</t>
  </si>
  <si>
    <t>150030048978</t>
  </si>
  <si>
    <t>MI211048254</t>
  </si>
  <si>
    <t>WI21103974</t>
  </si>
  <si>
    <t>150030049128</t>
  </si>
  <si>
    <t>MI211048178</t>
  </si>
  <si>
    <t>WI21104023</t>
  </si>
  <si>
    <t>150030049063</t>
  </si>
  <si>
    <t>MI211048942</t>
  </si>
  <si>
    <t>WI21104029</t>
  </si>
  <si>
    <t>150030049118</t>
  </si>
  <si>
    <t>MI211049088</t>
  </si>
  <si>
    <t>WI21104154</t>
  </si>
  <si>
    <t>MI211050618</t>
  </si>
  <si>
    <t>WI21104177</t>
  </si>
  <si>
    <t>WI21104933</t>
  </si>
  <si>
    <t>150030046419</t>
  </si>
  <si>
    <t>MI211061926</t>
  </si>
  <si>
    <t>WI21105021</t>
  </si>
  <si>
    <t>150030048865</t>
  </si>
  <si>
    <t>MI211063112</t>
  </si>
  <si>
    <t>WI21105023</t>
  </si>
  <si>
    <t>150030048550</t>
  </si>
  <si>
    <t>MI211063185</t>
  </si>
  <si>
    <t>WI21105024</t>
  </si>
  <si>
    <t>150030048757</t>
  </si>
  <si>
    <t>MI211063201</t>
  </si>
  <si>
    <t>WI21105043</t>
  </si>
  <si>
    <t>150030046457</t>
  </si>
  <si>
    <t>MI211063564</t>
  </si>
  <si>
    <t>WI21105046</t>
  </si>
  <si>
    <t>MI211063648</t>
  </si>
  <si>
    <t>WI21105048</t>
  </si>
  <si>
    <t>MI211063679</t>
  </si>
  <si>
    <t>WI21105051</t>
  </si>
  <si>
    <t>150030042536</t>
  </si>
  <si>
    <t>MI211063705</t>
  </si>
  <si>
    <t>WI21105053</t>
  </si>
  <si>
    <t>150030046218</t>
  </si>
  <si>
    <t>MI211063762</t>
  </si>
  <si>
    <t>WI21105054</t>
  </si>
  <si>
    <t>150030046229</t>
  </si>
  <si>
    <t>MI211063777</t>
  </si>
  <si>
    <t>WI21105055</t>
  </si>
  <si>
    <t>MI211063859</t>
  </si>
  <si>
    <t>WI21105056</t>
  </si>
  <si>
    <t>MI211063865</t>
  </si>
  <si>
    <t>WI21105087</t>
  </si>
  <si>
    <t>150030048329</t>
  </si>
  <si>
    <t>MI211064546</t>
  </si>
  <si>
    <t>WI21105088</t>
  </si>
  <si>
    <t>MI211064566</t>
  </si>
  <si>
    <t>WI21105091</t>
  </si>
  <si>
    <t>MI211064631</t>
  </si>
  <si>
    <t>WI21105143</t>
  </si>
  <si>
    <t>150030047808</t>
  </si>
  <si>
    <t>MI211065135</t>
  </si>
  <si>
    <t>WI21105155</t>
  </si>
  <si>
    <t>MI211065183</t>
  </si>
  <si>
    <t>WI21105198</t>
  </si>
  <si>
    <t>MI211065467</t>
  </si>
  <si>
    <t>WI21105200</t>
  </si>
  <si>
    <t>WI21105237</t>
  </si>
  <si>
    <t>150030047054</t>
  </si>
  <si>
    <t>MI211065819</t>
  </si>
  <si>
    <t>WI21105238</t>
  </si>
  <si>
    <t>150030047824</t>
  </si>
  <si>
    <t>MI211065856</t>
  </si>
  <si>
    <t>WI21105246</t>
  </si>
  <si>
    <t>150030047839</t>
  </si>
  <si>
    <t>MI211066032</t>
  </si>
  <si>
    <t>WI21105251</t>
  </si>
  <si>
    <t>150030043369</t>
  </si>
  <si>
    <t>MI211066116</t>
  </si>
  <si>
    <t>WI2110527</t>
  </si>
  <si>
    <t>MI21107798</t>
  </si>
  <si>
    <t>WI21105286</t>
  </si>
  <si>
    <t>WI21105298</t>
  </si>
  <si>
    <t>WI21105303</t>
  </si>
  <si>
    <t>WI21105338</t>
  </si>
  <si>
    <t>150030048412</t>
  </si>
  <si>
    <t>MI211067194</t>
  </si>
  <si>
    <t>WI2110534</t>
  </si>
  <si>
    <t>MI21107833</t>
  </si>
  <si>
    <t>WI21105370</t>
  </si>
  <si>
    <t>MI211067631</t>
  </si>
  <si>
    <t>WI21105428</t>
  </si>
  <si>
    <t>MI211068493</t>
  </si>
  <si>
    <t>WI21105429</t>
  </si>
  <si>
    <t>MI211068502</t>
  </si>
  <si>
    <t>WI21105432</t>
  </si>
  <si>
    <t>MI211068567</t>
  </si>
  <si>
    <t>WI21105459</t>
  </si>
  <si>
    <t>MI211068883</t>
  </si>
  <si>
    <t>WI21105474</t>
  </si>
  <si>
    <t>150030048458</t>
  </si>
  <si>
    <t>MI211069040</t>
  </si>
  <si>
    <t>WI21105507</t>
  </si>
  <si>
    <t>150030049134</t>
  </si>
  <si>
    <t>MI211069296</t>
  </si>
  <si>
    <t>WI21105555</t>
  </si>
  <si>
    <t>150100001749</t>
  </si>
  <si>
    <t>MI211069966</t>
  </si>
  <si>
    <t>WI21105570</t>
  </si>
  <si>
    <t>150030049111</t>
  </si>
  <si>
    <t>MI211070487</t>
  </si>
  <si>
    <t>WI21105583</t>
  </si>
  <si>
    <t>150030047766</t>
  </si>
  <si>
    <t>MI211070590</t>
  </si>
  <si>
    <t>WI21105648</t>
  </si>
  <si>
    <t>WI21105660</t>
  </si>
  <si>
    <t>150030049093</t>
  </si>
  <si>
    <t>MI211071111</t>
  </si>
  <si>
    <t>WI21105686</t>
  </si>
  <si>
    <t>150030049123</t>
  </si>
  <si>
    <t>MI211071322</t>
  </si>
  <si>
    <t>WI2110586</t>
  </si>
  <si>
    <t>150030048507</t>
  </si>
  <si>
    <t>MI21108518</t>
  </si>
  <si>
    <t>WI2110587</t>
  </si>
  <si>
    <t>150030046673</t>
  </si>
  <si>
    <t>MI21108523</t>
  </si>
  <si>
    <t>WI21105874</t>
  </si>
  <si>
    <t>MI211073337</t>
  </si>
  <si>
    <t>WI21105915</t>
  </si>
  <si>
    <t>WI21105922</t>
  </si>
  <si>
    <t>MI211073829</t>
  </si>
  <si>
    <t>WI21105987</t>
  </si>
  <si>
    <t>MI211074511</t>
  </si>
  <si>
    <t>WI21106028</t>
  </si>
  <si>
    <t>WI2110603</t>
  </si>
  <si>
    <t>WI21106036</t>
  </si>
  <si>
    <t>MI211075478</t>
  </si>
  <si>
    <t>WI21106045</t>
  </si>
  <si>
    <t>MI211075610</t>
  </si>
  <si>
    <t>WI2110605</t>
  </si>
  <si>
    <t>MI21108808</t>
  </si>
  <si>
    <t>WI21106165</t>
  </si>
  <si>
    <t>150030049114</t>
  </si>
  <si>
    <t>MI211076933</t>
  </si>
  <si>
    <t>WI2110629</t>
  </si>
  <si>
    <t>150100001762</t>
  </si>
  <si>
    <t>MI21109239</t>
  </si>
  <si>
    <t>WI21106290</t>
  </si>
  <si>
    <t>150030049084</t>
  </si>
  <si>
    <t>MI211079029</t>
  </si>
  <si>
    <t>WI21106298</t>
  </si>
  <si>
    <t>MI211079248</t>
  </si>
  <si>
    <t>WI2110631</t>
  </si>
  <si>
    <t>MI21109278</t>
  </si>
  <si>
    <t>WI21106337</t>
  </si>
  <si>
    <t>150030049062</t>
  </si>
  <si>
    <t>MI211079633</t>
  </si>
  <si>
    <t>WI21106342</t>
  </si>
  <si>
    <t>MI211079478</t>
  </si>
  <si>
    <t>WI21106344</t>
  </si>
  <si>
    <t>150030048538</t>
  </si>
  <si>
    <t>MI211079665</t>
  </si>
  <si>
    <t>WI21106348</t>
  </si>
  <si>
    <t>MI211079723</t>
  </si>
  <si>
    <t>WI21106352</t>
  </si>
  <si>
    <t>MI211079767</t>
  </si>
  <si>
    <t>WI21106363</t>
  </si>
  <si>
    <t>MI211079797</t>
  </si>
  <si>
    <t>WI21106576</t>
  </si>
  <si>
    <t>150030047678</t>
  </si>
  <si>
    <t>MI211082816</t>
  </si>
  <si>
    <t>WI21106617</t>
  </si>
  <si>
    <t>150030049127</t>
  </si>
  <si>
    <t>MI211083225</t>
  </si>
  <si>
    <t>WI21106634</t>
  </si>
  <si>
    <t>MI211083645</t>
  </si>
  <si>
    <t>WI21106780</t>
  </si>
  <si>
    <t>MI211085374</t>
  </si>
  <si>
    <t>WI21106857</t>
  </si>
  <si>
    <t>MI211086508</t>
  </si>
  <si>
    <t>WI21106939</t>
  </si>
  <si>
    <t>150080000932</t>
  </si>
  <si>
    <t>MI211087474</t>
  </si>
  <si>
    <t>WI21106943</t>
  </si>
  <si>
    <t>MI211087526</t>
  </si>
  <si>
    <t>WI2110711</t>
  </si>
  <si>
    <t>WI2110712</t>
  </si>
  <si>
    <t>WI21107220</t>
  </si>
  <si>
    <t>150030048243</t>
  </si>
  <si>
    <t>MI211090124</t>
  </si>
  <si>
    <t>WI21107232</t>
  </si>
  <si>
    <t>MI211090194</t>
  </si>
  <si>
    <t>WI21107273</t>
  </si>
  <si>
    <t>MI211090456</t>
  </si>
  <si>
    <t>WI21107306</t>
  </si>
  <si>
    <t>150030047966</t>
  </si>
  <si>
    <t>MI211090733</t>
  </si>
  <si>
    <t>WI21107398</t>
  </si>
  <si>
    <t>MI211091832</t>
  </si>
  <si>
    <t>WI21107431</t>
  </si>
  <si>
    <t>MI211091940</t>
  </si>
  <si>
    <t>WI2110749</t>
  </si>
  <si>
    <t>150030048298</t>
  </si>
  <si>
    <t>MI211010620</t>
  </si>
  <si>
    <t>WI21107583</t>
  </si>
  <si>
    <t>150100001806</t>
  </si>
  <si>
    <t>MI211093411</t>
  </si>
  <si>
    <t>WI21107629</t>
  </si>
  <si>
    <t>MI211093778</t>
  </si>
  <si>
    <t>WI21107633</t>
  </si>
  <si>
    <t>MI211094001</t>
  </si>
  <si>
    <t>WI21107649</t>
  </si>
  <si>
    <t>MI211094194</t>
  </si>
  <si>
    <t>WI21107679</t>
  </si>
  <si>
    <t>MI211094325</t>
  </si>
  <si>
    <t>WI2110780</t>
  </si>
  <si>
    <t>150030047193</t>
  </si>
  <si>
    <t>MI211011325</t>
  </si>
  <si>
    <t>WI2110787</t>
  </si>
  <si>
    <t>150030047504</t>
  </si>
  <si>
    <t>MI211011556</t>
  </si>
  <si>
    <t>WI21107923</t>
  </si>
  <si>
    <t>MI211096903</t>
  </si>
  <si>
    <t>WI21107940</t>
  </si>
  <si>
    <t>MI211097061</t>
  </si>
  <si>
    <t>WI21107962</t>
  </si>
  <si>
    <t>150030047717</t>
  </si>
  <si>
    <t>MI211097323</t>
  </si>
  <si>
    <t>WI2110797</t>
  </si>
  <si>
    <t>150030048942</t>
  </si>
  <si>
    <t>MI211011607</t>
  </si>
  <si>
    <t>WI21108120</t>
  </si>
  <si>
    <t>WI21108126</t>
  </si>
  <si>
    <t>WI21108151</t>
  </si>
  <si>
    <t>WI21108224</t>
  </si>
  <si>
    <t>150030048830</t>
  </si>
  <si>
    <t>MI211099791</t>
  </si>
  <si>
    <t>WI21108306</t>
  </si>
  <si>
    <t>WI21108332</t>
  </si>
  <si>
    <t>150030049158</t>
  </si>
  <si>
    <t>MI2110100639</t>
  </si>
  <si>
    <t>WI21108365</t>
  </si>
  <si>
    <t>MI2110101024</t>
  </si>
  <si>
    <t>WI21108572</t>
  </si>
  <si>
    <t>MI2110103903</t>
  </si>
  <si>
    <t>WI21108613</t>
  </si>
  <si>
    <t>150030049173</t>
  </si>
  <si>
    <t>MI2110104306</t>
  </si>
  <si>
    <t>WI21108705</t>
  </si>
  <si>
    <t>150030049109</t>
  </si>
  <si>
    <t>MI2110105058</t>
  </si>
  <si>
    <t>WI21108709</t>
  </si>
  <si>
    <t>MI2110105069</t>
  </si>
  <si>
    <t>WI21108773</t>
  </si>
  <si>
    <t>MI2110106092</t>
  </si>
  <si>
    <t>WI21108822</t>
  </si>
  <si>
    <t>MI2110106880</t>
  </si>
  <si>
    <t>WI21108918</t>
  </si>
  <si>
    <t>150030049117</t>
  </si>
  <si>
    <t>MI2110108157</t>
  </si>
  <si>
    <t>WI21108936</t>
  </si>
  <si>
    <t>WI21108996</t>
  </si>
  <si>
    <t>MI2110109057</t>
  </si>
  <si>
    <t>WI21109041</t>
  </si>
  <si>
    <t>MI2110109616</t>
  </si>
  <si>
    <t>WI21109047</t>
  </si>
  <si>
    <t>MI2110109777</t>
  </si>
  <si>
    <t>WI21109084</t>
  </si>
  <si>
    <t>150030048410</t>
  </si>
  <si>
    <t>MI2110110328</t>
  </si>
  <si>
    <t>WI21109088</t>
  </si>
  <si>
    <t>MI2110110228</t>
  </si>
  <si>
    <t>WI21109117</t>
  </si>
  <si>
    <t>MI2110110733</t>
  </si>
  <si>
    <t>WI2110950</t>
  </si>
  <si>
    <t>MI211013155</t>
  </si>
  <si>
    <t>WI2110961</t>
  </si>
  <si>
    <t>150030048079</t>
  </si>
  <si>
    <t>MI211013377</t>
  </si>
  <si>
    <t>WI21109764</t>
  </si>
  <si>
    <t>MI2110120258</t>
  </si>
  <si>
    <t>WI21109766</t>
  </si>
  <si>
    <t>MI2110120254</t>
  </si>
  <si>
    <t>WI21109767</t>
  </si>
  <si>
    <t>MI2110120261</t>
  </si>
  <si>
    <t>WI21109768</t>
  </si>
  <si>
    <t>MI2110120259</t>
  </si>
  <si>
    <t>WI21109771</t>
  </si>
  <si>
    <t>MI2110120322</t>
  </si>
  <si>
    <t>WI21109774</t>
  </si>
  <si>
    <t>MI2110120401</t>
  </si>
  <si>
    <t>WI2110978</t>
  </si>
  <si>
    <t>WI21109804</t>
  </si>
  <si>
    <t>MI2110120805</t>
  </si>
  <si>
    <t>WI2110984</t>
  </si>
  <si>
    <t>150080000970</t>
  </si>
  <si>
    <t>MI211013870</t>
  </si>
  <si>
    <t>WI21109847</t>
  </si>
  <si>
    <t>MI2110121322</t>
  </si>
  <si>
    <t>WI2110989</t>
  </si>
  <si>
    <t>MI211013943</t>
  </si>
  <si>
    <t>WI21109908</t>
  </si>
  <si>
    <t>150030048372</t>
  </si>
  <si>
    <t>MI2110122095</t>
  </si>
  <si>
    <t>WI21109927</t>
  </si>
  <si>
    <t>150030048330</t>
  </si>
  <si>
    <t>MI2110122334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</si>
</sst>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/>
  </sheetViews>
  <sheetFormatPr defaultRowHeight="15"/>
  <cols>
    <col min="1" max="1" width="17.5703125" customWidth="1"/>
    <col min="2" max="2" width="4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44482.416670671293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44469.958333333336</v>
      </c>
    </row>
    <row r="10" spans="1:2">
      <c r="A10" t="s">
        <v>16</v>
      </c>
      <c r="B10" s="1">
        <v>44482.416670671293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9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</cols>
  <sheetData>
    <row r="1" spans="1:57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HYPERLINK("capsilon://?command=openfolder&amp;siteaddress=FAM.docvelocity-na8.net&amp;folderid=FX0C0FA8AF-594C-7FFA-5045-76A42AD244EF","FX21094183")</f>
        <v>FX21094183</v>
      </c>
      <c r="F2" t="s">
        <v>19</v>
      </c>
      <c r="G2" t="s">
        <v>19</v>
      </c>
      <c r="H2" t="s">
        <v>82</v>
      </c>
      <c r="I2" t="s">
        <v>83</v>
      </c>
      <c r="J2">
        <v>66</v>
      </c>
      <c r="K2" t="s">
        <v>84</v>
      </c>
      <c r="L2" t="s">
        <v>85</v>
      </c>
      <c r="M2" t="s">
        <v>86</v>
      </c>
      <c r="N2">
        <v>2</v>
      </c>
      <c r="O2" s="1">
        <v>44474.374409722222</v>
      </c>
      <c r="P2" s="1">
        <v>44474.395844907405</v>
      </c>
      <c r="Q2">
        <v>1733</v>
      </c>
      <c r="R2">
        <v>119</v>
      </c>
      <c r="S2" t="b">
        <v>0</v>
      </c>
      <c r="T2" t="s">
        <v>87</v>
      </c>
      <c r="U2" t="b">
        <v>0</v>
      </c>
      <c r="V2" t="s">
        <v>88</v>
      </c>
      <c r="W2" s="1">
        <v>44474.375590277778</v>
      </c>
      <c r="X2">
        <v>26</v>
      </c>
      <c r="Y2">
        <v>0</v>
      </c>
      <c r="Z2">
        <v>0</v>
      </c>
      <c r="AA2">
        <v>0</v>
      </c>
      <c r="AB2">
        <v>52</v>
      </c>
      <c r="AC2">
        <v>0</v>
      </c>
      <c r="AD2">
        <v>66</v>
      </c>
      <c r="AE2">
        <v>0</v>
      </c>
      <c r="AF2">
        <v>0</v>
      </c>
      <c r="AG2">
        <v>0</v>
      </c>
      <c r="AH2" t="s">
        <v>89</v>
      </c>
      <c r="AI2" s="1">
        <v>44474.395844907405</v>
      </c>
      <c r="AJ2">
        <v>53</v>
      </c>
      <c r="AK2">
        <v>0</v>
      </c>
      <c r="AL2">
        <v>0</v>
      </c>
      <c r="AM2">
        <v>0</v>
      </c>
      <c r="AN2">
        <v>52</v>
      </c>
      <c r="AO2">
        <v>0</v>
      </c>
      <c r="AP2">
        <v>66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HYPERLINK("capsilon://?command=openfolder&amp;siteaddress=FAM.docvelocity-na8.net&amp;folderid=FX60A942B3-95B6-B0AF-9E0E-DD61CED862D3","FX2109363")</f>
        <v>FX2109363</v>
      </c>
      <c r="F3" t="s">
        <v>19</v>
      </c>
      <c r="G3" t="s">
        <v>19</v>
      </c>
      <c r="H3" t="s">
        <v>82</v>
      </c>
      <c r="I3" t="s">
        <v>92</v>
      </c>
      <c r="J3">
        <v>66</v>
      </c>
      <c r="K3" t="s">
        <v>84</v>
      </c>
      <c r="L3" t="s">
        <v>85</v>
      </c>
      <c r="M3" t="s">
        <v>86</v>
      </c>
      <c r="N3">
        <v>2</v>
      </c>
      <c r="O3" s="1">
        <v>44474.374756944446</v>
      </c>
      <c r="P3" s="1">
        <v>44474.39634259259</v>
      </c>
      <c r="Q3">
        <v>1451</v>
      </c>
      <c r="R3">
        <v>414</v>
      </c>
      <c r="S3" t="b">
        <v>0</v>
      </c>
      <c r="T3" t="s">
        <v>87</v>
      </c>
      <c r="U3" t="b">
        <v>0</v>
      </c>
      <c r="V3" t="s">
        <v>93</v>
      </c>
      <c r="W3" s="1">
        <v>44474.379988425928</v>
      </c>
      <c r="X3">
        <v>239</v>
      </c>
      <c r="Y3">
        <v>0</v>
      </c>
      <c r="Z3">
        <v>0</v>
      </c>
      <c r="AA3">
        <v>0</v>
      </c>
      <c r="AB3">
        <v>52</v>
      </c>
      <c r="AC3">
        <v>0</v>
      </c>
      <c r="AD3">
        <v>66</v>
      </c>
      <c r="AE3">
        <v>0</v>
      </c>
      <c r="AF3">
        <v>0</v>
      </c>
      <c r="AG3">
        <v>0</v>
      </c>
      <c r="AH3" t="s">
        <v>89</v>
      </c>
      <c r="AI3" s="1">
        <v>44474.39634259259</v>
      </c>
      <c r="AJ3">
        <v>42</v>
      </c>
      <c r="AK3">
        <v>0</v>
      </c>
      <c r="AL3">
        <v>0</v>
      </c>
      <c r="AM3">
        <v>0</v>
      </c>
      <c r="AN3">
        <v>52</v>
      </c>
      <c r="AO3">
        <v>0</v>
      </c>
      <c r="AP3">
        <v>66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>
      <c r="A4" t="s">
        <v>94</v>
      </c>
      <c r="B4" t="s">
        <v>79</v>
      </c>
      <c r="C4" t="s">
        <v>95</v>
      </c>
      <c r="D4" t="s">
        <v>81</v>
      </c>
      <c r="E4" s="2" t="str">
        <f>HYPERLINK("capsilon://?command=openfolder&amp;siteaddress=FAM.docvelocity-na8.net&amp;folderid=FXE9469803-C1B4-AC0C-FD7C-FBD8344EE33D","FX21091665")</f>
        <v>FX21091665</v>
      </c>
      <c r="F4" t="s">
        <v>19</v>
      </c>
      <c r="G4" t="s">
        <v>19</v>
      </c>
      <c r="H4" t="s">
        <v>82</v>
      </c>
      <c r="I4" t="s">
        <v>96</v>
      </c>
      <c r="J4">
        <v>66</v>
      </c>
      <c r="K4" t="s">
        <v>84</v>
      </c>
      <c r="L4" t="s">
        <v>85</v>
      </c>
      <c r="M4" t="s">
        <v>86</v>
      </c>
      <c r="N4">
        <v>2</v>
      </c>
      <c r="O4" s="1">
        <v>44474.375486111108</v>
      </c>
      <c r="P4" s="1">
        <v>44474.396979166668</v>
      </c>
      <c r="Q4">
        <v>1766</v>
      </c>
      <c r="R4">
        <v>91</v>
      </c>
      <c r="S4" t="b">
        <v>0</v>
      </c>
      <c r="T4" t="s">
        <v>87</v>
      </c>
      <c r="U4" t="b">
        <v>0</v>
      </c>
      <c r="V4" t="s">
        <v>88</v>
      </c>
      <c r="W4" s="1">
        <v>44474.376030092593</v>
      </c>
      <c r="X4">
        <v>37</v>
      </c>
      <c r="Y4">
        <v>0</v>
      </c>
      <c r="Z4">
        <v>0</v>
      </c>
      <c r="AA4">
        <v>0</v>
      </c>
      <c r="AB4">
        <v>52</v>
      </c>
      <c r="AC4">
        <v>0</v>
      </c>
      <c r="AD4">
        <v>66</v>
      </c>
      <c r="AE4">
        <v>0</v>
      </c>
      <c r="AF4">
        <v>0</v>
      </c>
      <c r="AG4">
        <v>0</v>
      </c>
      <c r="AH4" t="s">
        <v>89</v>
      </c>
      <c r="AI4" s="1">
        <v>44474.396979166668</v>
      </c>
      <c r="AJ4">
        <v>54</v>
      </c>
      <c r="AK4">
        <v>0</v>
      </c>
      <c r="AL4">
        <v>0</v>
      </c>
      <c r="AM4">
        <v>0</v>
      </c>
      <c r="AN4">
        <v>52</v>
      </c>
      <c r="AO4">
        <v>0</v>
      </c>
      <c r="AP4">
        <v>66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>
      <c r="A5" t="s">
        <v>97</v>
      </c>
      <c r="B5" t="s">
        <v>79</v>
      </c>
      <c r="C5" t="s">
        <v>98</v>
      </c>
      <c r="D5" t="s">
        <v>81</v>
      </c>
      <c r="E5" s="2" t="str">
        <f>HYPERLINK("capsilon://?command=openfolder&amp;siteaddress=FAM.docvelocity-na8.net&amp;folderid=FXF7D8467C-BC52-93A3-CEF6-60DA90F04832","FX210914449")</f>
        <v>FX210914449</v>
      </c>
      <c r="F5" t="s">
        <v>19</v>
      </c>
      <c r="G5" t="s">
        <v>19</v>
      </c>
      <c r="H5" t="s">
        <v>82</v>
      </c>
      <c r="I5" t="s">
        <v>99</v>
      </c>
      <c r="J5">
        <v>38</v>
      </c>
      <c r="K5" t="s">
        <v>84</v>
      </c>
      <c r="L5" t="s">
        <v>85</v>
      </c>
      <c r="M5" t="s">
        <v>86</v>
      </c>
      <c r="N5">
        <v>2</v>
      </c>
      <c r="O5" s="1">
        <v>44474.376307870371</v>
      </c>
      <c r="P5" s="1">
        <v>44474.404444444444</v>
      </c>
      <c r="Q5">
        <v>1830</v>
      </c>
      <c r="R5">
        <v>601</v>
      </c>
      <c r="S5" t="b">
        <v>0</v>
      </c>
      <c r="T5" t="s">
        <v>87</v>
      </c>
      <c r="U5" t="b">
        <v>0</v>
      </c>
      <c r="V5" t="s">
        <v>100</v>
      </c>
      <c r="W5" s="1">
        <v>44474.379826388889</v>
      </c>
      <c r="X5">
        <v>300</v>
      </c>
      <c r="Y5">
        <v>37</v>
      </c>
      <c r="Z5">
        <v>0</v>
      </c>
      <c r="AA5">
        <v>37</v>
      </c>
      <c r="AB5">
        <v>0</v>
      </c>
      <c r="AC5">
        <v>33</v>
      </c>
      <c r="AD5">
        <v>1</v>
      </c>
      <c r="AE5">
        <v>0</v>
      </c>
      <c r="AF5">
        <v>0</v>
      </c>
      <c r="AG5">
        <v>0</v>
      </c>
      <c r="AH5" t="s">
        <v>89</v>
      </c>
      <c r="AI5" s="1">
        <v>44474.404444444444</v>
      </c>
      <c r="AJ5">
        <v>295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>
      <c r="A6" t="s">
        <v>101</v>
      </c>
      <c r="B6" t="s">
        <v>79</v>
      </c>
      <c r="C6" t="s">
        <v>102</v>
      </c>
      <c r="D6" t="s">
        <v>81</v>
      </c>
      <c r="E6" s="2" t="str">
        <f>HYPERLINK("capsilon://?command=openfolder&amp;siteaddress=FAM.docvelocity-na8.net&amp;folderid=FX6B4B1FEC-E871-EC7A-7466-958FE0C7CA95","FX210711422")</f>
        <v>FX210711422</v>
      </c>
      <c r="F6" t="s">
        <v>19</v>
      </c>
      <c r="G6" t="s">
        <v>19</v>
      </c>
      <c r="H6" t="s">
        <v>82</v>
      </c>
      <c r="I6" t="s">
        <v>103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44474.378449074073</v>
      </c>
      <c r="P6" s="1">
        <v>44474.405081018522</v>
      </c>
      <c r="Q6">
        <v>2221</v>
      </c>
      <c r="R6">
        <v>80</v>
      </c>
      <c r="S6" t="b">
        <v>0</v>
      </c>
      <c r="T6" t="s">
        <v>87</v>
      </c>
      <c r="U6" t="b">
        <v>0</v>
      </c>
      <c r="V6" t="s">
        <v>88</v>
      </c>
      <c r="W6" s="1">
        <v>44474.379525462966</v>
      </c>
      <c r="X6">
        <v>26</v>
      </c>
      <c r="Y6">
        <v>0</v>
      </c>
      <c r="Z6">
        <v>0</v>
      </c>
      <c r="AA6">
        <v>0</v>
      </c>
      <c r="AB6">
        <v>52</v>
      </c>
      <c r="AC6">
        <v>0</v>
      </c>
      <c r="AD6">
        <v>66</v>
      </c>
      <c r="AE6">
        <v>0</v>
      </c>
      <c r="AF6">
        <v>0</v>
      </c>
      <c r="AG6">
        <v>0</v>
      </c>
      <c r="AH6" t="s">
        <v>89</v>
      </c>
      <c r="AI6" s="1">
        <v>44474.405081018522</v>
      </c>
      <c r="AJ6">
        <v>54</v>
      </c>
      <c r="AK6">
        <v>0</v>
      </c>
      <c r="AL6">
        <v>0</v>
      </c>
      <c r="AM6">
        <v>0</v>
      </c>
      <c r="AN6">
        <v>52</v>
      </c>
      <c r="AO6">
        <v>0</v>
      </c>
      <c r="AP6">
        <v>66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>
      <c r="A7" t="s">
        <v>104</v>
      </c>
      <c r="B7" t="s">
        <v>79</v>
      </c>
      <c r="C7" t="s">
        <v>105</v>
      </c>
      <c r="D7" t="s">
        <v>81</v>
      </c>
      <c r="E7" s="2" t="str">
        <f>HYPERLINK("capsilon://?command=openfolder&amp;siteaddress=FAM.docvelocity-na8.net&amp;folderid=FX0D88CCA6-611E-FA46-1B73-72D3F82B8371","FX210815305")</f>
        <v>FX210815305</v>
      </c>
      <c r="F7" t="s">
        <v>19</v>
      </c>
      <c r="G7" t="s">
        <v>19</v>
      </c>
      <c r="H7" t="s">
        <v>82</v>
      </c>
      <c r="I7" t="s">
        <v>106</v>
      </c>
      <c r="J7">
        <v>66</v>
      </c>
      <c r="K7" t="s">
        <v>84</v>
      </c>
      <c r="L7" t="s">
        <v>85</v>
      </c>
      <c r="M7" t="s">
        <v>86</v>
      </c>
      <c r="N7">
        <v>2</v>
      </c>
      <c r="O7" s="1">
        <v>44474.389085648145</v>
      </c>
      <c r="P7" s="1">
        <v>44474.405370370368</v>
      </c>
      <c r="Q7">
        <v>1289</v>
      </c>
      <c r="R7">
        <v>118</v>
      </c>
      <c r="S7" t="b">
        <v>0</v>
      </c>
      <c r="T7" t="s">
        <v>87</v>
      </c>
      <c r="U7" t="b">
        <v>0</v>
      </c>
      <c r="V7" t="s">
        <v>100</v>
      </c>
      <c r="W7" s="1">
        <v>44474.3908912037</v>
      </c>
      <c r="X7">
        <v>94</v>
      </c>
      <c r="Y7">
        <v>0</v>
      </c>
      <c r="Z7">
        <v>0</v>
      </c>
      <c r="AA7">
        <v>0</v>
      </c>
      <c r="AB7">
        <v>52</v>
      </c>
      <c r="AC7">
        <v>0</v>
      </c>
      <c r="AD7">
        <v>66</v>
      </c>
      <c r="AE7">
        <v>0</v>
      </c>
      <c r="AF7">
        <v>0</v>
      </c>
      <c r="AG7">
        <v>0</v>
      </c>
      <c r="AH7" t="s">
        <v>89</v>
      </c>
      <c r="AI7" s="1">
        <v>44474.405370370368</v>
      </c>
      <c r="AJ7">
        <v>24</v>
      </c>
      <c r="AK7">
        <v>0</v>
      </c>
      <c r="AL7">
        <v>0</v>
      </c>
      <c r="AM7">
        <v>0</v>
      </c>
      <c r="AN7">
        <v>52</v>
      </c>
      <c r="AO7">
        <v>0</v>
      </c>
      <c r="AP7">
        <v>66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>
      <c r="A8" t="s">
        <v>107</v>
      </c>
      <c r="B8" t="s">
        <v>79</v>
      </c>
      <c r="C8" t="s">
        <v>108</v>
      </c>
      <c r="D8" t="s">
        <v>81</v>
      </c>
      <c r="E8" s="2" t="str">
        <f>HYPERLINK("capsilon://?command=openfolder&amp;siteaddress=FAM.docvelocity-na8.net&amp;folderid=FXF1132A50-86F6-6C87-EA0E-56E843FB0720","FX210813797")</f>
        <v>FX210813797</v>
      </c>
      <c r="F8" t="s">
        <v>19</v>
      </c>
      <c r="G8" t="s">
        <v>19</v>
      </c>
      <c r="H8" t="s">
        <v>82</v>
      </c>
      <c r="I8" t="s">
        <v>109</v>
      </c>
      <c r="J8">
        <v>66</v>
      </c>
      <c r="K8" t="s">
        <v>84</v>
      </c>
      <c r="L8" t="s">
        <v>85</v>
      </c>
      <c r="M8" t="s">
        <v>86</v>
      </c>
      <c r="N8">
        <v>2</v>
      </c>
      <c r="O8" s="1">
        <v>44474.391967592594</v>
      </c>
      <c r="P8" s="1">
        <v>44474.405856481484</v>
      </c>
      <c r="Q8">
        <v>1056</v>
      </c>
      <c r="R8">
        <v>144</v>
      </c>
      <c r="S8" t="b">
        <v>0</v>
      </c>
      <c r="T8" t="s">
        <v>87</v>
      </c>
      <c r="U8" t="b">
        <v>0</v>
      </c>
      <c r="V8" t="s">
        <v>100</v>
      </c>
      <c r="W8" s="1">
        <v>44474.393229166664</v>
      </c>
      <c r="X8">
        <v>103</v>
      </c>
      <c r="Y8">
        <v>0</v>
      </c>
      <c r="Z8">
        <v>0</v>
      </c>
      <c r="AA8">
        <v>0</v>
      </c>
      <c r="AB8">
        <v>52</v>
      </c>
      <c r="AC8">
        <v>0</v>
      </c>
      <c r="AD8">
        <v>66</v>
      </c>
      <c r="AE8">
        <v>0</v>
      </c>
      <c r="AF8">
        <v>0</v>
      </c>
      <c r="AG8">
        <v>0</v>
      </c>
      <c r="AH8" t="s">
        <v>89</v>
      </c>
      <c r="AI8" s="1">
        <v>44474.405856481484</v>
      </c>
      <c r="AJ8">
        <v>41</v>
      </c>
      <c r="AK8">
        <v>0</v>
      </c>
      <c r="AL8">
        <v>0</v>
      </c>
      <c r="AM8">
        <v>0</v>
      </c>
      <c r="AN8">
        <v>52</v>
      </c>
      <c r="AO8">
        <v>0</v>
      </c>
      <c r="AP8">
        <v>66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>
      <c r="A9" t="s">
        <v>110</v>
      </c>
      <c r="B9" t="s">
        <v>79</v>
      </c>
      <c r="C9" t="s">
        <v>111</v>
      </c>
      <c r="D9" t="s">
        <v>81</v>
      </c>
      <c r="E9" s="2" t="str">
        <f>HYPERLINK("capsilon://?command=openfolder&amp;siteaddress=FAM.docvelocity-na8.net&amp;folderid=FXB853DC50-F541-1C15-639A-CA26BF6D1C58","FX210913941")</f>
        <v>FX210913941</v>
      </c>
      <c r="F9" t="s">
        <v>19</v>
      </c>
      <c r="G9" t="s">
        <v>19</v>
      </c>
      <c r="H9" t="s">
        <v>82</v>
      </c>
      <c r="I9" t="s">
        <v>112</v>
      </c>
      <c r="J9">
        <v>66</v>
      </c>
      <c r="K9" t="s">
        <v>84</v>
      </c>
      <c r="L9" t="s">
        <v>85</v>
      </c>
      <c r="M9" t="s">
        <v>86</v>
      </c>
      <c r="N9">
        <v>2</v>
      </c>
      <c r="O9" s="1">
        <v>44474.395590277774</v>
      </c>
      <c r="P9" s="1">
        <v>44474.418206018519</v>
      </c>
      <c r="Q9">
        <v>846</v>
      </c>
      <c r="R9">
        <v>1108</v>
      </c>
      <c r="S9" t="b">
        <v>0</v>
      </c>
      <c r="T9" t="s">
        <v>87</v>
      </c>
      <c r="U9" t="b">
        <v>0</v>
      </c>
      <c r="V9" t="s">
        <v>88</v>
      </c>
      <c r="W9" s="1">
        <v>44474.401828703703</v>
      </c>
      <c r="X9">
        <v>536</v>
      </c>
      <c r="Y9">
        <v>52</v>
      </c>
      <c r="Z9">
        <v>0</v>
      </c>
      <c r="AA9">
        <v>52</v>
      </c>
      <c r="AB9">
        <v>0</v>
      </c>
      <c r="AC9">
        <v>35</v>
      </c>
      <c r="AD9">
        <v>14</v>
      </c>
      <c r="AE9">
        <v>0</v>
      </c>
      <c r="AF9">
        <v>0</v>
      </c>
      <c r="AG9">
        <v>0</v>
      </c>
      <c r="AH9" t="s">
        <v>89</v>
      </c>
      <c r="AI9" s="1">
        <v>44474.418206018519</v>
      </c>
      <c r="AJ9">
        <v>567</v>
      </c>
      <c r="AK9">
        <v>0</v>
      </c>
      <c r="AL9">
        <v>0</v>
      </c>
      <c r="AM9">
        <v>0</v>
      </c>
      <c r="AN9">
        <v>0</v>
      </c>
      <c r="AO9">
        <v>0</v>
      </c>
      <c r="AP9">
        <v>14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>
      <c r="A10" t="s">
        <v>113</v>
      </c>
      <c r="B10" t="s">
        <v>79</v>
      </c>
      <c r="C10" t="s">
        <v>114</v>
      </c>
      <c r="D10" t="s">
        <v>81</v>
      </c>
      <c r="E10" s="2" t="str">
        <f>HYPERLINK("capsilon://?command=openfolder&amp;siteaddress=FAM.docvelocity-na8.net&amp;folderid=FX59A19B38-5865-4012-59D4-891FFB65152A","FX210813531")</f>
        <v>FX210813531</v>
      </c>
      <c r="F10" t="s">
        <v>19</v>
      </c>
      <c r="G10" t="s">
        <v>19</v>
      </c>
      <c r="H10" t="s">
        <v>82</v>
      </c>
      <c r="I10" t="s">
        <v>115</v>
      </c>
      <c r="J10">
        <v>26</v>
      </c>
      <c r="K10" t="s">
        <v>84</v>
      </c>
      <c r="L10" t="s">
        <v>85</v>
      </c>
      <c r="M10" t="s">
        <v>86</v>
      </c>
      <c r="N10">
        <v>2</v>
      </c>
      <c r="O10" s="1">
        <v>44474.402418981481</v>
      </c>
      <c r="P10" s="1">
        <v>44474.422395833331</v>
      </c>
      <c r="Q10">
        <v>1168</v>
      </c>
      <c r="R10">
        <v>558</v>
      </c>
      <c r="S10" t="b">
        <v>0</v>
      </c>
      <c r="T10" t="s">
        <v>87</v>
      </c>
      <c r="U10" t="b">
        <v>0</v>
      </c>
      <c r="V10" t="s">
        <v>88</v>
      </c>
      <c r="W10" s="1">
        <v>44474.404745370368</v>
      </c>
      <c r="X10">
        <v>197</v>
      </c>
      <c r="Y10">
        <v>21</v>
      </c>
      <c r="Z10">
        <v>0</v>
      </c>
      <c r="AA10">
        <v>21</v>
      </c>
      <c r="AB10">
        <v>0</v>
      </c>
      <c r="AC10">
        <v>7</v>
      </c>
      <c r="AD10">
        <v>5</v>
      </c>
      <c r="AE10">
        <v>0</v>
      </c>
      <c r="AF10">
        <v>0</v>
      </c>
      <c r="AG10">
        <v>0</v>
      </c>
      <c r="AH10" t="s">
        <v>89</v>
      </c>
      <c r="AI10" s="1">
        <v>44474.422395833331</v>
      </c>
      <c r="AJ10">
        <v>361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5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>
      <c r="A11" t="s">
        <v>116</v>
      </c>
      <c r="B11" t="s">
        <v>79</v>
      </c>
      <c r="C11" t="s">
        <v>114</v>
      </c>
      <c r="D11" t="s">
        <v>81</v>
      </c>
      <c r="E11" s="2" t="str">
        <f>HYPERLINK("capsilon://?command=openfolder&amp;siteaddress=FAM.docvelocity-na8.net&amp;folderid=FX59A19B38-5865-4012-59D4-891FFB65152A","FX210813531")</f>
        <v>FX210813531</v>
      </c>
      <c r="F11" t="s">
        <v>19</v>
      </c>
      <c r="G11" t="s">
        <v>19</v>
      </c>
      <c r="H11" t="s">
        <v>82</v>
      </c>
      <c r="I11" t="s">
        <v>117</v>
      </c>
      <c r="J11">
        <v>26</v>
      </c>
      <c r="K11" t="s">
        <v>84</v>
      </c>
      <c r="L11" t="s">
        <v>85</v>
      </c>
      <c r="M11" t="s">
        <v>86</v>
      </c>
      <c r="N11">
        <v>2</v>
      </c>
      <c r="O11" s="1">
        <v>44474.40283564815</v>
      </c>
      <c r="P11" s="1">
        <v>44474.426307870373</v>
      </c>
      <c r="Q11">
        <v>1402</v>
      </c>
      <c r="R11">
        <v>626</v>
      </c>
      <c r="S11" t="b">
        <v>0</v>
      </c>
      <c r="T11" t="s">
        <v>87</v>
      </c>
      <c r="U11" t="b">
        <v>0</v>
      </c>
      <c r="V11" t="s">
        <v>100</v>
      </c>
      <c r="W11" s="1">
        <v>44474.406307870369</v>
      </c>
      <c r="X11">
        <v>289</v>
      </c>
      <c r="Y11">
        <v>21</v>
      </c>
      <c r="Z11">
        <v>0</v>
      </c>
      <c r="AA11">
        <v>21</v>
      </c>
      <c r="AB11">
        <v>0</v>
      </c>
      <c r="AC11">
        <v>20</v>
      </c>
      <c r="AD11">
        <v>5</v>
      </c>
      <c r="AE11">
        <v>0</v>
      </c>
      <c r="AF11">
        <v>0</v>
      </c>
      <c r="AG11">
        <v>0</v>
      </c>
      <c r="AH11" t="s">
        <v>89</v>
      </c>
      <c r="AI11" s="1">
        <v>44474.426307870373</v>
      </c>
      <c r="AJ11">
        <v>337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>
      <c r="A12" t="s">
        <v>118</v>
      </c>
      <c r="B12" t="s">
        <v>79</v>
      </c>
      <c r="C12" t="s">
        <v>119</v>
      </c>
      <c r="D12" t="s">
        <v>81</v>
      </c>
      <c r="E12" s="2" t="str">
        <f>HYPERLINK("capsilon://?command=openfolder&amp;siteaddress=FAM.docvelocity-na8.net&amp;folderid=FXFCF8A057-9976-FE72-F6DE-30227C2457C2","FX21089978")</f>
        <v>FX21089978</v>
      </c>
      <c r="F12" t="s">
        <v>19</v>
      </c>
      <c r="G12" t="s">
        <v>19</v>
      </c>
      <c r="H12" t="s">
        <v>82</v>
      </c>
      <c r="I12" t="s">
        <v>120</v>
      </c>
      <c r="J12">
        <v>66</v>
      </c>
      <c r="K12" t="s">
        <v>84</v>
      </c>
      <c r="L12" t="s">
        <v>85</v>
      </c>
      <c r="M12" t="s">
        <v>86</v>
      </c>
      <c r="N12">
        <v>2</v>
      </c>
      <c r="O12" s="1">
        <v>44474.408564814818</v>
      </c>
      <c r="P12" s="1">
        <v>44474.424270833333</v>
      </c>
      <c r="Q12">
        <v>1199</v>
      </c>
      <c r="R12">
        <v>158</v>
      </c>
      <c r="S12" t="b">
        <v>0</v>
      </c>
      <c r="T12" t="s">
        <v>87</v>
      </c>
      <c r="U12" t="b">
        <v>0</v>
      </c>
      <c r="V12" t="s">
        <v>100</v>
      </c>
      <c r="W12" s="1">
        <v>44474.410520833335</v>
      </c>
      <c r="X12">
        <v>98</v>
      </c>
      <c r="Y12">
        <v>0</v>
      </c>
      <c r="Z12">
        <v>0</v>
      </c>
      <c r="AA12">
        <v>0</v>
      </c>
      <c r="AB12">
        <v>52</v>
      </c>
      <c r="AC12">
        <v>0</v>
      </c>
      <c r="AD12">
        <v>66</v>
      </c>
      <c r="AE12">
        <v>0</v>
      </c>
      <c r="AF12">
        <v>0</v>
      </c>
      <c r="AG12">
        <v>0</v>
      </c>
      <c r="AH12" t="s">
        <v>121</v>
      </c>
      <c r="AI12" s="1">
        <v>44474.424270833333</v>
      </c>
      <c r="AJ12">
        <v>60</v>
      </c>
      <c r="AK12">
        <v>0</v>
      </c>
      <c r="AL12">
        <v>0</v>
      </c>
      <c r="AM12">
        <v>0</v>
      </c>
      <c r="AN12">
        <v>52</v>
      </c>
      <c r="AO12">
        <v>0</v>
      </c>
      <c r="AP12">
        <v>66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>
      <c r="A13" t="s">
        <v>122</v>
      </c>
      <c r="B13" t="s">
        <v>79</v>
      </c>
      <c r="C13" t="s">
        <v>123</v>
      </c>
      <c r="D13" t="s">
        <v>81</v>
      </c>
      <c r="E13" s="2" t="str">
        <f>HYPERLINK("capsilon://?command=openfolder&amp;siteaddress=FAM.docvelocity-na8.net&amp;folderid=FX1A7624FD-43D3-F52C-37A1-E12AA951EC83","FX210817033")</f>
        <v>FX210817033</v>
      </c>
      <c r="F13" t="s">
        <v>19</v>
      </c>
      <c r="G13" t="s">
        <v>19</v>
      </c>
      <c r="H13" t="s">
        <v>82</v>
      </c>
      <c r="I13" t="s">
        <v>124</v>
      </c>
      <c r="J13">
        <v>38</v>
      </c>
      <c r="K13" t="s">
        <v>84</v>
      </c>
      <c r="L13" t="s">
        <v>85</v>
      </c>
      <c r="M13" t="s">
        <v>86</v>
      </c>
      <c r="N13">
        <v>2</v>
      </c>
      <c r="O13" s="1">
        <v>44474.409953703704</v>
      </c>
      <c r="P13" s="1">
        <v>44474.428067129629</v>
      </c>
      <c r="Q13">
        <v>724</v>
      </c>
      <c r="R13">
        <v>841</v>
      </c>
      <c r="S13" t="b">
        <v>0</v>
      </c>
      <c r="T13" t="s">
        <v>87</v>
      </c>
      <c r="U13" t="b">
        <v>0</v>
      </c>
      <c r="V13" t="s">
        <v>100</v>
      </c>
      <c r="W13" s="1">
        <v>44474.416481481479</v>
      </c>
      <c r="X13">
        <v>514</v>
      </c>
      <c r="Y13">
        <v>37</v>
      </c>
      <c r="Z13">
        <v>0</v>
      </c>
      <c r="AA13">
        <v>37</v>
      </c>
      <c r="AB13">
        <v>0</v>
      </c>
      <c r="AC13">
        <v>33</v>
      </c>
      <c r="AD13">
        <v>1</v>
      </c>
      <c r="AE13">
        <v>0</v>
      </c>
      <c r="AF13">
        <v>0</v>
      </c>
      <c r="AG13">
        <v>0</v>
      </c>
      <c r="AH13" t="s">
        <v>121</v>
      </c>
      <c r="AI13" s="1">
        <v>44474.428067129629</v>
      </c>
      <c r="AJ13">
        <v>327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>
      <c r="A14" t="s">
        <v>125</v>
      </c>
      <c r="B14" t="s">
        <v>79</v>
      </c>
      <c r="C14" t="s">
        <v>126</v>
      </c>
      <c r="D14" t="s">
        <v>81</v>
      </c>
      <c r="E14" s="2" t="str">
        <f>HYPERLINK("capsilon://?command=openfolder&amp;siteaddress=FAM.docvelocity-na8.net&amp;folderid=FX3A36C576-B79E-6F70-8E81-08232D6FAE34","FX210813151")</f>
        <v>FX210813151</v>
      </c>
      <c r="F14" t="s">
        <v>19</v>
      </c>
      <c r="G14" t="s">
        <v>19</v>
      </c>
      <c r="H14" t="s">
        <v>82</v>
      </c>
      <c r="I14" t="s">
        <v>127</v>
      </c>
      <c r="J14">
        <v>66</v>
      </c>
      <c r="K14" t="s">
        <v>84</v>
      </c>
      <c r="L14" t="s">
        <v>85</v>
      </c>
      <c r="M14" t="s">
        <v>86</v>
      </c>
      <c r="N14">
        <v>2</v>
      </c>
      <c r="O14" s="1">
        <v>44474.415868055556</v>
      </c>
      <c r="P14" s="1">
        <v>44474.428993055553</v>
      </c>
      <c r="Q14">
        <v>1003</v>
      </c>
      <c r="R14">
        <v>131</v>
      </c>
      <c r="S14" t="b">
        <v>0</v>
      </c>
      <c r="T14" t="s">
        <v>87</v>
      </c>
      <c r="U14" t="b">
        <v>0</v>
      </c>
      <c r="V14" t="s">
        <v>128</v>
      </c>
      <c r="W14" s="1">
        <v>44474.416631944441</v>
      </c>
      <c r="X14">
        <v>52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66</v>
      </c>
      <c r="AE14">
        <v>0</v>
      </c>
      <c r="AF14">
        <v>0</v>
      </c>
      <c r="AG14">
        <v>0</v>
      </c>
      <c r="AH14" t="s">
        <v>121</v>
      </c>
      <c r="AI14" s="1">
        <v>44474.428993055553</v>
      </c>
      <c r="AJ14">
        <v>79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66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>
      <c r="A15" t="s">
        <v>129</v>
      </c>
      <c r="B15" t="s">
        <v>79</v>
      </c>
      <c r="C15" t="s">
        <v>130</v>
      </c>
      <c r="D15" t="s">
        <v>81</v>
      </c>
      <c r="E15" s="2" t="str">
        <f>HYPERLINK("capsilon://?command=openfolder&amp;siteaddress=FAM.docvelocity-na8.net&amp;folderid=FX788E87FC-318C-C56D-6717-3D273E39C074","FX21078179")</f>
        <v>FX21078179</v>
      </c>
      <c r="F15" t="s">
        <v>19</v>
      </c>
      <c r="G15" t="s">
        <v>19</v>
      </c>
      <c r="H15" t="s">
        <v>82</v>
      </c>
      <c r="I15" t="s">
        <v>131</v>
      </c>
      <c r="J15">
        <v>66</v>
      </c>
      <c r="K15" t="s">
        <v>84</v>
      </c>
      <c r="L15" t="s">
        <v>85</v>
      </c>
      <c r="M15" t="s">
        <v>86</v>
      </c>
      <c r="N15">
        <v>2</v>
      </c>
      <c r="O15" s="1">
        <v>44474.417430555557</v>
      </c>
      <c r="P15" s="1">
        <v>44474.429606481484</v>
      </c>
      <c r="Q15">
        <v>933</v>
      </c>
      <c r="R15">
        <v>119</v>
      </c>
      <c r="S15" t="b">
        <v>0</v>
      </c>
      <c r="T15" t="s">
        <v>87</v>
      </c>
      <c r="U15" t="b">
        <v>0</v>
      </c>
      <c r="V15" t="s">
        <v>100</v>
      </c>
      <c r="W15" s="1">
        <v>44474.418240740742</v>
      </c>
      <c r="X15">
        <v>67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66</v>
      </c>
      <c r="AE15">
        <v>0</v>
      </c>
      <c r="AF15">
        <v>0</v>
      </c>
      <c r="AG15">
        <v>0</v>
      </c>
      <c r="AH15" t="s">
        <v>121</v>
      </c>
      <c r="AI15" s="1">
        <v>44474.429606481484</v>
      </c>
      <c r="AJ15">
        <v>52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66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>
      <c r="A16" t="s">
        <v>132</v>
      </c>
      <c r="B16" t="s">
        <v>79</v>
      </c>
      <c r="C16" t="s">
        <v>133</v>
      </c>
      <c r="D16" t="s">
        <v>81</v>
      </c>
      <c r="E16" s="2" t="str">
        <f>HYPERLINK("capsilon://?command=openfolder&amp;siteaddress=FAM.docvelocity-na8.net&amp;folderid=FX6F5F28E3-8FBC-0CB6-11D3-60C5396CFF93","FX210815934")</f>
        <v>FX210815934</v>
      </c>
      <c r="F16" t="s">
        <v>19</v>
      </c>
      <c r="G16" t="s">
        <v>19</v>
      </c>
      <c r="H16" t="s">
        <v>82</v>
      </c>
      <c r="I16" t="s">
        <v>134</v>
      </c>
      <c r="J16">
        <v>66</v>
      </c>
      <c r="K16" t="s">
        <v>84</v>
      </c>
      <c r="L16" t="s">
        <v>85</v>
      </c>
      <c r="M16" t="s">
        <v>86</v>
      </c>
      <c r="N16">
        <v>1</v>
      </c>
      <c r="O16" s="1">
        <v>44474.418206018519</v>
      </c>
      <c r="P16" s="1">
        <v>44474.419444444444</v>
      </c>
      <c r="Q16">
        <v>3</v>
      </c>
      <c r="R16">
        <v>104</v>
      </c>
      <c r="S16" t="b">
        <v>0</v>
      </c>
      <c r="T16" t="s">
        <v>87</v>
      </c>
      <c r="U16" t="b">
        <v>0</v>
      </c>
      <c r="V16" t="s">
        <v>100</v>
      </c>
      <c r="W16" s="1">
        <v>44474.419444444444</v>
      </c>
      <c r="X16">
        <v>104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66</v>
      </c>
      <c r="AE16">
        <v>52</v>
      </c>
      <c r="AF16">
        <v>0</v>
      </c>
      <c r="AG16">
        <v>1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>
      <c r="A17" t="s">
        <v>135</v>
      </c>
      <c r="B17" t="s">
        <v>79</v>
      </c>
      <c r="C17" t="s">
        <v>136</v>
      </c>
      <c r="D17" t="s">
        <v>81</v>
      </c>
      <c r="E17" s="2" t="str">
        <f>HYPERLINK("capsilon://?command=openfolder&amp;siteaddress=FAM.docvelocity-na8.net&amp;folderid=FX4B0C8826-D7CF-64EE-6D77-C744115FDA15","FX2110534")</f>
        <v>FX2110534</v>
      </c>
      <c r="F17" t="s">
        <v>19</v>
      </c>
      <c r="G17" t="s">
        <v>19</v>
      </c>
      <c r="H17" t="s">
        <v>82</v>
      </c>
      <c r="I17" t="s">
        <v>137</v>
      </c>
      <c r="J17">
        <v>66</v>
      </c>
      <c r="K17" t="s">
        <v>84</v>
      </c>
      <c r="L17" t="s">
        <v>85</v>
      </c>
      <c r="M17" t="s">
        <v>86</v>
      </c>
      <c r="N17">
        <v>2</v>
      </c>
      <c r="O17" s="1">
        <v>44474.418888888889</v>
      </c>
      <c r="P17" s="1">
        <v>44474.430162037039</v>
      </c>
      <c r="Q17">
        <v>867</v>
      </c>
      <c r="R17">
        <v>107</v>
      </c>
      <c r="S17" t="b">
        <v>0</v>
      </c>
      <c r="T17" t="s">
        <v>87</v>
      </c>
      <c r="U17" t="b">
        <v>0</v>
      </c>
      <c r="V17" t="s">
        <v>128</v>
      </c>
      <c r="W17" s="1">
        <v>44474.419583333336</v>
      </c>
      <c r="X17">
        <v>60</v>
      </c>
      <c r="Y17">
        <v>0</v>
      </c>
      <c r="Z17">
        <v>0</v>
      </c>
      <c r="AA17">
        <v>0</v>
      </c>
      <c r="AB17">
        <v>52</v>
      </c>
      <c r="AC17">
        <v>0</v>
      </c>
      <c r="AD17">
        <v>66</v>
      </c>
      <c r="AE17">
        <v>0</v>
      </c>
      <c r="AF17">
        <v>0</v>
      </c>
      <c r="AG17">
        <v>0</v>
      </c>
      <c r="AH17" t="s">
        <v>121</v>
      </c>
      <c r="AI17" s="1">
        <v>44474.430162037039</v>
      </c>
      <c r="AJ17">
        <v>47</v>
      </c>
      <c r="AK17">
        <v>0</v>
      </c>
      <c r="AL17">
        <v>0</v>
      </c>
      <c r="AM17">
        <v>0</v>
      </c>
      <c r="AN17">
        <v>52</v>
      </c>
      <c r="AO17">
        <v>0</v>
      </c>
      <c r="AP17">
        <v>66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>
      <c r="A18" t="s">
        <v>138</v>
      </c>
      <c r="B18" t="s">
        <v>79</v>
      </c>
      <c r="C18" t="s">
        <v>133</v>
      </c>
      <c r="D18" t="s">
        <v>81</v>
      </c>
      <c r="E18" s="2" t="str">
        <f>HYPERLINK("capsilon://?command=openfolder&amp;siteaddress=FAM.docvelocity-na8.net&amp;folderid=FX6F5F28E3-8FBC-0CB6-11D3-60C5396CFF93","FX210815934")</f>
        <v>FX210815934</v>
      </c>
      <c r="F18" t="s">
        <v>19</v>
      </c>
      <c r="G18" t="s">
        <v>19</v>
      </c>
      <c r="H18" t="s">
        <v>82</v>
      </c>
      <c r="I18" t="s">
        <v>134</v>
      </c>
      <c r="J18">
        <v>38</v>
      </c>
      <c r="K18" t="s">
        <v>84</v>
      </c>
      <c r="L18" t="s">
        <v>85</v>
      </c>
      <c r="M18" t="s">
        <v>86</v>
      </c>
      <c r="N18">
        <v>2</v>
      </c>
      <c r="O18" s="1">
        <v>44474.420127314814</v>
      </c>
      <c r="P18" s="1">
        <v>44474.432673611111</v>
      </c>
      <c r="Q18">
        <v>185</v>
      </c>
      <c r="R18">
        <v>899</v>
      </c>
      <c r="S18" t="b">
        <v>0</v>
      </c>
      <c r="T18" t="s">
        <v>87</v>
      </c>
      <c r="U18" t="b">
        <v>1</v>
      </c>
      <c r="V18" t="s">
        <v>100</v>
      </c>
      <c r="W18" s="1">
        <v>44474.425462962965</v>
      </c>
      <c r="X18">
        <v>461</v>
      </c>
      <c r="Y18">
        <v>37</v>
      </c>
      <c r="Z18">
        <v>0</v>
      </c>
      <c r="AA18">
        <v>37</v>
      </c>
      <c r="AB18">
        <v>0</v>
      </c>
      <c r="AC18">
        <v>32</v>
      </c>
      <c r="AD18">
        <v>1</v>
      </c>
      <c r="AE18">
        <v>0</v>
      </c>
      <c r="AF18">
        <v>0</v>
      </c>
      <c r="AG18">
        <v>0</v>
      </c>
      <c r="AH18" t="s">
        <v>89</v>
      </c>
      <c r="AI18" s="1">
        <v>44474.432673611111</v>
      </c>
      <c r="AJ18">
        <v>427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>
      <c r="A19" t="s">
        <v>139</v>
      </c>
      <c r="B19" t="s">
        <v>79</v>
      </c>
      <c r="C19" t="s">
        <v>140</v>
      </c>
      <c r="D19" t="s">
        <v>81</v>
      </c>
      <c r="E19" s="2" t="str">
        <f>HYPERLINK("capsilon://?command=openfolder&amp;siteaddress=FAM.docvelocity-na8.net&amp;folderid=FXE79921C8-B132-D8D3-6013-0C47B56E13ED","FX210911429")</f>
        <v>FX210911429</v>
      </c>
      <c r="F19" t="s">
        <v>19</v>
      </c>
      <c r="G19" t="s">
        <v>19</v>
      </c>
      <c r="H19" t="s">
        <v>82</v>
      </c>
      <c r="I19" t="s">
        <v>141</v>
      </c>
      <c r="J19">
        <v>247</v>
      </c>
      <c r="K19" t="s">
        <v>84</v>
      </c>
      <c r="L19" t="s">
        <v>85</v>
      </c>
      <c r="M19" t="s">
        <v>86</v>
      </c>
      <c r="N19">
        <v>2</v>
      </c>
      <c r="O19" s="1">
        <v>44474.423796296294</v>
      </c>
      <c r="P19" s="1">
        <v>44474.523402777777</v>
      </c>
      <c r="Q19">
        <v>810</v>
      </c>
      <c r="R19">
        <v>7796</v>
      </c>
      <c r="S19" t="b">
        <v>0</v>
      </c>
      <c r="T19" t="s">
        <v>87</v>
      </c>
      <c r="U19" t="b">
        <v>0</v>
      </c>
      <c r="V19" t="s">
        <v>88</v>
      </c>
      <c r="W19" s="1">
        <v>44474.498703703706</v>
      </c>
      <c r="X19">
        <v>5116</v>
      </c>
      <c r="Y19">
        <v>284</v>
      </c>
      <c r="Z19">
        <v>0</v>
      </c>
      <c r="AA19">
        <v>284</v>
      </c>
      <c r="AB19">
        <v>0</v>
      </c>
      <c r="AC19">
        <v>206</v>
      </c>
      <c r="AD19">
        <v>-37</v>
      </c>
      <c r="AE19">
        <v>0</v>
      </c>
      <c r="AF19">
        <v>0</v>
      </c>
      <c r="AG19">
        <v>0</v>
      </c>
      <c r="AH19" t="s">
        <v>142</v>
      </c>
      <c r="AI19" s="1">
        <v>44474.523402777777</v>
      </c>
      <c r="AJ19">
        <v>2128</v>
      </c>
      <c r="AK19">
        <v>3</v>
      </c>
      <c r="AL19">
        <v>0</v>
      </c>
      <c r="AM19">
        <v>3</v>
      </c>
      <c r="AN19">
        <v>0</v>
      </c>
      <c r="AO19">
        <v>3</v>
      </c>
      <c r="AP19">
        <v>-40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>
      <c r="A20" t="s">
        <v>143</v>
      </c>
      <c r="B20" t="s">
        <v>79</v>
      </c>
      <c r="C20" t="s">
        <v>144</v>
      </c>
      <c r="D20" t="s">
        <v>81</v>
      </c>
      <c r="E20" s="2" t="str">
        <f>HYPERLINK("capsilon://?command=openfolder&amp;siteaddress=FAM.docvelocity-na8.net&amp;folderid=FX49957D68-CF8C-9BCE-D4C5-DBADDEAFE7C7","FX2110794")</f>
        <v>FX2110794</v>
      </c>
      <c r="F20" t="s">
        <v>19</v>
      </c>
      <c r="G20" t="s">
        <v>19</v>
      </c>
      <c r="H20" t="s">
        <v>82</v>
      </c>
      <c r="I20" t="s">
        <v>145</v>
      </c>
      <c r="J20">
        <v>66</v>
      </c>
      <c r="K20" t="s">
        <v>84</v>
      </c>
      <c r="L20" t="s">
        <v>85</v>
      </c>
      <c r="M20" t="s">
        <v>86</v>
      </c>
      <c r="N20">
        <v>2</v>
      </c>
      <c r="O20" s="1">
        <v>44474.428310185183</v>
      </c>
      <c r="P20" s="1">
        <v>44474.446909722225</v>
      </c>
      <c r="Q20">
        <v>1393</v>
      </c>
      <c r="R20">
        <v>214</v>
      </c>
      <c r="S20" t="b">
        <v>0</v>
      </c>
      <c r="T20" t="s">
        <v>87</v>
      </c>
      <c r="U20" t="b">
        <v>0</v>
      </c>
      <c r="V20" t="s">
        <v>128</v>
      </c>
      <c r="W20" s="1">
        <v>44474.433692129627</v>
      </c>
      <c r="X20">
        <v>150</v>
      </c>
      <c r="Y20">
        <v>0</v>
      </c>
      <c r="Z20">
        <v>0</v>
      </c>
      <c r="AA20">
        <v>0</v>
      </c>
      <c r="AB20">
        <v>52</v>
      </c>
      <c r="AC20">
        <v>0</v>
      </c>
      <c r="AD20">
        <v>66</v>
      </c>
      <c r="AE20">
        <v>0</v>
      </c>
      <c r="AF20">
        <v>0</v>
      </c>
      <c r="AG20">
        <v>0</v>
      </c>
      <c r="AH20" t="s">
        <v>146</v>
      </c>
      <c r="AI20" s="1">
        <v>44474.446909722225</v>
      </c>
      <c r="AJ20">
        <v>64</v>
      </c>
      <c r="AK20">
        <v>0</v>
      </c>
      <c r="AL20">
        <v>0</v>
      </c>
      <c r="AM20">
        <v>0</v>
      </c>
      <c r="AN20">
        <v>52</v>
      </c>
      <c r="AO20">
        <v>0</v>
      </c>
      <c r="AP20">
        <v>66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>
      <c r="A21" t="s">
        <v>147</v>
      </c>
      <c r="B21" t="s">
        <v>79</v>
      </c>
      <c r="C21" t="s">
        <v>148</v>
      </c>
      <c r="D21" t="s">
        <v>81</v>
      </c>
      <c r="E21" s="2" t="str">
        <f>HYPERLINK("capsilon://?command=openfolder&amp;siteaddress=FAM.docvelocity-na8.net&amp;folderid=FXA032EC99-CCBA-DF25-75B0-6A848E9FB1F2","FX21101336")</f>
        <v>FX21101336</v>
      </c>
      <c r="F21" t="s">
        <v>19</v>
      </c>
      <c r="G21" t="s">
        <v>19</v>
      </c>
      <c r="H21" t="s">
        <v>82</v>
      </c>
      <c r="I21" t="s">
        <v>149</v>
      </c>
      <c r="J21">
        <v>226</v>
      </c>
      <c r="K21" t="s">
        <v>84</v>
      </c>
      <c r="L21" t="s">
        <v>85</v>
      </c>
      <c r="M21" t="s">
        <v>86</v>
      </c>
      <c r="N21">
        <v>2</v>
      </c>
      <c r="O21" s="1">
        <v>44474.430844907409</v>
      </c>
      <c r="P21" s="1">
        <v>44474.484548611108</v>
      </c>
      <c r="Q21">
        <v>947</v>
      </c>
      <c r="R21">
        <v>3693</v>
      </c>
      <c r="S21" t="b">
        <v>0</v>
      </c>
      <c r="T21" t="s">
        <v>87</v>
      </c>
      <c r="U21" t="b">
        <v>0</v>
      </c>
      <c r="V21" t="s">
        <v>150</v>
      </c>
      <c r="W21" s="1">
        <v>44474.449108796296</v>
      </c>
      <c r="X21">
        <v>1479</v>
      </c>
      <c r="Y21">
        <v>335</v>
      </c>
      <c r="Z21">
        <v>0</v>
      </c>
      <c r="AA21">
        <v>335</v>
      </c>
      <c r="AB21">
        <v>0</v>
      </c>
      <c r="AC21">
        <v>262</v>
      </c>
      <c r="AD21">
        <v>-109</v>
      </c>
      <c r="AE21">
        <v>0</v>
      </c>
      <c r="AF21">
        <v>0</v>
      </c>
      <c r="AG21">
        <v>0</v>
      </c>
      <c r="AH21" t="s">
        <v>89</v>
      </c>
      <c r="AI21" s="1">
        <v>44474.484548611108</v>
      </c>
      <c r="AJ21">
        <v>2188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-109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>
      <c r="A22" t="s">
        <v>151</v>
      </c>
      <c r="B22" t="s">
        <v>79</v>
      </c>
      <c r="C22" t="s">
        <v>152</v>
      </c>
      <c r="D22" t="s">
        <v>81</v>
      </c>
      <c r="E22" s="2" t="str">
        <f>HYPERLINK("capsilon://?command=openfolder&amp;siteaddress=FAM.docvelocity-na8.net&amp;folderid=FX12871FDA-D0E0-794E-30F2-5FEC3971F6E1","FX210811022")</f>
        <v>FX210811022</v>
      </c>
      <c r="F22" t="s">
        <v>19</v>
      </c>
      <c r="G22" t="s">
        <v>19</v>
      </c>
      <c r="H22" t="s">
        <v>82</v>
      </c>
      <c r="I22" t="s">
        <v>153</v>
      </c>
      <c r="J22">
        <v>66</v>
      </c>
      <c r="K22" t="s">
        <v>84</v>
      </c>
      <c r="L22" t="s">
        <v>85</v>
      </c>
      <c r="M22" t="s">
        <v>86</v>
      </c>
      <c r="N22">
        <v>2</v>
      </c>
      <c r="O22" s="1">
        <v>44474.43105324074</v>
      </c>
      <c r="P22" s="1">
        <v>44474.447442129633</v>
      </c>
      <c r="Q22">
        <v>1339</v>
      </c>
      <c r="R22">
        <v>77</v>
      </c>
      <c r="S22" t="b">
        <v>0</v>
      </c>
      <c r="T22" t="s">
        <v>87</v>
      </c>
      <c r="U22" t="b">
        <v>0</v>
      </c>
      <c r="V22" t="s">
        <v>128</v>
      </c>
      <c r="W22" s="1">
        <v>44474.435995370368</v>
      </c>
      <c r="X22">
        <v>32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66</v>
      </c>
      <c r="AE22">
        <v>0</v>
      </c>
      <c r="AF22">
        <v>0</v>
      </c>
      <c r="AG22">
        <v>0</v>
      </c>
      <c r="AH22" t="s">
        <v>146</v>
      </c>
      <c r="AI22" s="1">
        <v>44474.447442129633</v>
      </c>
      <c r="AJ22">
        <v>45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66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>
      <c r="A23" t="s">
        <v>154</v>
      </c>
      <c r="B23" t="s">
        <v>79</v>
      </c>
      <c r="C23" t="s">
        <v>155</v>
      </c>
      <c r="D23" t="s">
        <v>81</v>
      </c>
      <c r="E23" s="2" t="str">
        <f>HYPERLINK("capsilon://?command=openfolder&amp;siteaddress=FAM.docvelocity-na8.net&amp;folderid=FX42F78952-0961-6ED6-F08A-E653C324D7D9","FX210910152")</f>
        <v>FX210910152</v>
      </c>
      <c r="F23" t="s">
        <v>19</v>
      </c>
      <c r="G23" t="s">
        <v>19</v>
      </c>
      <c r="H23" t="s">
        <v>82</v>
      </c>
      <c r="I23" t="s">
        <v>156</v>
      </c>
      <c r="J23">
        <v>66</v>
      </c>
      <c r="K23" t="s">
        <v>84</v>
      </c>
      <c r="L23" t="s">
        <v>85</v>
      </c>
      <c r="M23" t="s">
        <v>86</v>
      </c>
      <c r="N23">
        <v>1</v>
      </c>
      <c r="O23" s="1">
        <v>44474.434131944443</v>
      </c>
      <c r="P23" s="1">
        <v>44474.43787037037</v>
      </c>
      <c r="Q23">
        <v>149</v>
      </c>
      <c r="R23">
        <v>174</v>
      </c>
      <c r="S23" t="b">
        <v>0</v>
      </c>
      <c r="T23" t="s">
        <v>87</v>
      </c>
      <c r="U23" t="b">
        <v>0</v>
      </c>
      <c r="V23" t="s">
        <v>157</v>
      </c>
      <c r="W23" s="1">
        <v>44474.43787037037</v>
      </c>
      <c r="X23">
        <v>174</v>
      </c>
      <c r="Y23">
        <v>0</v>
      </c>
      <c r="Z23">
        <v>0</v>
      </c>
      <c r="AA23">
        <v>0</v>
      </c>
      <c r="AB23">
        <v>0</v>
      </c>
      <c r="AC23">
        <v>0</v>
      </c>
      <c r="AD23">
        <v>66</v>
      </c>
      <c r="AE23">
        <v>52</v>
      </c>
      <c r="AF23">
        <v>0</v>
      </c>
      <c r="AG23">
        <v>1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>
      <c r="A24" t="s">
        <v>158</v>
      </c>
      <c r="B24" t="s">
        <v>79</v>
      </c>
      <c r="C24" t="s">
        <v>155</v>
      </c>
      <c r="D24" t="s">
        <v>81</v>
      </c>
      <c r="E24" s="2" t="str">
        <f>HYPERLINK("capsilon://?command=openfolder&amp;siteaddress=FAM.docvelocity-na8.net&amp;folderid=FX42F78952-0961-6ED6-F08A-E653C324D7D9","FX210910152")</f>
        <v>FX210910152</v>
      </c>
      <c r="F24" t="s">
        <v>19</v>
      </c>
      <c r="G24" t="s">
        <v>19</v>
      </c>
      <c r="H24" t="s">
        <v>82</v>
      </c>
      <c r="I24" t="s">
        <v>156</v>
      </c>
      <c r="J24">
        <v>38</v>
      </c>
      <c r="K24" t="s">
        <v>84</v>
      </c>
      <c r="L24" t="s">
        <v>85</v>
      </c>
      <c r="M24" t="s">
        <v>86</v>
      </c>
      <c r="N24">
        <v>2</v>
      </c>
      <c r="O24" s="1">
        <v>44474.438645833332</v>
      </c>
      <c r="P24" s="1">
        <v>44474.446157407408</v>
      </c>
      <c r="Q24">
        <v>42</v>
      </c>
      <c r="R24">
        <v>607</v>
      </c>
      <c r="S24" t="b">
        <v>0</v>
      </c>
      <c r="T24" t="s">
        <v>87</v>
      </c>
      <c r="U24" t="b">
        <v>1</v>
      </c>
      <c r="V24" t="s">
        <v>159</v>
      </c>
      <c r="W24" s="1">
        <v>44474.440729166665</v>
      </c>
      <c r="X24">
        <v>177</v>
      </c>
      <c r="Y24">
        <v>37</v>
      </c>
      <c r="Z24">
        <v>0</v>
      </c>
      <c r="AA24">
        <v>37</v>
      </c>
      <c r="AB24">
        <v>0</v>
      </c>
      <c r="AC24">
        <v>20</v>
      </c>
      <c r="AD24">
        <v>1</v>
      </c>
      <c r="AE24">
        <v>0</v>
      </c>
      <c r="AF24">
        <v>0</v>
      </c>
      <c r="AG24">
        <v>0</v>
      </c>
      <c r="AH24" t="s">
        <v>146</v>
      </c>
      <c r="AI24" s="1">
        <v>44474.446157407408</v>
      </c>
      <c r="AJ24">
        <v>430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>
      <c r="A25" t="s">
        <v>160</v>
      </c>
      <c r="B25" t="s">
        <v>79</v>
      </c>
      <c r="C25" t="s">
        <v>161</v>
      </c>
      <c r="D25" t="s">
        <v>81</v>
      </c>
      <c r="E25" s="2" t="str">
        <f>HYPERLINK("capsilon://?command=openfolder&amp;siteaddress=FAM.docvelocity-na8.net&amp;folderid=FX22E247A2-EFDE-2F4F-CEC4-3EB506B2DABC","FX210814446")</f>
        <v>FX210814446</v>
      </c>
      <c r="F25" t="s">
        <v>19</v>
      </c>
      <c r="G25" t="s">
        <v>19</v>
      </c>
      <c r="H25" t="s">
        <v>82</v>
      </c>
      <c r="I25" t="s">
        <v>162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44474.440185185187</v>
      </c>
      <c r="P25" s="1">
        <v>44474.448101851849</v>
      </c>
      <c r="Q25">
        <v>520</v>
      </c>
      <c r="R25">
        <v>164</v>
      </c>
      <c r="S25" t="b">
        <v>0</v>
      </c>
      <c r="T25" t="s">
        <v>87</v>
      </c>
      <c r="U25" t="b">
        <v>0</v>
      </c>
      <c r="V25" t="s">
        <v>159</v>
      </c>
      <c r="W25" s="1">
        <v>44474.441921296297</v>
      </c>
      <c r="X25">
        <v>46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146</v>
      </c>
      <c r="AI25" s="1">
        <v>44474.448101851849</v>
      </c>
      <c r="AJ25">
        <v>56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>
      <c r="A26" t="s">
        <v>163</v>
      </c>
      <c r="B26" t="s">
        <v>79</v>
      </c>
      <c r="C26" t="s">
        <v>164</v>
      </c>
      <c r="D26" t="s">
        <v>81</v>
      </c>
      <c r="E26" s="2" t="str">
        <f>HYPERLINK("capsilon://?command=openfolder&amp;siteaddress=FAM.docvelocity-na8.net&amp;folderid=FX463B1382-92E5-CB5E-91B0-7CACDAB6F002","FX21099867")</f>
        <v>FX21099867</v>
      </c>
      <c r="F26" t="s">
        <v>19</v>
      </c>
      <c r="G26" t="s">
        <v>19</v>
      </c>
      <c r="H26" t="s">
        <v>82</v>
      </c>
      <c r="I26" t="s">
        <v>165</v>
      </c>
      <c r="J26">
        <v>66</v>
      </c>
      <c r="K26" t="s">
        <v>84</v>
      </c>
      <c r="L26" t="s">
        <v>85</v>
      </c>
      <c r="M26" t="s">
        <v>86</v>
      </c>
      <c r="N26">
        <v>2</v>
      </c>
      <c r="O26" s="1">
        <v>44474.442523148151</v>
      </c>
      <c r="P26" s="1">
        <v>44474.448761574073</v>
      </c>
      <c r="Q26">
        <v>447</v>
      </c>
      <c r="R26">
        <v>92</v>
      </c>
      <c r="S26" t="b">
        <v>0</v>
      </c>
      <c r="T26" t="s">
        <v>87</v>
      </c>
      <c r="U26" t="b">
        <v>0</v>
      </c>
      <c r="V26" t="s">
        <v>159</v>
      </c>
      <c r="W26" s="1">
        <v>44474.442962962959</v>
      </c>
      <c r="X26">
        <v>36</v>
      </c>
      <c r="Y26">
        <v>0</v>
      </c>
      <c r="Z26">
        <v>0</v>
      </c>
      <c r="AA26">
        <v>0</v>
      </c>
      <c r="AB26">
        <v>52</v>
      </c>
      <c r="AC26">
        <v>0</v>
      </c>
      <c r="AD26">
        <v>66</v>
      </c>
      <c r="AE26">
        <v>0</v>
      </c>
      <c r="AF26">
        <v>0</v>
      </c>
      <c r="AG26">
        <v>0</v>
      </c>
      <c r="AH26" t="s">
        <v>146</v>
      </c>
      <c r="AI26" s="1">
        <v>44474.448761574073</v>
      </c>
      <c r="AJ26">
        <v>56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66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>
      <c r="A27" t="s">
        <v>166</v>
      </c>
      <c r="B27" t="s">
        <v>79</v>
      </c>
      <c r="C27" t="s">
        <v>167</v>
      </c>
      <c r="D27" t="s">
        <v>81</v>
      </c>
      <c r="E27" s="2" t="str">
        <f>HYPERLINK("capsilon://?command=openfolder&amp;siteaddress=FAM.docvelocity-na8.net&amp;folderid=FX31928A5D-894E-A29B-F3D4-05FB3DEAE042","FX210914901")</f>
        <v>FX210914901</v>
      </c>
      <c r="F27" t="s">
        <v>19</v>
      </c>
      <c r="G27" t="s">
        <v>19</v>
      </c>
      <c r="H27" t="s">
        <v>82</v>
      </c>
      <c r="I27" t="s">
        <v>168</v>
      </c>
      <c r="J27">
        <v>62</v>
      </c>
      <c r="K27" t="s">
        <v>84</v>
      </c>
      <c r="L27" t="s">
        <v>85</v>
      </c>
      <c r="M27" t="s">
        <v>86</v>
      </c>
      <c r="N27">
        <v>2</v>
      </c>
      <c r="O27" s="1">
        <v>44474.445416666669</v>
      </c>
      <c r="P27" s="1">
        <v>44474.478437500002</v>
      </c>
      <c r="Q27">
        <v>1521</v>
      </c>
      <c r="R27">
        <v>1332</v>
      </c>
      <c r="S27" t="b">
        <v>0</v>
      </c>
      <c r="T27" t="s">
        <v>87</v>
      </c>
      <c r="U27" t="b">
        <v>0</v>
      </c>
      <c r="V27" t="s">
        <v>93</v>
      </c>
      <c r="W27" s="1">
        <v>44474.453946759262</v>
      </c>
      <c r="X27">
        <v>720</v>
      </c>
      <c r="Y27">
        <v>66</v>
      </c>
      <c r="Z27">
        <v>0</v>
      </c>
      <c r="AA27">
        <v>66</v>
      </c>
      <c r="AB27">
        <v>0</v>
      </c>
      <c r="AC27">
        <v>56</v>
      </c>
      <c r="AD27">
        <v>-4</v>
      </c>
      <c r="AE27">
        <v>0</v>
      </c>
      <c r="AF27">
        <v>0</v>
      </c>
      <c r="AG27">
        <v>0</v>
      </c>
      <c r="AH27" t="s">
        <v>146</v>
      </c>
      <c r="AI27" s="1">
        <v>44474.478437500002</v>
      </c>
      <c r="AJ27">
        <v>612</v>
      </c>
      <c r="AK27">
        <v>2</v>
      </c>
      <c r="AL27">
        <v>0</v>
      </c>
      <c r="AM27">
        <v>2</v>
      </c>
      <c r="AN27">
        <v>0</v>
      </c>
      <c r="AO27">
        <v>2</v>
      </c>
      <c r="AP27">
        <v>-6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>
      <c r="A28" t="s">
        <v>169</v>
      </c>
      <c r="B28" t="s">
        <v>79</v>
      </c>
      <c r="C28" t="s">
        <v>170</v>
      </c>
      <c r="D28" t="s">
        <v>81</v>
      </c>
      <c r="E28" s="2" t="str">
        <f>HYPERLINK("capsilon://?command=openfolder&amp;siteaddress=FAM.docvelocity-na8.net&amp;folderid=FX0A97F78A-577D-252D-AE13-F1BC0C430414","FX210912511")</f>
        <v>FX210912511</v>
      </c>
      <c r="F28" t="s">
        <v>19</v>
      </c>
      <c r="G28" t="s">
        <v>19</v>
      </c>
      <c r="H28" t="s">
        <v>82</v>
      </c>
      <c r="I28" t="s">
        <v>171</v>
      </c>
      <c r="J28">
        <v>318</v>
      </c>
      <c r="K28" t="s">
        <v>84</v>
      </c>
      <c r="L28" t="s">
        <v>85</v>
      </c>
      <c r="M28" t="s">
        <v>86</v>
      </c>
      <c r="N28">
        <v>2</v>
      </c>
      <c r="O28" s="1">
        <v>44474.445428240739</v>
      </c>
      <c r="P28" s="1">
        <v>44474.496631944443</v>
      </c>
      <c r="Q28">
        <v>2048</v>
      </c>
      <c r="R28">
        <v>2376</v>
      </c>
      <c r="S28" t="b">
        <v>0</v>
      </c>
      <c r="T28" t="s">
        <v>87</v>
      </c>
      <c r="U28" t="b">
        <v>0</v>
      </c>
      <c r="V28" t="s">
        <v>172</v>
      </c>
      <c r="W28" s="1">
        <v>44474.455254629633</v>
      </c>
      <c r="X28">
        <v>805</v>
      </c>
      <c r="Y28">
        <v>240</v>
      </c>
      <c r="Z28">
        <v>0</v>
      </c>
      <c r="AA28">
        <v>240</v>
      </c>
      <c r="AB28">
        <v>0</v>
      </c>
      <c r="AC28">
        <v>93</v>
      </c>
      <c r="AD28">
        <v>78</v>
      </c>
      <c r="AE28">
        <v>0</v>
      </c>
      <c r="AF28">
        <v>0</v>
      </c>
      <c r="AG28">
        <v>0</v>
      </c>
      <c r="AH28" t="s">
        <v>146</v>
      </c>
      <c r="AI28" s="1">
        <v>44474.496631944443</v>
      </c>
      <c r="AJ28">
        <v>1571</v>
      </c>
      <c r="AK28">
        <v>3</v>
      </c>
      <c r="AL28">
        <v>0</v>
      </c>
      <c r="AM28">
        <v>3</v>
      </c>
      <c r="AN28">
        <v>0</v>
      </c>
      <c r="AO28">
        <v>3</v>
      </c>
      <c r="AP28">
        <v>75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>
      <c r="A29" t="s">
        <v>173</v>
      </c>
      <c r="B29" t="s">
        <v>79</v>
      </c>
      <c r="C29" t="s">
        <v>174</v>
      </c>
      <c r="D29" t="s">
        <v>81</v>
      </c>
      <c r="E29" s="2" t="str">
        <f>HYPERLINK("capsilon://?command=openfolder&amp;siteaddress=FAM.docvelocity-na8.net&amp;folderid=FX43C9161B-913B-CC66-7284-C2DAEF97D6DE","FX21091562")</f>
        <v>FX21091562</v>
      </c>
      <c r="F29" t="s">
        <v>19</v>
      </c>
      <c r="G29" t="s">
        <v>19</v>
      </c>
      <c r="H29" t="s">
        <v>82</v>
      </c>
      <c r="I29" t="s">
        <v>175</v>
      </c>
      <c r="J29">
        <v>26</v>
      </c>
      <c r="K29" t="s">
        <v>84</v>
      </c>
      <c r="L29" t="s">
        <v>85</v>
      </c>
      <c r="M29" t="s">
        <v>86</v>
      </c>
      <c r="N29">
        <v>2</v>
      </c>
      <c r="O29" s="1">
        <v>44474.447083333333</v>
      </c>
      <c r="P29" s="1">
        <v>44474.500208333331</v>
      </c>
      <c r="Q29">
        <v>3872</v>
      </c>
      <c r="R29">
        <v>718</v>
      </c>
      <c r="S29" t="b">
        <v>0</v>
      </c>
      <c r="T29" t="s">
        <v>87</v>
      </c>
      <c r="U29" t="b">
        <v>0</v>
      </c>
      <c r="V29" t="s">
        <v>176</v>
      </c>
      <c r="W29" s="1">
        <v>44474.452650462961</v>
      </c>
      <c r="X29">
        <v>405</v>
      </c>
      <c r="Y29">
        <v>21</v>
      </c>
      <c r="Z29">
        <v>0</v>
      </c>
      <c r="AA29">
        <v>21</v>
      </c>
      <c r="AB29">
        <v>0</v>
      </c>
      <c r="AC29">
        <v>6</v>
      </c>
      <c r="AD29">
        <v>5</v>
      </c>
      <c r="AE29">
        <v>0</v>
      </c>
      <c r="AF29">
        <v>0</v>
      </c>
      <c r="AG29">
        <v>0</v>
      </c>
      <c r="AH29" t="s">
        <v>146</v>
      </c>
      <c r="AI29" s="1">
        <v>44474.500208333331</v>
      </c>
      <c r="AJ29">
        <v>308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5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>
      <c r="A30" t="s">
        <v>177</v>
      </c>
      <c r="B30" t="s">
        <v>79</v>
      </c>
      <c r="C30" t="s">
        <v>178</v>
      </c>
      <c r="D30" t="s">
        <v>81</v>
      </c>
      <c r="E30" s="2" t="str">
        <f>HYPERLINK("capsilon://?command=openfolder&amp;siteaddress=FAM.docvelocity-na8.net&amp;folderid=FX04896505-9478-9300-A549-9449420FA6FA","FX210811441")</f>
        <v>FX210811441</v>
      </c>
      <c r="F30" t="s">
        <v>19</v>
      </c>
      <c r="G30" t="s">
        <v>19</v>
      </c>
      <c r="H30" t="s">
        <v>82</v>
      </c>
      <c r="I30" t="s">
        <v>179</v>
      </c>
      <c r="J30">
        <v>66</v>
      </c>
      <c r="K30" t="s">
        <v>84</v>
      </c>
      <c r="L30" t="s">
        <v>85</v>
      </c>
      <c r="M30" t="s">
        <v>86</v>
      </c>
      <c r="N30">
        <v>2</v>
      </c>
      <c r="O30" s="1">
        <v>44474.457349537035</v>
      </c>
      <c r="P30" s="1">
        <v>44474.500775462962</v>
      </c>
      <c r="Q30">
        <v>3682</v>
      </c>
      <c r="R30">
        <v>70</v>
      </c>
      <c r="S30" t="b">
        <v>0</v>
      </c>
      <c r="T30" t="s">
        <v>87</v>
      </c>
      <c r="U30" t="b">
        <v>0</v>
      </c>
      <c r="V30" t="s">
        <v>159</v>
      </c>
      <c r="W30" s="1">
        <v>44474.457627314812</v>
      </c>
      <c r="X30">
        <v>22</v>
      </c>
      <c r="Y30">
        <v>0</v>
      </c>
      <c r="Z30">
        <v>0</v>
      </c>
      <c r="AA30">
        <v>0</v>
      </c>
      <c r="AB30">
        <v>52</v>
      </c>
      <c r="AC30">
        <v>0</v>
      </c>
      <c r="AD30">
        <v>66</v>
      </c>
      <c r="AE30">
        <v>0</v>
      </c>
      <c r="AF30">
        <v>0</v>
      </c>
      <c r="AG30">
        <v>0</v>
      </c>
      <c r="AH30" t="s">
        <v>146</v>
      </c>
      <c r="AI30" s="1">
        <v>44474.500775462962</v>
      </c>
      <c r="AJ30">
        <v>48</v>
      </c>
      <c r="AK30">
        <v>0</v>
      </c>
      <c r="AL30">
        <v>0</v>
      </c>
      <c r="AM30">
        <v>0</v>
      </c>
      <c r="AN30">
        <v>52</v>
      </c>
      <c r="AO30">
        <v>0</v>
      </c>
      <c r="AP30">
        <v>66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>
      <c r="A31" t="s">
        <v>180</v>
      </c>
      <c r="B31" t="s">
        <v>79</v>
      </c>
      <c r="C31" t="s">
        <v>181</v>
      </c>
      <c r="D31" t="s">
        <v>81</v>
      </c>
      <c r="E31" s="2" t="str">
        <f>HYPERLINK("capsilon://?command=openfolder&amp;siteaddress=FAM.docvelocity-na8.net&amp;folderid=FX57088013-E012-BD0A-F7DC-3346797269DD","FX210914447")</f>
        <v>FX210914447</v>
      </c>
      <c r="F31" t="s">
        <v>19</v>
      </c>
      <c r="G31" t="s">
        <v>19</v>
      </c>
      <c r="H31" t="s">
        <v>82</v>
      </c>
      <c r="I31" t="s">
        <v>182</v>
      </c>
      <c r="J31">
        <v>66</v>
      </c>
      <c r="K31" t="s">
        <v>84</v>
      </c>
      <c r="L31" t="s">
        <v>85</v>
      </c>
      <c r="M31" t="s">
        <v>86</v>
      </c>
      <c r="N31">
        <v>2</v>
      </c>
      <c r="O31" s="1">
        <v>44474.462175925924</v>
      </c>
      <c r="P31" s="1">
        <v>44474.501898148148</v>
      </c>
      <c r="Q31">
        <v>3226</v>
      </c>
      <c r="R31">
        <v>206</v>
      </c>
      <c r="S31" t="b">
        <v>0</v>
      </c>
      <c r="T31" t="s">
        <v>87</v>
      </c>
      <c r="U31" t="b">
        <v>0</v>
      </c>
      <c r="V31" t="s">
        <v>100</v>
      </c>
      <c r="W31" s="1">
        <v>44474.463472222225</v>
      </c>
      <c r="X31">
        <v>110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66</v>
      </c>
      <c r="AE31">
        <v>0</v>
      </c>
      <c r="AF31">
        <v>0</v>
      </c>
      <c r="AG31">
        <v>0</v>
      </c>
      <c r="AH31" t="s">
        <v>146</v>
      </c>
      <c r="AI31" s="1">
        <v>44474.501898148148</v>
      </c>
      <c r="AJ31">
        <v>96</v>
      </c>
      <c r="AK31">
        <v>0</v>
      </c>
      <c r="AL31">
        <v>0</v>
      </c>
      <c r="AM31">
        <v>0</v>
      </c>
      <c r="AN31">
        <v>52</v>
      </c>
      <c r="AO31">
        <v>0</v>
      </c>
      <c r="AP31">
        <v>66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>
      <c r="A32" t="s">
        <v>183</v>
      </c>
      <c r="B32" t="s">
        <v>79</v>
      </c>
      <c r="C32" t="s">
        <v>184</v>
      </c>
      <c r="D32" t="s">
        <v>81</v>
      </c>
      <c r="E32" s="2" t="str">
        <f>HYPERLINK("capsilon://?command=openfolder&amp;siteaddress=FAM.docvelocity-na8.net&amp;folderid=FXE3FE3F71-262F-4A56-6095-77E73AED76FE","FX210813313")</f>
        <v>FX210813313</v>
      </c>
      <c r="F32" t="s">
        <v>19</v>
      </c>
      <c r="G32" t="s">
        <v>19</v>
      </c>
      <c r="H32" t="s">
        <v>82</v>
      </c>
      <c r="I32" t="s">
        <v>185</v>
      </c>
      <c r="J32">
        <v>132</v>
      </c>
      <c r="K32" t="s">
        <v>84</v>
      </c>
      <c r="L32" t="s">
        <v>85</v>
      </c>
      <c r="M32" t="s">
        <v>86</v>
      </c>
      <c r="N32">
        <v>2</v>
      </c>
      <c r="O32" s="1">
        <v>44474.465775462966</v>
      </c>
      <c r="P32" s="1">
        <v>44474.50271990741</v>
      </c>
      <c r="Q32">
        <v>3002</v>
      </c>
      <c r="R32">
        <v>190</v>
      </c>
      <c r="S32" t="b">
        <v>0</v>
      </c>
      <c r="T32" t="s">
        <v>87</v>
      </c>
      <c r="U32" t="b">
        <v>0</v>
      </c>
      <c r="V32" t="s">
        <v>159</v>
      </c>
      <c r="W32" s="1">
        <v>44474.467175925929</v>
      </c>
      <c r="X32">
        <v>120</v>
      </c>
      <c r="Y32">
        <v>0</v>
      </c>
      <c r="Z32">
        <v>0</v>
      </c>
      <c r="AA32">
        <v>0</v>
      </c>
      <c r="AB32">
        <v>104</v>
      </c>
      <c r="AC32">
        <v>0</v>
      </c>
      <c r="AD32">
        <v>132</v>
      </c>
      <c r="AE32">
        <v>0</v>
      </c>
      <c r="AF32">
        <v>0</v>
      </c>
      <c r="AG32">
        <v>0</v>
      </c>
      <c r="AH32" t="s">
        <v>146</v>
      </c>
      <c r="AI32" s="1">
        <v>44474.50271990741</v>
      </c>
      <c r="AJ32">
        <v>70</v>
      </c>
      <c r="AK32">
        <v>0</v>
      </c>
      <c r="AL32">
        <v>0</v>
      </c>
      <c r="AM32">
        <v>0</v>
      </c>
      <c r="AN32">
        <v>104</v>
      </c>
      <c r="AO32">
        <v>0</v>
      </c>
      <c r="AP32">
        <v>132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>
      <c r="A33" t="s">
        <v>186</v>
      </c>
      <c r="B33" t="s">
        <v>79</v>
      </c>
      <c r="C33" t="s">
        <v>187</v>
      </c>
      <c r="D33" t="s">
        <v>81</v>
      </c>
      <c r="E33" s="2" t="str">
        <f>HYPERLINK("capsilon://?command=openfolder&amp;siteaddress=FAM.docvelocity-na8.net&amp;folderid=FXE30ED973-2178-B393-A466-B953EE92BCA4","FX210913119")</f>
        <v>FX210913119</v>
      </c>
      <c r="F33" t="s">
        <v>19</v>
      </c>
      <c r="G33" t="s">
        <v>19</v>
      </c>
      <c r="H33" t="s">
        <v>82</v>
      </c>
      <c r="I33" t="s">
        <v>188</v>
      </c>
      <c r="J33">
        <v>94</v>
      </c>
      <c r="K33" t="s">
        <v>84</v>
      </c>
      <c r="L33" t="s">
        <v>85</v>
      </c>
      <c r="M33" t="s">
        <v>86</v>
      </c>
      <c r="N33">
        <v>2</v>
      </c>
      <c r="O33" s="1">
        <v>44474.468657407408</v>
      </c>
      <c r="P33" s="1">
        <v>44474.512442129628</v>
      </c>
      <c r="Q33">
        <v>2845</v>
      </c>
      <c r="R33">
        <v>938</v>
      </c>
      <c r="S33" t="b">
        <v>0</v>
      </c>
      <c r="T33" t="s">
        <v>87</v>
      </c>
      <c r="U33" t="b">
        <v>0</v>
      </c>
      <c r="V33" t="s">
        <v>159</v>
      </c>
      <c r="W33" s="1">
        <v>44474.472719907404</v>
      </c>
      <c r="X33">
        <v>351</v>
      </c>
      <c r="Y33">
        <v>70</v>
      </c>
      <c r="Z33">
        <v>0</v>
      </c>
      <c r="AA33">
        <v>70</v>
      </c>
      <c r="AB33">
        <v>0</v>
      </c>
      <c r="AC33">
        <v>38</v>
      </c>
      <c r="AD33">
        <v>24</v>
      </c>
      <c r="AE33">
        <v>0</v>
      </c>
      <c r="AF33">
        <v>0</v>
      </c>
      <c r="AG33">
        <v>0</v>
      </c>
      <c r="AH33" t="s">
        <v>121</v>
      </c>
      <c r="AI33" s="1">
        <v>44474.512442129628</v>
      </c>
      <c r="AJ33">
        <v>572</v>
      </c>
      <c r="AK33">
        <v>2</v>
      </c>
      <c r="AL33">
        <v>0</v>
      </c>
      <c r="AM33">
        <v>2</v>
      </c>
      <c r="AN33">
        <v>0</v>
      </c>
      <c r="AO33">
        <v>1</v>
      </c>
      <c r="AP33">
        <v>22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>
      <c r="A34" t="s">
        <v>189</v>
      </c>
      <c r="B34" t="s">
        <v>79</v>
      </c>
      <c r="C34" t="s">
        <v>190</v>
      </c>
      <c r="D34" t="s">
        <v>81</v>
      </c>
      <c r="E34" s="2" t="str">
        <f>HYPERLINK("capsilon://?command=openfolder&amp;siteaddress=FAM.docvelocity-na8.net&amp;folderid=FX24B5ADA7-2F86-74A8-CDF6-02B69E6FC829","FX21101244")</f>
        <v>FX21101244</v>
      </c>
      <c r="F34" t="s">
        <v>19</v>
      </c>
      <c r="G34" t="s">
        <v>19</v>
      </c>
      <c r="H34" t="s">
        <v>82</v>
      </c>
      <c r="I34" t="s">
        <v>191</v>
      </c>
      <c r="J34">
        <v>38</v>
      </c>
      <c r="K34" t="s">
        <v>84</v>
      </c>
      <c r="L34" t="s">
        <v>85</v>
      </c>
      <c r="M34" t="s">
        <v>86</v>
      </c>
      <c r="N34">
        <v>2</v>
      </c>
      <c r="O34" s="1">
        <v>44474.471273148149</v>
      </c>
      <c r="P34" s="1">
        <v>44474.518541666665</v>
      </c>
      <c r="Q34">
        <v>3131</v>
      </c>
      <c r="R34">
        <v>953</v>
      </c>
      <c r="S34" t="b">
        <v>0</v>
      </c>
      <c r="T34" t="s">
        <v>87</v>
      </c>
      <c r="U34" t="b">
        <v>0</v>
      </c>
      <c r="V34" t="s">
        <v>192</v>
      </c>
      <c r="W34" s="1">
        <v>44474.47693287037</v>
      </c>
      <c r="X34">
        <v>427</v>
      </c>
      <c r="Y34">
        <v>37</v>
      </c>
      <c r="Z34">
        <v>0</v>
      </c>
      <c r="AA34">
        <v>37</v>
      </c>
      <c r="AB34">
        <v>0</v>
      </c>
      <c r="AC34">
        <v>17</v>
      </c>
      <c r="AD34">
        <v>1</v>
      </c>
      <c r="AE34">
        <v>0</v>
      </c>
      <c r="AF34">
        <v>0</v>
      </c>
      <c r="AG34">
        <v>0</v>
      </c>
      <c r="AH34" t="s">
        <v>121</v>
      </c>
      <c r="AI34" s="1">
        <v>44474.518541666665</v>
      </c>
      <c r="AJ34">
        <v>526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>
      <c r="A35" t="s">
        <v>193</v>
      </c>
      <c r="B35" t="s">
        <v>79</v>
      </c>
      <c r="C35" t="s">
        <v>194</v>
      </c>
      <c r="D35" t="s">
        <v>81</v>
      </c>
      <c r="E35" s="2" t="str">
        <f>HYPERLINK("capsilon://?command=openfolder&amp;siteaddress=FAM.docvelocity-na8.net&amp;folderid=FX4AF75E88-ED16-BB2F-49E7-564F616DD8D7","FX210913144")</f>
        <v>FX210913144</v>
      </c>
      <c r="F35" t="s">
        <v>19</v>
      </c>
      <c r="G35" t="s">
        <v>19</v>
      </c>
      <c r="H35" t="s">
        <v>82</v>
      </c>
      <c r="I35" t="s">
        <v>195</v>
      </c>
      <c r="J35">
        <v>66</v>
      </c>
      <c r="K35" t="s">
        <v>84</v>
      </c>
      <c r="L35" t="s">
        <v>85</v>
      </c>
      <c r="M35" t="s">
        <v>86</v>
      </c>
      <c r="N35">
        <v>2</v>
      </c>
      <c r="O35" s="1">
        <v>44470.441354166665</v>
      </c>
      <c r="P35" s="1">
        <v>44470.487037037034</v>
      </c>
      <c r="Q35">
        <v>3163</v>
      </c>
      <c r="R35">
        <v>784</v>
      </c>
      <c r="S35" t="b">
        <v>0</v>
      </c>
      <c r="T35" t="s">
        <v>87</v>
      </c>
      <c r="U35" t="b">
        <v>0</v>
      </c>
      <c r="V35" t="s">
        <v>159</v>
      </c>
      <c r="W35" s="1">
        <v>44470.446284722224</v>
      </c>
      <c r="X35">
        <v>257</v>
      </c>
      <c r="Y35">
        <v>52</v>
      </c>
      <c r="Z35">
        <v>0</v>
      </c>
      <c r="AA35">
        <v>52</v>
      </c>
      <c r="AB35">
        <v>0</v>
      </c>
      <c r="AC35">
        <v>29</v>
      </c>
      <c r="AD35">
        <v>14</v>
      </c>
      <c r="AE35">
        <v>0</v>
      </c>
      <c r="AF35">
        <v>0</v>
      </c>
      <c r="AG35">
        <v>0</v>
      </c>
      <c r="AH35" t="s">
        <v>121</v>
      </c>
      <c r="AI35" s="1">
        <v>44470.487037037034</v>
      </c>
      <c r="AJ35">
        <v>527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14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>
      <c r="A36" t="s">
        <v>196</v>
      </c>
      <c r="B36" t="s">
        <v>79</v>
      </c>
      <c r="C36" t="s">
        <v>197</v>
      </c>
      <c r="D36" t="s">
        <v>81</v>
      </c>
      <c r="E36" s="2" t="str">
        <f>HYPERLINK("capsilon://?command=openfolder&amp;siteaddress=FAM.docvelocity-na8.net&amp;folderid=FX7840B1EB-A18D-84CC-07C6-F404F2F760F7","FX21092032")</f>
        <v>FX21092032</v>
      </c>
      <c r="F36" t="s">
        <v>19</v>
      </c>
      <c r="G36" t="s">
        <v>19</v>
      </c>
      <c r="H36" t="s">
        <v>82</v>
      </c>
      <c r="I36" t="s">
        <v>198</v>
      </c>
      <c r="J36">
        <v>66</v>
      </c>
      <c r="K36" t="s">
        <v>84</v>
      </c>
      <c r="L36" t="s">
        <v>85</v>
      </c>
      <c r="M36" t="s">
        <v>86</v>
      </c>
      <c r="N36">
        <v>2</v>
      </c>
      <c r="O36" s="1">
        <v>44474.491261574076</v>
      </c>
      <c r="P36" s="1">
        <v>44474.523657407408</v>
      </c>
      <c r="Q36">
        <v>2746</v>
      </c>
      <c r="R36">
        <v>53</v>
      </c>
      <c r="S36" t="b">
        <v>0</v>
      </c>
      <c r="T36" t="s">
        <v>87</v>
      </c>
      <c r="U36" t="b">
        <v>0</v>
      </c>
      <c r="V36" t="s">
        <v>159</v>
      </c>
      <c r="W36" s="1">
        <v>44474.491562499999</v>
      </c>
      <c r="X36">
        <v>25</v>
      </c>
      <c r="Y36">
        <v>0</v>
      </c>
      <c r="Z36">
        <v>0</v>
      </c>
      <c r="AA36">
        <v>0</v>
      </c>
      <c r="AB36">
        <v>52</v>
      </c>
      <c r="AC36">
        <v>0</v>
      </c>
      <c r="AD36">
        <v>66</v>
      </c>
      <c r="AE36">
        <v>0</v>
      </c>
      <c r="AF36">
        <v>0</v>
      </c>
      <c r="AG36">
        <v>0</v>
      </c>
      <c r="AH36" t="s">
        <v>142</v>
      </c>
      <c r="AI36" s="1">
        <v>44474.523657407408</v>
      </c>
      <c r="AJ36">
        <v>21</v>
      </c>
      <c r="AK36">
        <v>0</v>
      </c>
      <c r="AL36">
        <v>0</v>
      </c>
      <c r="AM36">
        <v>0</v>
      </c>
      <c r="AN36">
        <v>52</v>
      </c>
      <c r="AO36">
        <v>0</v>
      </c>
      <c r="AP36">
        <v>66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>
      <c r="A37" t="s">
        <v>199</v>
      </c>
      <c r="B37" t="s">
        <v>79</v>
      </c>
      <c r="C37" t="s">
        <v>200</v>
      </c>
      <c r="D37" t="s">
        <v>81</v>
      </c>
      <c r="E37" s="2" t="str">
        <f>HYPERLINK("capsilon://?command=openfolder&amp;siteaddress=FAM.docvelocity-na8.net&amp;folderid=FX30D46B0B-58C2-C81A-439D-D5FD854A970C","FX210913142")</f>
        <v>FX210913142</v>
      </c>
      <c r="F37" t="s">
        <v>19</v>
      </c>
      <c r="G37" t="s">
        <v>19</v>
      </c>
      <c r="H37" t="s">
        <v>82</v>
      </c>
      <c r="I37" t="s">
        <v>201</v>
      </c>
      <c r="J37">
        <v>372</v>
      </c>
      <c r="K37" t="s">
        <v>84</v>
      </c>
      <c r="L37" t="s">
        <v>85</v>
      </c>
      <c r="M37" t="s">
        <v>86</v>
      </c>
      <c r="N37">
        <v>2</v>
      </c>
      <c r="O37" s="1">
        <v>44474.495636574073</v>
      </c>
      <c r="P37" s="1">
        <v>44474.531828703701</v>
      </c>
      <c r="Q37">
        <v>962</v>
      </c>
      <c r="R37">
        <v>2165</v>
      </c>
      <c r="S37" t="b">
        <v>0</v>
      </c>
      <c r="T37" t="s">
        <v>87</v>
      </c>
      <c r="U37" t="b">
        <v>0</v>
      </c>
      <c r="V37" t="s">
        <v>202</v>
      </c>
      <c r="W37" s="1">
        <v>44474.512650462966</v>
      </c>
      <c r="X37">
        <v>1195</v>
      </c>
      <c r="Y37">
        <v>292</v>
      </c>
      <c r="Z37">
        <v>0</v>
      </c>
      <c r="AA37">
        <v>292</v>
      </c>
      <c r="AB37">
        <v>37</v>
      </c>
      <c r="AC37">
        <v>84</v>
      </c>
      <c r="AD37">
        <v>80</v>
      </c>
      <c r="AE37">
        <v>0</v>
      </c>
      <c r="AF37">
        <v>0</v>
      </c>
      <c r="AG37">
        <v>0</v>
      </c>
      <c r="AH37" t="s">
        <v>142</v>
      </c>
      <c r="AI37" s="1">
        <v>44474.531828703701</v>
      </c>
      <c r="AJ37">
        <v>705</v>
      </c>
      <c r="AK37">
        <v>0</v>
      </c>
      <c r="AL37">
        <v>0</v>
      </c>
      <c r="AM37">
        <v>0</v>
      </c>
      <c r="AN37">
        <v>74</v>
      </c>
      <c r="AO37">
        <v>0</v>
      </c>
      <c r="AP37">
        <v>80</v>
      </c>
      <c r="AQ37">
        <v>21</v>
      </c>
      <c r="AR37">
        <v>0</v>
      </c>
      <c r="AS37">
        <v>2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>
      <c r="A38" t="s">
        <v>203</v>
      </c>
      <c r="B38" t="s">
        <v>79</v>
      </c>
      <c r="C38" t="s">
        <v>204</v>
      </c>
      <c r="D38" t="s">
        <v>81</v>
      </c>
      <c r="E38" s="2" t="str">
        <f>HYPERLINK("capsilon://?command=openfolder&amp;siteaddress=FAM.docvelocity-na8.net&amp;folderid=FX2D107A6C-5C4C-D670-3691-1FB06842254B","FX21092233")</f>
        <v>FX21092233</v>
      </c>
      <c r="F38" t="s">
        <v>19</v>
      </c>
      <c r="G38" t="s">
        <v>19</v>
      </c>
      <c r="H38" t="s">
        <v>82</v>
      </c>
      <c r="I38" t="s">
        <v>205</v>
      </c>
      <c r="J38">
        <v>132</v>
      </c>
      <c r="K38" t="s">
        <v>84</v>
      </c>
      <c r="L38" t="s">
        <v>85</v>
      </c>
      <c r="M38" t="s">
        <v>86</v>
      </c>
      <c r="N38">
        <v>2</v>
      </c>
      <c r="O38" s="1">
        <v>44470.443113425928</v>
      </c>
      <c r="P38" s="1">
        <v>44470.483206018522</v>
      </c>
      <c r="Q38">
        <v>3103</v>
      </c>
      <c r="R38">
        <v>361</v>
      </c>
      <c r="S38" t="b">
        <v>0</v>
      </c>
      <c r="T38" t="s">
        <v>87</v>
      </c>
      <c r="U38" t="b">
        <v>0</v>
      </c>
      <c r="V38" t="s">
        <v>159</v>
      </c>
      <c r="W38" s="1">
        <v>44470.448750000003</v>
      </c>
      <c r="X38">
        <v>109</v>
      </c>
      <c r="Y38">
        <v>0</v>
      </c>
      <c r="Z38">
        <v>0</v>
      </c>
      <c r="AA38">
        <v>0</v>
      </c>
      <c r="AB38">
        <v>104</v>
      </c>
      <c r="AC38">
        <v>0</v>
      </c>
      <c r="AD38">
        <v>132</v>
      </c>
      <c r="AE38">
        <v>0</v>
      </c>
      <c r="AF38">
        <v>0</v>
      </c>
      <c r="AG38">
        <v>0</v>
      </c>
      <c r="AH38" t="s">
        <v>206</v>
      </c>
      <c r="AI38" s="1">
        <v>44470.483206018522</v>
      </c>
      <c r="AJ38">
        <v>56</v>
      </c>
      <c r="AK38">
        <v>0</v>
      </c>
      <c r="AL38">
        <v>0</v>
      </c>
      <c r="AM38">
        <v>0</v>
      </c>
      <c r="AN38">
        <v>104</v>
      </c>
      <c r="AO38">
        <v>0</v>
      </c>
      <c r="AP38">
        <v>132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>
      <c r="A39" t="s">
        <v>207</v>
      </c>
      <c r="B39" t="s">
        <v>79</v>
      </c>
      <c r="C39" t="s">
        <v>208</v>
      </c>
      <c r="D39" t="s">
        <v>81</v>
      </c>
      <c r="E39" s="2" t="str">
        <f>HYPERLINK("capsilon://?command=openfolder&amp;siteaddress=FAM.docvelocity-na8.net&amp;folderid=FXB7F1E950-3926-3528-5733-1FB20B8BAC77","FX21092692")</f>
        <v>FX21092692</v>
      </c>
      <c r="F39" t="s">
        <v>19</v>
      </c>
      <c r="G39" t="s">
        <v>19</v>
      </c>
      <c r="H39" t="s">
        <v>82</v>
      </c>
      <c r="I39" t="s">
        <v>209</v>
      </c>
      <c r="J39">
        <v>66</v>
      </c>
      <c r="K39" t="s">
        <v>84</v>
      </c>
      <c r="L39" t="s">
        <v>85</v>
      </c>
      <c r="M39" t="s">
        <v>86</v>
      </c>
      <c r="N39">
        <v>2</v>
      </c>
      <c r="O39" s="1">
        <v>44474.500937500001</v>
      </c>
      <c r="P39" s="1">
        <v>44474.53261574074</v>
      </c>
      <c r="Q39">
        <v>2618</v>
      </c>
      <c r="R39">
        <v>119</v>
      </c>
      <c r="S39" t="b">
        <v>0</v>
      </c>
      <c r="T39" t="s">
        <v>87</v>
      </c>
      <c r="U39" t="b">
        <v>0</v>
      </c>
      <c r="V39" t="s">
        <v>159</v>
      </c>
      <c r="W39" s="1">
        <v>44474.501782407409</v>
      </c>
      <c r="X39">
        <v>44</v>
      </c>
      <c r="Y39">
        <v>0</v>
      </c>
      <c r="Z39">
        <v>0</v>
      </c>
      <c r="AA39">
        <v>0</v>
      </c>
      <c r="AB39">
        <v>52</v>
      </c>
      <c r="AC39">
        <v>0</v>
      </c>
      <c r="AD39">
        <v>66</v>
      </c>
      <c r="AE39">
        <v>0</v>
      </c>
      <c r="AF39">
        <v>0</v>
      </c>
      <c r="AG39">
        <v>0</v>
      </c>
      <c r="AH39" t="s">
        <v>142</v>
      </c>
      <c r="AI39" s="1">
        <v>44474.53261574074</v>
      </c>
      <c r="AJ39">
        <v>24</v>
      </c>
      <c r="AK39">
        <v>0</v>
      </c>
      <c r="AL39">
        <v>0</v>
      </c>
      <c r="AM39">
        <v>0</v>
      </c>
      <c r="AN39">
        <v>52</v>
      </c>
      <c r="AO39">
        <v>0</v>
      </c>
      <c r="AP39">
        <v>66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>
      <c r="A40" t="s">
        <v>210</v>
      </c>
      <c r="B40" t="s">
        <v>79</v>
      </c>
      <c r="C40" t="s">
        <v>211</v>
      </c>
      <c r="D40" t="s">
        <v>81</v>
      </c>
      <c r="E40" s="2" t="str">
        <f>HYPERLINK("capsilon://?command=openfolder&amp;siteaddress=FAM.docvelocity-na8.net&amp;folderid=FX50D3897A-DE0C-9C3B-D76A-9F0D539BA224","FX2110863")</f>
        <v>FX2110863</v>
      </c>
      <c r="F40" t="s">
        <v>19</v>
      </c>
      <c r="G40" t="s">
        <v>19</v>
      </c>
      <c r="H40" t="s">
        <v>82</v>
      </c>
      <c r="I40" t="s">
        <v>212</v>
      </c>
      <c r="J40">
        <v>298</v>
      </c>
      <c r="K40" t="s">
        <v>84</v>
      </c>
      <c r="L40" t="s">
        <v>85</v>
      </c>
      <c r="M40" t="s">
        <v>86</v>
      </c>
      <c r="N40">
        <v>2</v>
      </c>
      <c r="O40" s="1">
        <v>44474.504953703705</v>
      </c>
      <c r="P40" s="1">
        <v>44474.577870370369</v>
      </c>
      <c r="Q40">
        <v>2331</v>
      </c>
      <c r="R40">
        <v>3969</v>
      </c>
      <c r="S40" t="b">
        <v>0</v>
      </c>
      <c r="T40" t="s">
        <v>87</v>
      </c>
      <c r="U40" t="b">
        <v>0</v>
      </c>
      <c r="V40" t="s">
        <v>172</v>
      </c>
      <c r="W40" s="1">
        <v>44474.522465277776</v>
      </c>
      <c r="X40">
        <v>1431</v>
      </c>
      <c r="Y40">
        <v>267</v>
      </c>
      <c r="Z40">
        <v>0</v>
      </c>
      <c r="AA40">
        <v>267</v>
      </c>
      <c r="AB40">
        <v>0</v>
      </c>
      <c r="AC40">
        <v>154</v>
      </c>
      <c r="AD40">
        <v>31</v>
      </c>
      <c r="AE40">
        <v>0</v>
      </c>
      <c r="AF40">
        <v>0</v>
      </c>
      <c r="AG40">
        <v>0</v>
      </c>
      <c r="AH40" t="s">
        <v>142</v>
      </c>
      <c r="AI40" s="1">
        <v>44474.577870370369</v>
      </c>
      <c r="AJ40">
        <v>1548</v>
      </c>
      <c r="AK40">
        <v>1</v>
      </c>
      <c r="AL40">
        <v>0</v>
      </c>
      <c r="AM40">
        <v>1</v>
      </c>
      <c r="AN40">
        <v>0</v>
      </c>
      <c r="AO40">
        <v>1</v>
      </c>
      <c r="AP40">
        <v>30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>
      <c r="A41" t="s">
        <v>213</v>
      </c>
      <c r="B41" t="s">
        <v>79</v>
      </c>
      <c r="C41" t="s">
        <v>214</v>
      </c>
      <c r="D41" t="s">
        <v>81</v>
      </c>
      <c r="E41" s="2" t="str">
        <f>HYPERLINK("capsilon://?command=openfolder&amp;siteaddress=FAM.docvelocity-na8.net&amp;folderid=FXAE237552-CE44-503A-0888-AB3C1A180598","FX21099602")</f>
        <v>FX21099602</v>
      </c>
      <c r="F41" t="s">
        <v>19</v>
      </c>
      <c r="G41" t="s">
        <v>19</v>
      </c>
      <c r="H41" t="s">
        <v>82</v>
      </c>
      <c r="I41" t="s">
        <v>215</v>
      </c>
      <c r="J41">
        <v>115</v>
      </c>
      <c r="K41" t="s">
        <v>84</v>
      </c>
      <c r="L41" t="s">
        <v>85</v>
      </c>
      <c r="M41" t="s">
        <v>86</v>
      </c>
      <c r="N41">
        <v>2</v>
      </c>
      <c r="O41" s="1">
        <v>44474.507928240739</v>
      </c>
      <c r="P41" s="1">
        <v>44474.581365740742</v>
      </c>
      <c r="Q41">
        <v>5200</v>
      </c>
      <c r="R41">
        <v>1145</v>
      </c>
      <c r="S41" t="b">
        <v>0</v>
      </c>
      <c r="T41" t="s">
        <v>87</v>
      </c>
      <c r="U41" t="b">
        <v>0</v>
      </c>
      <c r="V41" t="s">
        <v>128</v>
      </c>
      <c r="W41" s="1">
        <v>44474.5153125</v>
      </c>
      <c r="X41">
        <v>637</v>
      </c>
      <c r="Y41">
        <v>83</v>
      </c>
      <c r="Z41">
        <v>0</v>
      </c>
      <c r="AA41">
        <v>83</v>
      </c>
      <c r="AB41">
        <v>0</v>
      </c>
      <c r="AC41">
        <v>28</v>
      </c>
      <c r="AD41">
        <v>32</v>
      </c>
      <c r="AE41">
        <v>0</v>
      </c>
      <c r="AF41">
        <v>0</v>
      </c>
      <c r="AG41">
        <v>0</v>
      </c>
      <c r="AH41" t="s">
        <v>89</v>
      </c>
      <c r="AI41" s="1">
        <v>44474.581365740742</v>
      </c>
      <c r="AJ41">
        <v>508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32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>
      <c r="A42" t="s">
        <v>216</v>
      </c>
      <c r="B42" t="s">
        <v>79</v>
      </c>
      <c r="C42" t="s">
        <v>217</v>
      </c>
      <c r="D42" t="s">
        <v>81</v>
      </c>
      <c r="E42" s="2" t="str">
        <f>HYPERLINK("capsilon://?command=openfolder&amp;siteaddress=FAM.docvelocity-na8.net&amp;folderid=FXF918604F-8D97-926C-E820-BCAD735158F1","FX2110909")</f>
        <v>FX2110909</v>
      </c>
      <c r="F42" t="s">
        <v>19</v>
      </c>
      <c r="G42" t="s">
        <v>19</v>
      </c>
      <c r="H42" t="s">
        <v>82</v>
      </c>
      <c r="I42" t="s">
        <v>218</v>
      </c>
      <c r="J42">
        <v>29</v>
      </c>
      <c r="K42" t="s">
        <v>84</v>
      </c>
      <c r="L42" t="s">
        <v>85</v>
      </c>
      <c r="M42" t="s">
        <v>86</v>
      </c>
      <c r="N42">
        <v>2</v>
      </c>
      <c r="O42" s="1">
        <v>44474.512881944444</v>
      </c>
      <c r="P42" s="1">
        <v>44474.583229166667</v>
      </c>
      <c r="Q42">
        <v>5472</v>
      </c>
      <c r="R42">
        <v>606</v>
      </c>
      <c r="S42" t="b">
        <v>0</v>
      </c>
      <c r="T42" t="s">
        <v>87</v>
      </c>
      <c r="U42" t="b">
        <v>0</v>
      </c>
      <c r="V42" t="s">
        <v>93</v>
      </c>
      <c r="W42" s="1">
        <v>44474.51458333333</v>
      </c>
      <c r="X42">
        <v>144</v>
      </c>
      <c r="Y42">
        <v>9</v>
      </c>
      <c r="Z42">
        <v>0</v>
      </c>
      <c r="AA42">
        <v>9</v>
      </c>
      <c r="AB42">
        <v>0</v>
      </c>
      <c r="AC42">
        <v>3</v>
      </c>
      <c r="AD42">
        <v>20</v>
      </c>
      <c r="AE42">
        <v>0</v>
      </c>
      <c r="AF42">
        <v>0</v>
      </c>
      <c r="AG42">
        <v>0</v>
      </c>
      <c r="AH42" t="s">
        <v>142</v>
      </c>
      <c r="AI42" s="1">
        <v>44474.583229166667</v>
      </c>
      <c r="AJ42">
        <v>462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20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>
      <c r="A43" t="s">
        <v>219</v>
      </c>
      <c r="B43" t="s">
        <v>79</v>
      </c>
      <c r="C43" t="s">
        <v>217</v>
      </c>
      <c r="D43" t="s">
        <v>81</v>
      </c>
      <c r="E43" s="2" t="str">
        <f>HYPERLINK("capsilon://?command=openfolder&amp;siteaddress=FAM.docvelocity-na8.net&amp;folderid=FXF918604F-8D97-926C-E820-BCAD735158F1","FX2110909")</f>
        <v>FX2110909</v>
      </c>
      <c r="F43" t="s">
        <v>19</v>
      </c>
      <c r="G43" t="s">
        <v>19</v>
      </c>
      <c r="H43" t="s">
        <v>82</v>
      </c>
      <c r="I43" t="s">
        <v>220</v>
      </c>
      <c r="J43">
        <v>26</v>
      </c>
      <c r="K43" t="s">
        <v>84</v>
      </c>
      <c r="L43" t="s">
        <v>85</v>
      </c>
      <c r="M43" t="s">
        <v>86</v>
      </c>
      <c r="N43">
        <v>2</v>
      </c>
      <c r="O43" s="1">
        <v>44474.515162037038</v>
      </c>
      <c r="P43" s="1">
        <v>44474.581701388888</v>
      </c>
      <c r="Q43">
        <v>5615</v>
      </c>
      <c r="R43">
        <v>134</v>
      </c>
      <c r="S43" t="b">
        <v>0</v>
      </c>
      <c r="T43" t="s">
        <v>87</v>
      </c>
      <c r="U43" t="b">
        <v>0</v>
      </c>
      <c r="V43" t="s">
        <v>93</v>
      </c>
      <c r="W43" s="1">
        <v>44474.516504629632</v>
      </c>
      <c r="X43">
        <v>105</v>
      </c>
      <c r="Y43">
        <v>0</v>
      </c>
      <c r="Z43">
        <v>0</v>
      </c>
      <c r="AA43">
        <v>0</v>
      </c>
      <c r="AB43">
        <v>21</v>
      </c>
      <c r="AC43">
        <v>0</v>
      </c>
      <c r="AD43">
        <v>26</v>
      </c>
      <c r="AE43">
        <v>0</v>
      </c>
      <c r="AF43">
        <v>0</v>
      </c>
      <c r="AG43">
        <v>0</v>
      </c>
      <c r="AH43" t="s">
        <v>89</v>
      </c>
      <c r="AI43" s="1">
        <v>44474.581701388888</v>
      </c>
      <c r="AJ43">
        <v>29</v>
      </c>
      <c r="AK43">
        <v>0</v>
      </c>
      <c r="AL43">
        <v>0</v>
      </c>
      <c r="AM43">
        <v>0</v>
      </c>
      <c r="AN43">
        <v>21</v>
      </c>
      <c r="AO43">
        <v>0</v>
      </c>
      <c r="AP43">
        <v>26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>
      <c r="A44" t="s">
        <v>221</v>
      </c>
      <c r="B44" t="s">
        <v>79</v>
      </c>
      <c r="C44" t="s">
        <v>217</v>
      </c>
      <c r="D44" t="s">
        <v>81</v>
      </c>
      <c r="E44" s="2" t="str">
        <f>HYPERLINK("capsilon://?command=openfolder&amp;siteaddress=FAM.docvelocity-na8.net&amp;folderid=FXF918604F-8D97-926C-E820-BCAD735158F1","FX2110909")</f>
        <v>FX2110909</v>
      </c>
      <c r="F44" t="s">
        <v>19</v>
      </c>
      <c r="G44" t="s">
        <v>19</v>
      </c>
      <c r="H44" t="s">
        <v>82</v>
      </c>
      <c r="I44" t="s">
        <v>222</v>
      </c>
      <c r="J44">
        <v>26</v>
      </c>
      <c r="K44" t="s">
        <v>84</v>
      </c>
      <c r="L44" t="s">
        <v>85</v>
      </c>
      <c r="M44" t="s">
        <v>86</v>
      </c>
      <c r="N44">
        <v>2</v>
      </c>
      <c r="O44" s="1">
        <v>44474.515902777777</v>
      </c>
      <c r="P44" s="1">
        <v>44474.584074074075</v>
      </c>
      <c r="Q44">
        <v>5322</v>
      </c>
      <c r="R44">
        <v>568</v>
      </c>
      <c r="S44" t="b">
        <v>0</v>
      </c>
      <c r="T44" t="s">
        <v>87</v>
      </c>
      <c r="U44" t="b">
        <v>0</v>
      </c>
      <c r="V44" t="s">
        <v>176</v>
      </c>
      <c r="W44" s="1">
        <v>44474.52034722222</v>
      </c>
      <c r="X44">
        <v>364</v>
      </c>
      <c r="Y44">
        <v>21</v>
      </c>
      <c r="Z44">
        <v>0</v>
      </c>
      <c r="AA44">
        <v>21</v>
      </c>
      <c r="AB44">
        <v>0</v>
      </c>
      <c r="AC44">
        <v>3</v>
      </c>
      <c r="AD44">
        <v>5</v>
      </c>
      <c r="AE44">
        <v>0</v>
      </c>
      <c r="AF44">
        <v>0</v>
      </c>
      <c r="AG44">
        <v>0</v>
      </c>
      <c r="AH44" t="s">
        <v>89</v>
      </c>
      <c r="AI44" s="1">
        <v>44474.584074074075</v>
      </c>
      <c r="AJ44">
        <v>204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5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>
      <c r="A45" t="s">
        <v>223</v>
      </c>
      <c r="B45" t="s">
        <v>79</v>
      </c>
      <c r="C45" t="s">
        <v>217</v>
      </c>
      <c r="D45" t="s">
        <v>81</v>
      </c>
      <c r="E45" s="2" t="str">
        <f>HYPERLINK("capsilon://?command=openfolder&amp;siteaddress=FAM.docvelocity-na8.net&amp;folderid=FXF918604F-8D97-926C-E820-BCAD735158F1","FX2110909")</f>
        <v>FX2110909</v>
      </c>
      <c r="F45" t="s">
        <v>19</v>
      </c>
      <c r="G45" t="s">
        <v>19</v>
      </c>
      <c r="H45" t="s">
        <v>82</v>
      </c>
      <c r="I45" t="s">
        <v>224</v>
      </c>
      <c r="J45">
        <v>26</v>
      </c>
      <c r="K45" t="s">
        <v>84</v>
      </c>
      <c r="L45" t="s">
        <v>85</v>
      </c>
      <c r="M45" t="s">
        <v>86</v>
      </c>
      <c r="N45">
        <v>2</v>
      </c>
      <c r="O45" s="1">
        <v>44474.516226851854</v>
      </c>
      <c r="P45" s="1">
        <v>44474.583819444444</v>
      </c>
      <c r="Q45">
        <v>5731</v>
      </c>
      <c r="R45">
        <v>109</v>
      </c>
      <c r="S45" t="b">
        <v>0</v>
      </c>
      <c r="T45" t="s">
        <v>87</v>
      </c>
      <c r="U45" t="b">
        <v>0</v>
      </c>
      <c r="V45" t="s">
        <v>93</v>
      </c>
      <c r="W45" s="1">
        <v>44474.517175925925</v>
      </c>
      <c r="X45">
        <v>58</v>
      </c>
      <c r="Y45">
        <v>0</v>
      </c>
      <c r="Z45">
        <v>0</v>
      </c>
      <c r="AA45">
        <v>0</v>
      </c>
      <c r="AB45">
        <v>21</v>
      </c>
      <c r="AC45">
        <v>0</v>
      </c>
      <c r="AD45">
        <v>26</v>
      </c>
      <c r="AE45">
        <v>0</v>
      </c>
      <c r="AF45">
        <v>0</v>
      </c>
      <c r="AG45">
        <v>0</v>
      </c>
      <c r="AH45" t="s">
        <v>142</v>
      </c>
      <c r="AI45" s="1">
        <v>44474.583819444444</v>
      </c>
      <c r="AJ45">
        <v>51</v>
      </c>
      <c r="AK45">
        <v>0</v>
      </c>
      <c r="AL45">
        <v>0</v>
      </c>
      <c r="AM45">
        <v>0</v>
      </c>
      <c r="AN45">
        <v>21</v>
      </c>
      <c r="AO45">
        <v>0</v>
      </c>
      <c r="AP45">
        <v>26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>
      <c r="A46" t="s">
        <v>225</v>
      </c>
      <c r="B46" t="s">
        <v>79</v>
      </c>
      <c r="C46" t="s">
        <v>217</v>
      </c>
      <c r="D46" t="s">
        <v>81</v>
      </c>
      <c r="E46" s="2" t="str">
        <f>HYPERLINK("capsilon://?command=openfolder&amp;siteaddress=FAM.docvelocity-na8.net&amp;folderid=FXF918604F-8D97-926C-E820-BCAD735158F1","FX2110909")</f>
        <v>FX2110909</v>
      </c>
      <c r="F46" t="s">
        <v>19</v>
      </c>
      <c r="G46" t="s">
        <v>19</v>
      </c>
      <c r="H46" t="s">
        <v>82</v>
      </c>
      <c r="I46" t="s">
        <v>226</v>
      </c>
      <c r="J46">
        <v>26</v>
      </c>
      <c r="K46" t="s">
        <v>84</v>
      </c>
      <c r="L46" t="s">
        <v>85</v>
      </c>
      <c r="M46" t="s">
        <v>86</v>
      </c>
      <c r="N46">
        <v>2</v>
      </c>
      <c r="O46" s="1">
        <v>44474.516458333332</v>
      </c>
      <c r="P46" s="1">
        <v>44474.588773148149</v>
      </c>
      <c r="Q46">
        <v>5579</v>
      </c>
      <c r="R46">
        <v>669</v>
      </c>
      <c r="S46" t="b">
        <v>0</v>
      </c>
      <c r="T46" t="s">
        <v>87</v>
      </c>
      <c r="U46" t="b">
        <v>0</v>
      </c>
      <c r="V46" t="s">
        <v>227</v>
      </c>
      <c r="W46" s="1">
        <v>44474.519814814812</v>
      </c>
      <c r="X46">
        <v>241</v>
      </c>
      <c r="Y46">
        <v>21</v>
      </c>
      <c r="Z46">
        <v>0</v>
      </c>
      <c r="AA46">
        <v>21</v>
      </c>
      <c r="AB46">
        <v>0</v>
      </c>
      <c r="AC46">
        <v>6</v>
      </c>
      <c r="AD46">
        <v>5</v>
      </c>
      <c r="AE46">
        <v>0</v>
      </c>
      <c r="AF46">
        <v>0</v>
      </c>
      <c r="AG46">
        <v>0</v>
      </c>
      <c r="AH46" t="s">
        <v>142</v>
      </c>
      <c r="AI46" s="1">
        <v>44474.588773148149</v>
      </c>
      <c r="AJ46">
        <v>428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5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>
      <c r="A47" t="s">
        <v>228</v>
      </c>
      <c r="B47" t="s">
        <v>79</v>
      </c>
      <c r="C47" t="s">
        <v>217</v>
      </c>
      <c r="D47" t="s">
        <v>81</v>
      </c>
      <c r="E47" s="2" t="str">
        <f>HYPERLINK("capsilon://?command=openfolder&amp;siteaddress=FAM.docvelocity-na8.net&amp;folderid=FXF918604F-8D97-926C-E820-BCAD735158F1","FX2110909")</f>
        <v>FX2110909</v>
      </c>
      <c r="F47" t="s">
        <v>19</v>
      </c>
      <c r="G47" t="s">
        <v>19</v>
      </c>
      <c r="H47" t="s">
        <v>82</v>
      </c>
      <c r="I47" t="s">
        <v>229</v>
      </c>
      <c r="J47">
        <v>38</v>
      </c>
      <c r="K47" t="s">
        <v>84</v>
      </c>
      <c r="L47" t="s">
        <v>85</v>
      </c>
      <c r="M47" t="s">
        <v>86</v>
      </c>
      <c r="N47">
        <v>2</v>
      </c>
      <c r="O47" s="1">
        <v>44474.521620370368</v>
      </c>
      <c r="P47" s="1">
        <v>44474.587210648147</v>
      </c>
      <c r="Q47">
        <v>5147</v>
      </c>
      <c r="R47">
        <v>520</v>
      </c>
      <c r="S47" t="b">
        <v>0</v>
      </c>
      <c r="T47" t="s">
        <v>87</v>
      </c>
      <c r="U47" t="b">
        <v>0</v>
      </c>
      <c r="V47" t="s">
        <v>100</v>
      </c>
      <c r="W47" s="1">
        <v>44474.524548611109</v>
      </c>
      <c r="X47">
        <v>250</v>
      </c>
      <c r="Y47">
        <v>37</v>
      </c>
      <c r="Z47">
        <v>0</v>
      </c>
      <c r="AA47">
        <v>37</v>
      </c>
      <c r="AB47">
        <v>0</v>
      </c>
      <c r="AC47">
        <v>21</v>
      </c>
      <c r="AD47">
        <v>1</v>
      </c>
      <c r="AE47">
        <v>0</v>
      </c>
      <c r="AF47">
        <v>0</v>
      </c>
      <c r="AG47">
        <v>0</v>
      </c>
      <c r="AH47" t="s">
        <v>89</v>
      </c>
      <c r="AI47" s="1">
        <v>44474.587210648147</v>
      </c>
      <c r="AJ47">
        <v>270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>
      <c r="A48" t="s">
        <v>230</v>
      </c>
      <c r="B48" t="s">
        <v>79</v>
      </c>
      <c r="C48" t="s">
        <v>231</v>
      </c>
      <c r="D48" t="s">
        <v>81</v>
      </c>
      <c r="E48" s="2" t="str">
        <f>HYPERLINK("capsilon://?command=openfolder&amp;siteaddress=FAM.docvelocity-na8.net&amp;folderid=FX5C54837C-8AEA-7104-F6E2-3136BB3EAB32","FX210911600")</f>
        <v>FX210911600</v>
      </c>
      <c r="F48" t="s">
        <v>19</v>
      </c>
      <c r="G48" t="s">
        <v>19</v>
      </c>
      <c r="H48" t="s">
        <v>82</v>
      </c>
      <c r="I48" t="s">
        <v>232</v>
      </c>
      <c r="J48">
        <v>38</v>
      </c>
      <c r="K48" t="s">
        <v>84</v>
      </c>
      <c r="L48" t="s">
        <v>85</v>
      </c>
      <c r="M48" t="s">
        <v>86</v>
      </c>
      <c r="N48">
        <v>2</v>
      </c>
      <c r="O48" s="1">
        <v>44470.446921296294</v>
      </c>
      <c r="P48" s="1">
        <v>44470.489837962959</v>
      </c>
      <c r="Q48">
        <v>2849</v>
      </c>
      <c r="R48">
        <v>859</v>
      </c>
      <c r="S48" t="b">
        <v>0</v>
      </c>
      <c r="T48" t="s">
        <v>87</v>
      </c>
      <c r="U48" t="b">
        <v>0</v>
      </c>
      <c r="V48" t="s">
        <v>88</v>
      </c>
      <c r="W48" s="1">
        <v>44470.451967592591</v>
      </c>
      <c r="X48">
        <v>287</v>
      </c>
      <c r="Y48">
        <v>37</v>
      </c>
      <c r="Z48">
        <v>0</v>
      </c>
      <c r="AA48">
        <v>37</v>
      </c>
      <c r="AB48">
        <v>0</v>
      </c>
      <c r="AC48">
        <v>20</v>
      </c>
      <c r="AD48">
        <v>1</v>
      </c>
      <c r="AE48">
        <v>0</v>
      </c>
      <c r="AF48">
        <v>0</v>
      </c>
      <c r="AG48">
        <v>0</v>
      </c>
      <c r="AH48" t="s">
        <v>206</v>
      </c>
      <c r="AI48" s="1">
        <v>44470.489837962959</v>
      </c>
      <c r="AJ48">
        <v>572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>
      <c r="A49" t="s">
        <v>233</v>
      </c>
      <c r="B49" t="s">
        <v>79</v>
      </c>
      <c r="C49" t="s">
        <v>234</v>
      </c>
      <c r="D49" t="s">
        <v>81</v>
      </c>
      <c r="E49" s="2" t="str">
        <f>HYPERLINK("capsilon://?command=openfolder&amp;siteaddress=FAM.docvelocity-na8.net&amp;folderid=FX6E7E90FE-F0D2-90FE-F9E4-D5F4E3A8A636","FX210911601")</f>
        <v>FX210911601</v>
      </c>
      <c r="F49" t="s">
        <v>19</v>
      </c>
      <c r="G49" t="s">
        <v>19</v>
      </c>
      <c r="H49" t="s">
        <v>82</v>
      </c>
      <c r="I49" t="s">
        <v>235</v>
      </c>
      <c r="J49">
        <v>189</v>
      </c>
      <c r="K49" t="s">
        <v>84</v>
      </c>
      <c r="L49" t="s">
        <v>85</v>
      </c>
      <c r="M49" t="s">
        <v>86</v>
      </c>
      <c r="N49">
        <v>2</v>
      </c>
      <c r="O49" s="1">
        <v>44474.53162037037</v>
      </c>
      <c r="P49" s="1">
        <v>44474.597870370373</v>
      </c>
      <c r="Q49">
        <v>647</v>
      </c>
      <c r="R49">
        <v>5077</v>
      </c>
      <c r="S49" t="b">
        <v>0</v>
      </c>
      <c r="T49" t="s">
        <v>87</v>
      </c>
      <c r="U49" t="b">
        <v>0</v>
      </c>
      <c r="V49" t="s">
        <v>176</v>
      </c>
      <c r="W49" s="1">
        <v>44474.581458333334</v>
      </c>
      <c r="X49">
        <v>4109</v>
      </c>
      <c r="Y49">
        <v>219</v>
      </c>
      <c r="Z49">
        <v>0</v>
      </c>
      <c r="AA49">
        <v>219</v>
      </c>
      <c r="AB49">
        <v>0</v>
      </c>
      <c r="AC49">
        <v>142</v>
      </c>
      <c r="AD49">
        <v>-30</v>
      </c>
      <c r="AE49">
        <v>0</v>
      </c>
      <c r="AF49">
        <v>0</v>
      </c>
      <c r="AG49">
        <v>0</v>
      </c>
      <c r="AH49" t="s">
        <v>89</v>
      </c>
      <c r="AI49" s="1">
        <v>44474.597870370373</v>
      </c>
      <c r="AJ49">
        <v>921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-30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>
      <c r="A50" t="s">
        <v>236</v>
      </c>
      <c r="B50" t="s">
        <v>79</v>
      </c>
      <c r="C50" t="s">
        <v>200</v>
      </c>
      <c r="D50" t="s">
        <v>81</v>
      </c>
      <c r="E50" s="2" t="str">
        <f>HYPERLINK("capsilon://?command=openfolder&amp;siteaddress=FAM.docvelocity-na8.net&amp;folderid=FX30D46B0B-58C2-C81A-439D-D5FD854A970C","FX210913142")</f>
        <v>FX210913142</v>
      </c>
      <c r="F50" t="s">
        <v>19</v>
      </c>
      <c r="G50" t="s">
        <v>19</v>
      </c>
      <c r="H50" t="s">
        <v>82</v>
      </c>
      <c r="I50" t="s">
        <v>201</v>
      </c>
      <c r="J50">
        <v>52</v>
      </c>
      <c r="K50" t="s">
        <v>84</v>
      </c>
      <c r="L50" t="s">
        <v>85</v>
      </c>
      <c r="M50" t="s">
        <v>86</v>
      </c>
      <c r="N50">
        <v>2</v>
      </c>
      <c r="O50" s="1">
        <v>44474.532743055555</v>
      </c>
      <c r="P50" s="1">
        <v>44474.575474537036</v>
      </c>
      <c r="Q50">
        <v>781</v>
      </c>
      <c r="R50">
        <v>2911</v>
      </c>
      <c r="S50" t="b">
        <v>0</v>
      </c>
      <c r="T50" t="s">
        <v>87</v>
      </c>
      <c r="U50" t="b">
        <v>1</v>
      </c>
      <c r="V50" t="s">
        <v>202</v>
      </c>
      <c r="W50" s="1">
        <v>44474.534490740742</v>
      </c>
      <c r="X50">
        <v>147</v>
      </c>
      <c r="Y50">
        <v>42</v>
      </c>
      <c r="Z50">
        <v>0</v>
      </c>
      <c r="AA50">
        <v>42</v>
      </c>
      <c r="AB50">
        <v>37</v>
      </c>
      <c r="AC50">
        <v>22</v>
      </c>
      <c r="AD50">
        <v>10</v>
      </c>
      <c r="AE50">
        <v>0</v>
      </c>
      <c r="AF50">
        <v>0</v>
      </c>
      <c r="AG50">
        <v>0</v>
      </c>
      <c r="AH50" t="s">
        <v>89</v>
      </c>
      <c r="AI50" s="1">
        <v>44474.575474537036</v>
      </c>
      <c r="AJ50">
        <v>2764</v>
      </c>
      <c r="AK50">
        <v>5</v>
      </c>
      <c r="AL50">
        <v>0</v>
      </c>
      <c r="AM50">
        <v>5</v>
      </c>
      <c r="AN50">
        <v>37</v>
      </c>
      <c r="AO50">
        <v>5</v>
      </c>
      <c r="AP50">
        <v>5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>
      <c r="A51" t="s">
        <v>237</v>
      </c>
      <c r="B51" t="s">
        <v>79</v>
      </c>
      <c r="C51" t="s">
        <v>238</v>
      </c>
      <c r="D51" t="s">
        <v>81</v>
      </c>
      <c r="E51" s="2" t="str">
        <f>HYPERLINK("capsilon://?command=openfolder&amp;siteaddress=FAM.docvelocity-na8.net&amp;folderid=FX00962E66-E1AA-6038-D98E-74C4EF4BD72B","FX210411239")</f>
        <v>FX210411239</v>
      </c>
      <c r="F51" t="s">
        <v>19</v>
      </c>
      <c r="G51" t="s">
        <v>19</v>
      </c>
      <c r="H51" t="s">
        <v>82</v>
      </c>
      <c r="I51" t="s">
        <v>239</v>
      </c>
      <c r="J51">
        <v>38</v>
      </c>
      <c r="K51" t="s">
        <v>84</v>
      </c>
      <c r="L51" t="s">
        <v>85</v>
      </c>
      <c r="M51" t="s">
        <v>86</v>
      </c>
      <c r="N51">
        <v>2</v>
      </c>
      <c r="O51" s="1">
        <v>44474.546585648146</v>
      </c>
      <c r="P51" s="1">
        <v>44474.59710648148</v>
      </c>
      <c r="Q51">
        <v>3460</v>
      </c>
      <c r="R51">
        <v>905</v>
      </c>
      <c r="S51" t="b">
        <v>0</v>
      </c>
      <c r="T51" t="s">
        <v>87</v>
      </c>
      <c r="U51" t="b">
        <v>0</v>
      </c>
      <c r="V51" t="s">
        <v>159</v>
      </c>
      <c r="W51" s="1">
        <v>44474.548750000002</v>
      </c>
      <c r="X51">
        <v>186</v>
      </c>
      <c r="Y51">
        <v>37</v>
      </c>
      <c r="Z51">
        <v>0</v>
      </c>
      <c r="AA51">
        <v>37</v>
      </c>
      <c r="AB51">
        <v>0</v>
      </c>
      <c r="AC51">
        <v>18</v>
      </c>
      <c r="AD51">
        <v>1</v>
      </c>
      <c r="AE51">
        <v>0</v>
      </c>
      <c r="AF51">
        <v>0</v>
      </c>
      <c r="AG51">
        <v>0</v>
      </c>
      <c r="AH51" t="s">
        <v>142</v>
      </c>
      <c r="AI51" s="1">
        <v>44474.59710648148</v>
      </c>
      <c r="AJ51">
        <v>719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>
      <c r="A52" t="s">
        <v>240</v>
      </c>
      <c r="B52" t="s">
        <v>79</v>
      </c>
      <c r="C52" t="s">
        <v>241</v>
      </c>
      <c r="D52" t="s">
        <v>81</v>
      </c>
      <c r="E52" s="2" t="str">
        <f>HYPERLINK("capsilon://?command=openfolder&amp;siteaddress=FAM.docvelocity-na8.net&amp;folderid=FX18471000-214A-01F3-CBEE-CD24979E61C8","FX211033")</f>
        <v>FX211033</v>
      </c>
      <c r="F52" t="s">
        <v>19</v>
      </c>
      <c r="G52" t="s">
        <v>19</v>
      </c>
      <c r="H52" t="s">
        <v>82</v>
      </c>
      <c r="I52" t="s">
        <v>242</v>
      </c>
      <c r="J52">
        <v>38</v>
      </c>
      <c r="K52" t="s">
        <v>84</v>
      </c>
      <c r="L52" t="s">
        <v>85</v>
      </c>
      <c r="M52" t="s">
        <v>86</v>
      </c>
      <c r="N52">
        <v>2</v>
      </c>
      <c r="O52" s="1">
        <v>44474.549467592595</v>
      </c>
      <c r="P52" s="1">
        <v>44474.606261574074</v>
      </c>
      <c r="Q52">
        <v>3650</v>
      </c>
      <c r="R52">
        <v>1257</v>
      </c>
      <c r="S52" t="b">
        <v>0</v>
      </c>
      <c r="T52" t="s">
        <v>87</v>
      </c>
      <c r="U52" t="b">
        <v>0</v>
      </c>
      <c r="V52" t="s">
        <v>172</v>
      </c>
      <c r="W52" s="1">
        <v>44474.555578703701</v>
      </c>
      <c r="X52">
        <v>518</v>
      </c>
      <c r="Y52">
        <v>37</v>
      </c>
      <c r="Z52">
        <v>0</v>
      </c>
      <c r="AA52">
        <v>37</v>
      </c>
      <c r="AB52">
        <v>0</v>
      </c>
      <c r="AC52">
        <v>20</v>
      </c>
      <c r="AD52">
        <v>1</v>
      </c>
      <c r="AE52">
        <v>0</v>
      </c>
      <c r="AF52">
        <v>0</v>
      </c>
      <c r="AG52">
        <v>0</v>
      </c>
      <c r="AH52" t="s">
        <v>89</v>
      </c>
      <c r="AI52" s="1">
        <v>44474.606261574074</v>
      </c>
      <c r="AJ52">
        <v>724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-1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>
      <c r="A53" t="s">
        <v>243</v>
      </c>
      <c r="B53" t="s">
        <v>79</v>
      </c>
      <c r="C53" t="s">
        <v>244</v>
      </c>
      <c r="D53" t="s">
        <v>81</v>
      </c>
      <c r="E53" s="2" t="str">
        <f>HYPERLINK("capsilon://?command=openfolder&amp;siteaddress=FAM.docvelocity-na8.net&amp;folderid=FX6C9CE6EE-D4B4-0635-EE60-98CB5E88B0E0","FX21101180")</f>
        <v>FX21101180</v>
      </c>
      <c r="F53" t="s">
        <v>19</v>
      </c>
      <c r="G53" t="s">
        <v>19</v>
      </c>
      <c r="H53" t="s">
        <v>82</v>
      </c>
      <c r="I53" t="s">
        <v>245</v>
      </c>
      <c r="J53">
        <v>326</v>
      </c>
      <c r="K53" t="s">
        <v>84</v>
      </c>
      <c r="L53" t="s">
        <v>85</v>
      </c>
      <c r="M53" t="s">
        <v>86</v>
      </c>
      <c r="N53">
        <v>2</v>
      </c>
      <c r="O53" s="1">
        <v>44474.549861111111</v>
      </c>
      <c r="P53" s="1">
        <v>44474.63690972222</v>
      </c>
      <c r="Q53">
        <v>4277</v>
      </c>
      <c r="R53">
        <v>3244</v>
      </c>
      <c r="S53" t="b">
        <v>0</v>
      </c>
      <c r="T53" t="s">
        <v>87</v>
      </c>
      <c r="U53" t="b">
        <v>0</v>
      </c>
      <c r="V53" t="s">
        <v>159</v>
      </c>
      <c r="W53" s="1">
        <v>44474.570185185185</v>
      </c>
      <c r="X53">
        <v>1711</v>
      </c>
      <c r="Y53">
        <v>277</v>
      </c>
      <c r="Z53">
        <v>0</v>
      </c>
      <c r="AA53">
        <v>277</v>
      </c>
      <c r="AB53">
        <v>54</v>
      </c>
      <c r="AC53">
        <v>140</v>
      </c>
      <c r="AD53">
        <v>49</v>
      </c>
      <c r="AE53">
        <v>0</v>
      </c>
      <c r="AF53">
        <v>0</v>
      </c>
      <c r="AG53">
        <v>0</v>
      </c>
      <c r="AH53" t="s">
        <v>142</v>
      </c>
      <c r="AI53" s="1">
        <v>44474.63690972222</v>
      </c>
      <c r="AJ53">
        <v>1062</v>
      </c>
      <c r="AK53">
        <v>1</v>
      </c>
      <c r="AL53">
        <v>0</v>
      </c>
      <c r="AM53">
        <v>1</v>
      </c>
      <c r="AN53">
        <v>54</v>
      </c>
      <c r="AO53">
        <v>1</v>
      </c>
      <c r="AP53">
        <v>48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>
      <c r="A54" t="s">
        <v>246</v>
      </c>
      <c r="B54" t="s">
        <v>79</v>
      </c>
      <c r="C54" t="s">
        <v>247</v>
      </c>
      <c r="D54" t="s">
        <v>81</v>
      </c>
      <c r="E54" s="2" t="str">
        <f>HYPERLINK("capsilon://?command=openfolder&amp;siteaddress=FAM.docvelocity-na8.net&amp;folderid=FX868BE062-6669-F366-8A61-A54B0D648859","FX210816036")</f>
        <v>FX210816036</v>
      </c>
      <c r="F54" t="s">
        <v>19</v>
      </c>
      <c r="G54" t="s">
        <v>19</v>
      </c>
      <c r="H54" t="s">
        <v>82</v>
      </c>
      <c r="I54" t="s">
        <v>248</v>
      </c>
      <c r="J54">
        <v>123</v>
      </c>
      <c r="K54" t="s">
        <v>84</v>
      </c>
      <c r="L54" t="s">
        <v>85</v>
      </c>
      <c r="M54" t="s">
        <v>86</v>
      </c>
      <c r="N54">
        <v>2</v>
      </c>
      <c r="O54" s="1">
        <v>44474.559513888889</v>
      </c>
      <c r="P54" s="1">
        <v>44474.642962962964</v>
      </c>
      <c r="Q54">
        <v>6009</v>
      </c>
      <c r="R54">
        <v>1201</v>
      </c>
      <c r="S54" t="b">
        <v>0</v>
      </c>
      <c r="T54" t="s">
        <v>87</v>
      </c>
      <c r="U54" t="b">
        <v>0</v>
      </c>
      <c r="V54" t="s">
        <v>172</v>
      </c>
      <c r="W54" s="1">
        <v>44474.567372685182</v>
      </c>
      <c r="X54">
        <v>679</v>
      </c>
      <c r="Y54">
        <v>91</v>
      </c>
      <c r="Z54">
        <v>0</v>
      </c>
      <c r="AA54">
        <v>91</v>
      </c>
      <c r="AB54">
        <v>0</v>
      </c>
      <c r="AC54">
        <v>49</v>
      </c>
      <c r="AD54">
        <v>32</v>
      </c>
      <c r="AE54">
        <v>0</v>
      </c>
      <c r="AF54">
        <v>0</v>
      </c>
      <c r="AG54">
        <v>0</v>
      </c>
      <c r="AH54" t="s">
        <v>142</v>
      </c>
      <c r="AI54" s="1">
        <v>44474.642962962964</v>
      </c>
      <c r="AJ54">
        <v>522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32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>
      <c r="A55" t="s">
        <v>249</v>
      </c>
      <c r="B55" t="s">
        <v>79</v>
      </c>
      <c r="C55" t="s">
        <v>250</v>
      </c>
      <c r="D55" t="s">
        <v>81</v>
      </c>
      <c r="E55" s="2" t="str">
        <f>HYPERLINK("capsilon://?command=openfolder&amp;siteaddress=FAM.docvelocity-na8.net&amp;folderid=FX25178005-C5BC-77A0-AC24-2AED66E62E1B","FX21101520")</f>
        <v>FX21101520</v>
      </c>
      <c r="F55" t="s">
        <v>19</v>
      </c>
      <c r="G55" t="s">
        <v>19</v>
      </c>
      <c r="H55" t="s">
        <v>82</v>
      </c>
      <c r="I55" t="s">
        <v>251</v>
      </c>
      <c r="J55">
        <v>167</v>
      </c>
      <c r="K55" t="s">
        <v>84</v>
      </c>
      <c r="L55" t="s">
        <v>85</v>
      </c>
      <c r="M55" t="s">
        <v>86</v>
      </c>
      <c r="N55">
        <v>1</v>
      </c>
      <c r="O55" s="1">
        <v>44474.563067129631</v>
      </c>
      <c r="P55" s="1">
        <v>44474.584224537037</v>
      </c>
      <c r="Q55">
        <v>1072</v>
      </c>
      <c r="R55">
        <v>756</v>
      </c>
      <c r="S55" t="b">
        <v>0</v>
      </c>
      <c r="T55" t="s">
        <v>87</v>
      </c>
      <c r="U55" t="b">
        <v>0</v>
      </c>
      <c r="V55" t="s">
        <v>252</v>
      </c>
      <c r="W55" s="1">
        <v>44474.584224537037</v>
      </c>
      <c r="X55">
        <v>500</v>
      </c>
      <c r="Y55">
        <v>74</v>
      </c>
      <c r="Z55">
        <v>0</v>
      </c>
      <c r="AA55">
        <v>74</v>
      </c>
      <c r="AB55">
        <v>0</v>
      </c>
      <c r="AC55">
        <v>0</v>
      </c>
      <c r="AD55">
        <v>93</v>
      </c>
      <c r="AE55">
        <v>82</v>
      </c>
      <c r="AF55">
        <v>0</v>
      </c>
      <c r="AG55">
        <v>5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>
      <c r="A56" t="s">
        <v>253</v>
      </c>
      <c r="B56" t="s">
        <v>79</v>
      </c>
      <c r="C56" t="s">
        <v>254</v>
      </c>
      <c r="D56" t="s">
        <v>81</v>
      </c>
      <c r="E56" s="2" t="str">
        <f>HYPERLINK("capsilon://?command=openfolder&amp;siteaddress=FAM.docvelocity-na8.net&amp;folderid=FX6C138C4C-BE1A-CE37-B94E-30D13EEABC83","FX21078853")</f>
        <v>FX21078853</v>
      </c>
      <c r="F56" t="s">
        <v>19</v>
      </c>
      <c r="G56" t="s">
        <v>19</v>
      </c>
      <c r="H56" t="s">
        <v>82</v>
      </c>
      <c r="I56" t="s">
        <v>255</v>
      </c>
      <c r="J56">
        <v>66</v>
      </c>
      <c r="K56" t="s">
        <v>84</v>
      </c>
      <c r="L56" t="s">
        <v>85</v>
      </c>
      <c r="M56" t="s">
        <v>86</v>
      </c>
      <c r="N56">
        <v>2</v>
      </c>
      <c r="O56" s="1">
        <v>44474.56521990741</v>
      </c>
      <c r="P56" s="1">
        <v>44474.644583333335</v>
      </c>
      <c r="Q56">
        <v>6777</v>
      </c>
      <c r="R56">
        <v>80</v>
      </c>
      <c r="S56" t="b">
        <v>0</v>
      </c>
      <c r="T56" t="s">
        <v>87</v>
      </c>
      <c r="U56" t="b">
        <v>0</v>
      </c>
      <c r="V56" t="s">
        <v>202</v>
      </c>
      <c r="W56" s="1">
        <v>44474.567175925928</v>
      </c>
      <c r="X56">
        <v>26</v>
      </c>
      <c r="Y56">
        <v>0</v>
      </c>
      <c r="Z56">
        <v>0</v>
      </c>
      <c r="AA56">
        <v>0</v>
      </c>
      <c r="AB56">
        <v>52</v>
      </c>
      <c r="AC56">
        <v>0</v>
      </c>
      <c r="AD56">
        <v>66</v>
      </c>
      <c r="AE56">
        <v>0</v>
      </c>
      <c r="AF56">
        <v>0</v>
      </c>
      <c r="AG56">
        <v>0</v>
      </c>
      <c r="AH56" t="s">
        <v>142</v>
      </c>
      <c r="AI56" s="1">
        <v>44474.644583333335</v>
      </c>
      <c r="AJ56">
        <v>39</v>
      </c>
      <c r="AK56">
        <v>0</v>
      </c>
      <c r="AL56">
        <v>0</v>
      </c>
      <c r="AM56">
        <v>0</v>
      </c>
      <c r="AN56">
        <v>52</v>
      </c>
      <c r="AO56">
        <v>0</v>
      </c>
      <c r="AP56">
        <v>66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>
      <c r="A57" t="s">
        <v>256</v>
      </c>
      <c r="B57" t="s">
        <v>79</v>
      </c>
      <c r="C57" t="s">
        <v>257</v>
      </c>
      <c r="D57" t="s">
        <v>81</v>
      </c>
      <c r="E57" s="2" t="str">
        <f>HYPERLINK("capsilon://?command=openfolder&amp;siteaddress=FAM.docvelocity-na8.net&amp;folderid=FX917F5837-065D-8F49-9466-DE40623F1C8D","FX210816886")</f>
        <v>FX210816886</v>
      </c>
      <c r="F57" t="s">
        <v>19</v>
      </c>
      <c r="G57" t="s">
        <v>19</v>
      </c>
      <c r="H57" t="s">
        <v>82</v>
      </c>
      <c r="I57" t="s">
        <v>258</v>
      </c>
      <c r="J57">
        <v>76</v>
      </c>
      <c r="K57" t="s">
        <v>84</v>
      </c>
      <c r="L57" t="s">
        <v>85</v>
      </c>
      <c r="M57" t="s">
        <v>86</v>
      </c>
      <c r="N57">
        <v>2</v>
      </c>
      <c r="O57" s="1">
        <v>44474.566655092596</v>
      </c>
      <c r="P57" s="1">
        <v>44474.651307870372</v>
      </c>
      <c r="Q57">
        <v>6339</v>
      </c>
      <c r="R57">
        <v>975</v>
      </c>
      <c r="S57" t="b">
        <v>0</v>
      </c>
      <c r="T57" t="s">
        <v>87</v>
      </c>
      <c r="U57" t="b">
        <v>0</v>
      </c>
      <c r="V57" t="s">
        <v>100</v>
      </c>
      <c r="W57" s="1">
        <v>44474.571759259263</v>
      </c>
      <c r="X57">
        <v>395</v>
      </c>
      <c r="Y57">
        <v>74</v>
      </c>
      <c r="Z57">
        <v>0</v>
      </c>
      <c r="AA57">
        <v>74</v>
      </c>
      <c r="AB57">
        <v>0</v>
      </c>
      <c r="AC57">
        <v>39</v>
      </c>
      <c r="AD57">
        <v>2</v>
      </c>
      <c r="AE57">
        <v>0</v>
      </c>
      <c r="AF57">
        <v>0</v>
      </c>
      <c r="AG57">
        <v>0</v>
      </c>
      <c r="AH57" t="s">
        <v>142</v>
      </c>
      <c r="AI57" s="1">
        <v>44474.651307870372</v>
      </c>
      <c r="AJ57">
        <v>580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2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>
      <c r="A58" t="s">
        <v>259</v>
      </c>
      <c r="B58" t="s">
        <v>79</v>
      </c>
      <c r="C58" t="s">
        <v>260</v>
      </c>
      <c r="D58" t="s">
        <v>81</v>
      </c>
      <c r="E58" s="2" t="str">
        <f>HYPERLINK("capsilon://?command=openfolder&amp;siteaddress=FAM.docvelocity-na8.net&amp;folderid=FX74F84CAB-AE40-6C66-F5B4-B58D13C4238D","FX210914270")</f>
        <v>FX210914270</v>
      </c>
      <c r="F58" t="s">
        <v>19</v>
      </c>
      <c r="G58" t="s">
        <v>19</v>
      </c>
      <c r="H58" t="s">
        <v>82</v>
      </c>
      <c r="I58" t="s">
        <v>261</v>
      </c>
      <c r="J58">
        <v>38</v>
      </c>
      <c r="K58" t="s">
        <v>84</v>
      </c>
      <c r="L58" t="s">
        <v>85</v>
      </c>
      <c r="M58" t="s">
        <v>86</v>
      </c>
      <c r="N58">
        <v>2</v>
      </c>
      <c r="O58" s="1">
        <v>44474.577222222222</v>
      </c>
      <c r="P58" s="1">
        <v>44474.649629629632</v>
      </c>
      <c r="Q58">
        <v>5904</v>
      </c>
      <c r="R58">
        <v>352</v>
      </c>
      <c r="S58" t="b">
        <v>0</v>
      </c>
      <c r="T58" t="s">
        <v>87</v>
      </c>
      <c r="U58" t="b">
        <v>0</v>
      </c>
      <c r="V58" t="s">
        <v>172</v>
      </c>
      <c r="W58" s="1">
        <v>44474.579328703701</v>
      </c>
      <c r="X58">
        <v>181</v>
      </c>
      <c r="Y58">
        <v>37</v>
      </c>
      <c r="Z58">
        <v>0</v>
      </c>
      <c r="AA58">
        <v>37</v>
      </c>
      <c r="AB58">
        <v>0</v>
      </c>
      <c r="AC58">
        <v>15</v>
      </c>
      <c r="AD58">
        <v>1</v>
      </c>
      <c r="AE58">
        <v>0</v>
      </c>
      <c r="AF58">
        <v>0</v>
      </c>
      <c r="AG58">
        <v>0</v>
      </c>
      <c r="AH58" t="s">
        <v>89</v>
      </c>
      <c r="AI58" s="1">
        <v>44474.649629629632</v>
      </c>
      <c r="AJ58">
        <v>171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>
      <c r="A59" t="s">
        <v>262</v>
      </c>
      <c r="B59" t="s">
        <v>79</v>
      </c>
      <c r="C59" t="s">
        <v>263</v>
      </c>
      <c r="D59" t="s">
        <v>81</v>
      </c>
      <c r="E59" s="2" t="str">
        <f>HYPERLINK("capsilon://?command=openfolder&amp;siteaddress=FAM.docvelocity-na8.net&amp;folderid=FX2FA037CE-7BA7-8A46-DF07-3D7333F1FE69","FX210811039")</f>
        <v>FX210811039</v>
      </c>
      <c r="F59" t="s">
        <v>19</v>
      </c>
      <c r="G59" t="s">
        <v>19</v>
      </c>
      <c r="H59" t="s">
        <v>82</v>
      </c>
      <c r="I59" t="s">
        <v>264</v>
      </c>
      <c r="J59">
        <v>66</v>
      </c>
      <c r="K59" t="s">
        <v>84</v>
      </c>
      <c r="L59" t="s">
        <v>85</v>
      </c>
      <c r="M59" t="s">
        <v>86</v>
      </c>
      <c r="N59">
        <v>2</v>
      </c>
      <c r="O59" s="1">
        <v>44474.583344907405</v>
      </c>
      <c r="P59" s="1">
        <v>44474.649907407409</v>
      </c>
      <c r="Q59">
        <v>5703</v>
      </c>
      <c r="R59">
        <v>48</v>
      </c>
      <c r="S59" t="b">
        <v>0</v>
      </c>
      <c r="T59" t="s">
        <v>87</v>
      </c>
      <c r="U59" t="b">
        <v>0</v>
      </c>
      <c r="V59" t="s">
        <v>265</v>
      </c>
      <c r="W59" s="1">
        <v>44474.58388888889</v>
      </c>
      <c r="X59">
        <v>25</v>
      </c>
      <c r="Y59">
        <v>0</v>
      </c>
      <c r="Z59">
        <v>0</v>
      </c>
      <c r="AA59">
        <v>0</v>
      </c>
      <c r="AB59">
        <v>52</v>
      </c>
      <c r="AC59">
        <v>0</v>
      </c>
      <c r="AD59">
        <v>66</v>
      </c>
      <c r="AE59">
        <v>0</v>
      </c>
      <c r="AF59">
        <v>0</v>
      </c>
      <c r="AG59">
        <v>0</v>
      </c>
      <c r="AH59" t="s">
        <v>89</v>
      </c>
      <c r="AI59" s="1">
        <v>44474.649907407409</v>
      </c>
      <c r="AJ59">
        <v>23</v>
      </c>
      <c r="AK59">
        <v>0</v>
      </c>
      <c r="AL59">
        <v>0</v>
      </c>
      <c r="AM59">
        <v>0</v>
      </c>
      <c r="AN59">
        <v>52</v>
      </c>
      <c r="AO59">
        <v>0</v>
      </c>
      <c r="AP59">
        <v>66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>
      <c r="A60" t="s">
        <v>266</v>
      </c>
      <c r="B60" t="s">
        <v>79</v>
      </c>
      <c r="C60" t="s">
        <v>267</v>
      </c>
      <c r="D60" t="s">
        <v>81</v>
      </c>
      <c r="E60" s="2" t="str">
        <f>HYPERLINK("capsilon://?command=openfolder&amp;siteaddress=FAM.docvelocity-na8.net&amp;folderid=FX448A6636-94F6-4A93-1A9B-8DD877F3F0DB","FX210914118")</f>
        <v>FX210914118</v>
      </c>
      <c r="F60" t="s">
        <v>19</v>
      </c>
      <c r="G60" t="s">
        <v>19</v>
      </c>
      <c r="H60" t="s">
        <v>82</v>
      </c>
      <c r="I60" t="s">
        <v>268</v>
      </c>
      <c r="J60">
        <v>171</v>
      </c>
      <c r="K60" t="s">
        <v>84</v>
      </c>
      <c r="L60" t="s">
        <v>85</v>
      </c>
      <c r="M60" t="s">
        <v>86</v>
      </c>
      <c r="N60">
        <v>2</v>
      </c>
      <c r="O60" s="1">
        <v>44474.585648148146</v>
      </c>
      <c r="P60" s="1">
        <v>44474.662974537037</v>
      </c>
      <c r="Q60">
        <v>4332</v>
      </c>
      <c r="R60">
        <v>2349</v>
      </c>
      <c r="S60" t="b">
        <v>0</v>
      </c>
      <c r="T60" t="s">
        <v>87</v>
      </c>
      <c r="U60" t="b">
        <v>0</v>
      </c>
      <c r="V60" t="s">
        <v>100</v>
      </c>
      <c r="W60" s="1">
        <v>44474.599803240744</v>
      </c>
      <c r="X60">
        <v>1221</v>
      </c>
      <c r="Y60">
        <v>143</v>
      </c>
      <c r="Z60">
        <v>0</v>
      </c>
      <c r="AA60">
        <v>143</v>
      </c>
      <c r="AB60">
        <v>0</v>
      </c>
      <c r="AC60">
        <v>66</v>
      </c>
      <c r="AD60">
        <v>28</v>
      </c>
      <c r="AE60">
        <v>0</v>
      </c>
      <c r="AF60">
        <v>0</v>
      </c>
      <c r="AG60">
        <v>0</v>
      </c>
      <c r="AH60" t="s">
        <v>89</v>
      </c>
      <c r="AI60" s="1">
        <v>44474.662974537037</v>
      </c>
      <c r="AJ60">
        <v>1128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27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>
      <c r="A61" t="s">
        <v>269</v>
      </c>
      <c r="B61" t="s">
        <v>79</v>
      </c>
      <c r="C61" t="s">
        <v>250</v>
      </c>
      <c r="D61" t="s">
        <v>81</v>
      </c>
      <c r="E61" s="2" t="str">
        <f>HYPERLINK("capsilon://?command=openfolder&amp;siteaddress=FAM.docvelocity-na8.net&amp;folderid=FX25178005-C5BC-77A0-AC24-2AED66E62E1B","FX21101520")</f>
        <v>FX21101520</v>
      </c>
      <c r="F61" t="s">
        <v>19</v>
      </c>
      <c r="G61" t="s">
        <v>19</v>
      </c>
      <c r="H61" t="s">
        <v>82</v>
      </c>
      <c r="I61" t="s">
        <v>251</v>
      </c>
      <c r="J61">
        <v>270</v>
      </c>
      <c r="K61" t="s">
        <v>84</v>
      </c>
      <c r="L61" t="s">
        <v>85</v>
      </c>
      <c r="M61" t="s">
        <v>86</v>
      </c>
      <c r="N61">
        <v>2</v>
      </c>
      <c r="O61" s="1">
        <v>44474.586053240739</v>
      </c>
      <c r="P61" s="1">
        <v>44474.620486111111</v>
      </c>
      <c r="Q61">
        <v>395</v>
      </c>
      <c r="R61">
        <v>2580</v>
      </c>
      <c r="S61" t="b">
        <v>0</v>
      </c>
      <c r="T61" t="s">
        <v>87</v>
      </c>
      <c r="U61" t="b">
        <v>1</v>
      </c>
      <c r="V61" t="s">
        <v>159</v>
      </c>
      <c r="W61" s="1">
        <v>44474.601747685185</v>
      </c>
      <c r="X61">
        <v>1328</v>
      </c>
      <c r="Y61">
        <v>233</v>
      </c>
      <c r="Z61">
        <v>0</v>
      </c>
      <c r="AA61">
        <v>233</v>
      </c>
      <c r="AB61">
        <v>0</v>
      </c>
      <c r="AC61">
        <v>62</v>
      </c>
      <c r="AD61">
        <v>37</v>
      </c>
      <c r="AE61">
        <v>0</v>
      </c>
      <c r="AF61">
        <v>0</v>
      </c>
      <c r="AG61">
        <v>0</v>
      </c>
      <c r="AH61" t="s">
        <v>89</v>
      </c>
      <c r="AI61" s="1">
        <v>44474.620486111111</v>
      </c>
      <c r="AJ61">
        <v>1228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37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>
      <c r="A62" t="s">
        <v>270</v>
      </c>
      <c r="B62" t="s">
        <v>79</v>
      </c>
      <c r="C62" t="s">
        <v>271</v>
      </c>
      <c r="D62" t="s">
        <v>81</v>
      </c>
      <c r="E62" s="2" t="str">
        <f>HYPERLINK("capsilon://?command=openfolder&amp;siteaddress=FAM.docvelocity-na8.net&amp;folderid=FXAF015B84-0180-80D3-B078-32B8D8691F92","FX210810920")</f>
        <v>FX210810920</v>
      </c>
      <c r="F62" t="s">
        <v>19</v>
      </c>
      <c r="G62" t="s">
        <v>19</v>
      </c>
      <c r="H62" t="s">
        <v>82</v>
      </c>
      <c r="I62" t="s">
        <v>272</v>
      </c>
      <c r="J62">
        <v>66</v>
      </c>
      <c r="K62" t="s">
        <v>84</v>
      </c>
      <c r="L62" t="s">
        <v>85</v>
      </c>
      <c r="M62" t="s">
        <v>86</v>
      </c>
      <c r="N62">
        <v>2</v>
      </c>
      <c r="O62" s="1">
        <v>44474.593229166669</v>
      </c>
      <c r="P62" s="1">
        <v>44474.651747685188</v>
      </c>
      <c r="Q62">
        <v>4977</v>
      </c>
      <c r="R62">
        <v>79</v>
      </c>
      <c r="S62" t="b">
        <v>0</v>
      </c>
      <c r="T62" t="s">
        <v>87</v>
      </c>
      <c r="U62" t="b">
        <v>0</v>
      </c>
      <c r="V62" t="s">
        <v>202</v>
      </c>
      <c r="W62" s="1">
        <v>44474.598460648151</v>
      </c>
      <c r="X62">
        <v>31</v>
      </c>
      <c r="Y62">
        <v>0</v>
      </c>
      <c r="Z62">
        <v>0</v>
      </c>
      <c r="AA62">
        <v>0</v>
      </c>
      <c r="AB62">
        <v>52</v>
      </c>
      <c r="AC62">
        <v>0</v>
      </c>
      <c r="AD62">
        <v>66</v>
      </c>
      <c r="AE62">
        <v>0</v>
      </c>
      <c r="AF62">
        <v>0</v>
      </c>
      <c r="AG62">
        <v>0</v>
      </c>
      <c r="AH62" t="s">
        <v>142</v>
      </c>
      <c r="AI62" s="1">
        <v>44474.651747685188</v>
      </c>
      <c r="AJ62">
        <v>38</v>
      </c>
      <c r="AK62">
        <v>0</v>
      </c>
      <c r="AL62">
        <v>0</v>
      </c>
      <c r="AM62">
        <v>0</v>
      </c>
      <c r="AN62">
        <v>52</v>
      </c>
      <c r="AO62">
        <v>0</v>
      </c>
      <c r="AP62">
        <v>66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>
      <c r="A63" t="s">
        <v>273</v>
      </c>
      <c r="B63" t="s">
        <v>79</v>
      </c>
      <c r="C63" t="s">
        <v>274</v>
      </c>
      <c r="D63" t="s">
        <v>81</v>
      </c>
      <c r="E63" s="2" t="str">
        <f>HYPERLINK("capsilon://?command=openfolder&amp;siteaddress=FAM.docvelocity-na8.net&amp;folderid=FX2E87FB47-18BD-801C-CC25-DC49DAA78740","FX21097377")</f>
        <v>FX21097377</v>
      </c>
      <c r="F63" t="s">
        <v>19</v>
      </c>
      <c r="G63" t="s">
        <v>19</v>
      </c>
      <c r="H63" t="s">
        <v>82</v>
      </c>
      <c r="I63" t="s">
        <v>275</v>
      </c>
      <c r="J63">
        <v>66</v>
      </c>
      <c r="K63" t="s">
        <v>84</v>
      </c>
      <c r="L63" t="s">
        <v>85</v>
      </c>
      <c r="M63" t="s">
        <v>86</v>
      </c>
      <c r="N63">
        <v>2</v>
      </c>
      <c r="O63" s="1">
        <v>44474.597974537035</v>
      </c>
      <c r="P63" s="1">
        <v>44474.652094907404</v>
      </c>
      <c r="Q63">
        <v>4616</v>
      </c>
      <c r="R63">
        <v>60</v>
      </c>
      <c r="S63" t="b">
        <v>0</v>
      </c>
      <c r="T63" t="s">
        <v>87</v>
      </c>
      <c r="U63" t="b">
        <v>0</v>
      </c>
      <c r="V63" t="s">
        <v>265</v>
      </c>
      <c r="W63" s="1">
        <v>44474.59851851852</v>
      </c>
      <c r="X63">
        <v>31</v>
      </c>
      <c r="Y63">
        <v>0</v>
      </c>
      <c r="Z63">
        <v>0</v>
      </c>
      <c r="AA63">
        <v>0</v>
      </c>
      <c r="AB63">
        <v>52</v>
      </c>
      <c r="AC63">
        <v>0</v>
      </c>
      <c r="AD63">
        <v>66</v>
      </c>
      <c r="AE63">
        <v>0</v>
      </c>
      <c r="AF63">
        <v>0</v>
      </c>
      <c r="AG63">
        <v>0</v>
      </c>
      <c r="AH63" t="s">
        <v>142</v>
      </c>
      <c r="AI63" s="1">
        <v>44474.652094907404</v>
      </c>
      <c r="AJ63">
        <v>29</v>
      </c>
      <c r="AK63">
        <v>0</v>
      </c>
      <c r="AL63">
        <v>0</v>
      </c>
      <c r="AM63">
        <v>0</v>
      </c>
      <c r="AN63">
        <v>52</v>
      </c>
      <c r="AO63">
        <v>0</v>
      </c>
      <c r="AP63">
        <v>66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>
      <c r="A64" t="s">
        <v>276</v>
      </c>
      <c r="B64" t="s">
        <v>79</v>
      </c>
      <c r="C64" t="s">
        <v>277</v>
      </c>
      <c r="D64" t="s">
        <v>81</v>
      </c>
      <c r="E64" s="2" t="str">
        <f>HYPERLINK("capsilon://?command=openfolder&amp;siteaddress=FAM.docvelocity-na8.net&amp;folderid=FX1F2A00F8-A4A5-2DF9-C32D-A069D8DAB111","FX210913285")</f>
        <v>FX210913285</v>
      </c>
      <c r="F64" t="s">
        <v>19</v>
      </c>
      <c r="G64" t="s">
        <v>19</v>
      </c>
      <c r="H64" t="s">
        <v>82</v>
      </c>
      <c r="I64" t="s">
        <v>278</v>
      </c>
      <c r="J64">
        <v>38</v>
      </c>
      <c r="K64" t="s">
        <v>84</v>
      </c>
      <c r="L64" t="s">
        <v>85</v>
      </c>
      <c r="M64" t="s">
        <v>86</v>
      </c>
      <c r="N64">
        <v>2</v>
      </c>
      <c r="O64" s="1">
        <v>44474.599074074074</v>
      </c>
      <c r="P64" s="1">
        <v>44474.658842592595</v>
      </c>
      <c r="Q64">
        <v>4439</v>
      </c>
      <c r="R64">
        <v>725</v>
      </c>
      <c r="S64" t="b">
        <v>0</v>
      </c>
      <c r="T64" t="s">
        <v>87</v>
      </c>
      <c r="U64" t="b">
        <v>0</v>
      </c>
      <c r="V64" t="s">
        <v>100</v>
      </c>
      <c r="W64" s="1">
        <v>44474.601469907408</v>
      </c>
      <c r="X64">
        <v>143</v>
      </c>
      <c r="Y64">
        <v>37</v>
      </c>
      <c r="Z64">
        <v>0</v>
      </c>
      <c r="AA64">
        <v>37</v>
      </c>
      <c r="AB64">
        <v>0</v>
      </c>
      <c r="AC64">
        <v>26</v>
      </c>
      <c r="AD64">
        <v>1</v>
      </c>
      <c r="AE64">
        <v>0</v>
      </c>
      <c r="AF64">
        <v>0</v>
      </c>
      <c r="AG64">
        <v>0</v>
      </c>
      <c r="AH64" t="s">
        <v>142</v>
      </c>
      <c r="AI64" s="1">
        <v>44474.658842592595</v>
      </c>
      <c r="AJ64">
        <v>582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>
      <c r="A65" t="s">
        <v>279</v>
      </c>
      <c r="B65" t="s">
        <v>79</v>
      </c>
      <c r="C65" t="s">
        <v>280</v>
      </c>
      <c r="D65" t="s">
        <v>81</v>
      </c>
      <c r="E65" s="2" t="str">
        <f>HYPERLINK("capsilon://?command=openfolder&amp;siteaddress=FAM.docvelocity-na8.net&amp;folderid=FX5BC2EAED-F2C5-8A70-541E-235079184E48","FX21091143")</f>
        <v>FX21091143</v>
      </c>
      <c r="F65" t="s">
        <v>19</v>
      </c>
      <c r="G65" t="s">
        <v>19</v>
      </c>
      <c r="H65" t="s">
        <v>82</v>
      </c>
      <c r="I65" t="s">
        <v>281</v>
      </c>
      <c r="J65">
        <v>66</v>
      </c>
      <c r="K65" t="s">
        <v>84</v>
      </c>
      <c r="L65" t="s">
        <v>85</v>
      </c>
      <c r="M65" t="s">
        <v>86</v>
      </c>
      <c r="N65">
        <v>2</v>
      </c>
      <c r="O65" s="1">
        <v>44470.457546296297</v>
      </c>
      <c r="P65" s="1">
        <v>44470.487893518519</v>
      </c>
      <c r="Q65">
        <v>2463</v>
      </c>
      <c r="R65">
        <v>159</v>
      </c>
      <c r="S65" t="b">
        <v>0</v>
      </c>
      <c r="T65" t="s">
        <v>87</v>
      </c>
      <c r="U65" t="b">
        <v>0</v>
      </c>
      <c r="V65" t="s">
        <v>100</v>
      </c>
      <c r="W65" s="1">
        <v>44470.459537037037</v>
      </c>
      <c r="X65">
        <v>86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66</v>
      </c>
      <c r="AE65">
        <v>0</v>
      </c>
      <c r="AF65">
        <v>0</v>
      </c>
      <c r="AG65">
        <v>0</v>
      </c>
      <c r="AH65" t="s">
        <v>121</v>
      </c>
      <c r="AI65" s="1">
        <v>44470.487893518519</v>
      </c>
      <c r="AJ65">
        <v>73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66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>
      <c r="A66" t="s">
        <v>282</v>
      </c>
      <c r="B66" t="s">
        <v>79</v>
      </c>
      <c r="C66" t="s">
        <v>283</v>
      </c>
      <c r="D66" t="s">
        <v>81</v>
      </c>
      <c r="E66" s="2" t="str">
        <f>HYPERLINK("capsilon://?command=openfolder&amp;siteaddress=FAM.docvelocity-na8.net&amp;folderid=FX07E779A6-F8D4-57A2-20A3-FAE265DF24B9","FX210810410")</f>
        <v>FX210810410</v>
      </c>
      <c r="F66" t="s">
        <v>19</v>
      </c>
      <c r="G66" t="s">
        <v>19</v>
      </c>
      <c r="H66" t="s">
        <v>82</v>
      </c>
      <c r="I66" t="s">
        <v>284</v>
      </c>
      <c r="J66">
        <v>38</v>
      </c>
      <c r="K66" t="s">
        <v>84</v>
      </c>
      <c r="L66" t="s">
        <v>85</v>
      </c>
      <c r="M66" t="s">
        <v>86</v>
      </c>
      <c r="N66">
        <v>2</v>
      </c>
      <c r="O66" s="1">
        <v>44470.45821759259</v>
      </c>
      <c r="P66" s="1">
        <v>44470.491562499999</v>
      </c>
      <c r="Q66">
        <v>2201</v>
      </c>
      <c r="R66">
        <v>680</v>
      </c>
      <c r="S66" t="b">
        <v>0</v>
      </c>
      <c r="T66" t="s">
        <v>87</v>
      </c>
      <c r="U66" t="b">
        <v>0</v>
      </c>
      <c r="V66" t="s">
        <v>100</v>
      </c>
      <c r="W66" s="1">
        <v>44470.463738425926</v>
      </c>
      <c r="X66">
        <v>363</v>
      </c>
      <c r="Y66">
        <v>37</v>
      </c>
      <c r="Z66">
        <v>0</v>
      </c>
      <c r="AA66">
        <v>37</v>
      </c>
      <c r="AB66">
        <v>0</v>
      </c>
      <c r="AC66">
        <v>34</v>
      </c>
      <c r="AD66">
        <v>1</v>
      </c>
      <c r="AE66">
        <v>0</v>
      </c>
      <c r="AF66">
        <v>0</v>
      </c>
      <c r="AG66">
        <v>0</v>
      </c>
      <c r="AH66" t="s">
        <v>121</v>
      </c>
      <c r="AI66" s="1">
        <v>44470.491562499999</v>
      </c>
      <c r="AJ66">
        <v>317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>
      <c r="A67" t="s">
        <v>285</v>
      </c>
      <c r="B67" t="s">
        <v>79</v>
      </c>
      <c r="C67" t="s">
        <v>267</v>
      </c>
      <c r="D67" t="s">
        <v>81</v>
      </c>
      <c r="E67" s="2" t="str">
        <f>HYPERLINK("capsilon://?command=openfolder&amp;siteaddress=FAM.docvelocity-na8.net&amp;folderid=FX448A6636-94F6-4A93-1A9B-8DD877F3F0DB","FX210914118")</f>
        <v>FX210914118</v>
      </c>
      <c r="F67" t="s">
        <v>19</v>
      </c>
      <c r="G67" t="s">
        <v>19</v>
      </c>
      <c r="H67" t="s">
        <v>82</v>
      </c>
      <c r="I67" t="s">
        <v>286</v>
      </c>
      <c r="J67">
        <v>38</v>
      </c>
      <c r="K67" t="s">
        <v>84</v>
      </c>
      <c r="L67" t="s">
        <v>85</v>
      </c>
      <c r="M67" t="s">
        <v>86</v>
      </c>
      <c r="N67">
        <v>2</v>
      </c>
      <c r="O67" s="1">
        <v>44474.611030092594</v>
      </c>
      <c r="P67" s="1">
        <v>44474.663310185184</v>
      </c>
      <c r="Q67">
        <v>3766</v>
      </c>
      <c r="R67">
        <v>751</v>
      </c>
      <c r="S67" t="b">
        <v>0</v>
      </c>
      <c r="T67" t="s">
        <v>87</v>
      </c>
      <c r="U67" t="b">
        <v>0</v>
      </c>
      <c r="V67" t="s">
        <v>172</v>
      </c>
      <c r="W67" s="1">
        <v>44474.615277777775</v>
      </c>
      <c r="X67">
        <v>366</v>
      </c>
      <c r="Y67">
        <v>37</v>
      </c>
      <c r="Z67">
        <v>0</v>
      </c>
      <c r="AA67">
        <v>37</v>
      </c>
      <c r="AB67">
        <v>0</v>
      </c>
      <c r="AC67">
        <v>25</v>
      </c>
      <c r="AD67">
        <v>1</v>
      </c>
      <c r="AE67">
        <v>0</v>
      </c>
      <c r="AF67">
        <v>0</v>
      </c>
      <c r="AG67">
        <v>0</v>
      </c>
      <c r="AH67" t="s">
        <v>142</v>
      </c>
      <c r="AI67" s="1">
        <v>44474.663310185184</v>
      </c>
      <c r="AJ67">
        <v>385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>
      <c r="A68" t="s">
        <v>287</v>
      </c>
      <c r="B68" t="s">
        <v>79</v>
      </c>
      <c r="C68" t="s">
        <v>288</v>
      </c>
      <c r="D68" t="s">
        <v>81</v>
      </c>
      <c r="E68" s="2" t="str">
        <f>HYPERLINK("capsilon://?command=openfolder&amp;siteaddress=FAM.docvelocity-na8.net&amp;folderid=FXB021B80B-4310-5CF7-B411-782C8DA20C18","FX21089594")</f>
        <v>FX21089594</v>
      </c>
      <c r="F68" t="s">
        <v>19</v>
      </c>
      <c r="G68" t="s">
        <v>19</v>
      </c>
      <c r="H68" t="s">
        <v>82</v>
      </c>
      <c r="I68" t="s">
        <v>289</v>
      </c>
      <c r="J68">
        <v>66</v>
      </c>
      <c r="K68" t="s">
        <v>84</v>
      </c>
      <c r="L68" t="s">
        <v>85</v>
      </c>
      <c r="M68" t="s">
        <v>86</v>
      </c>
      <c r="N68">
        <v>2</v>
      </c>
      <c r="O68" s="1">
        <v>44474.615520833337</v>
      </c>
      <c r="P68" s="1">
        <v>44474.664120370369</v>
      </c>
      <c r="Q68">
        <v>3771</v>
      </c>
      <c r="R68">
        <v>428</v>
      </c>
      <c r="S68" t="b">
        <v>0</v>
      </c>
      <c r="T68" t="s">
        <v>87</v>
      </c>
      <c r="U68" t="b">
        <v>0</v>
      </c>
      <c r="V68" t="s">
        <v>172</v>
      </c>
      <c r="W68" s="1">
        <v>44474.619340277779</v>
      </c>
      <c r="X68">
        <v>330</v>
      </c>
      <c r="Y68">
        <v>0</v>
      </c>
      <c r="Z68">
        <v>0</v>
      </c>
      <c r="AA68">
        <v>0</v>
      </c>
      <c r="AB68">
        <v>52</v>
      </c>
      <c r="AC68">
        <v>0</v>
      </c>
      <c r="AD68">
        <v>66</v>
      </c>
      <c r="AE68">
        <v>0</v>
      </c>
      <c r="AF68">
        <v>0</v>
      </c>
      <c r="AG68">
        <v>0</v>
      </c>
      <c r="AH68" t="s">
        <v>89</v>
      </c>
      <c r="AI68" s="1">
        <v>44474.664120370369</v>
      </c>
      <c r="AJ68">
        <v>98</v>
      </c>
      <c r="AK68">
        <v>0</v>
      </c>
      <c r="AL68">
        <v>0</v>
      </c>
      <c r="AM68">
        <v>0</v>
      </c>
      <c r="AN68">
        <v>52</v>
      </c>
      <c r="AO68">
        <v>0</v>
      </c>
      <c r="AP68">
        <v>66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>
      <c r="A69" t="s">
        <v>290</v>
      </c>
      <c r="B69" t="s">
        <v>79</v>
      </c>
      <c r="C69" t="s">
        <v>194</v>
      </c>
      <c r="D69" t="s">
        <v>81</v>
      </c>
      <c r="E69" s="2" t="str">
        <f>HYPERLINK("capsilon://?command=openfolder&amp;siteaddress=FAM.docvelocity-na8.net&amp;folderid=FX4AF75E88-ED16-BB2F-49E7-564F616DD8D7","FX210913144")</f>
        <v>FX210913144</v>
      </c>
      <c r="F69" t="s">
        <v>19</v>
      </c>
      <c r="G69" t="s">
        <v>19</v>
      </c>
      <c r="H69" t="s">
        <v>82</v>
      </c>
      <c r="I69" t="s">
        <v>291</v>
      </c>
      <c r="J69">
        <v>26</v>
      </c>
      <c r="K69" t="s">
        <v>84</v>
      </c>
      <c r="L69" t="s">
        <v>85</v>
      </c>
      <c r="M69" t="s">
        <v>86</v>
      </c>
      <c r="N69">
        <v>2</v>
      </c>
      <c r="O69" s="1">
        <v>44470.459641203706</v>
      </c>
      <c r="P69" s="1">
        <v>44470.492604166669</v>
      </c>
      <c r="Q69">
        <v>2310</v>
      </c>
      <c r="R69">
        <v>538</v>
      </c>
      <c r="S69" t="b">
        <v>0</v>
      </c>
      <c r="T69" t="s">
        <v>87</v>
      </c>
      <c r="U69" t="b">
        <v>0</v>
      </c>
      <c r="V69" t="s">
        <v>150</v>
      </c>
      <c r="W69" s="1">
        <v>44470.464398148149</v>
      </c>
      <c r="X69">
        <v>155</v>
      </c>
      <c r="Y69">
        <v>21</v>
      </c>
      <c r="Z69">
        <v>0</v>
      </c>
      <c r="AA69">
        <v>21</v>
      </c>
      <c r="AB69">
        <v>0</v>
      </c>
      <c r="AC69">
        <v>3</v>
      </c>
      <c r="AD69">
        <v>5</v>
      </c>
      <c r="AE69">
        <v>0</v>
      </c>
      <c r="AF69">
        <v>0</v>
      </c>
      <c r="AG69">
        <v>0</v>
      </c>
      <c r="AH69" t="s">
        <v>146</v>
      </c>
      <c r="AI69" s="1">
        <v>44470.492604166669</v>
      </c>
      <c r="AJ69">
        <v>383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5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>
      <c r="A70" t="s">
        <v>292</v>
      </c>
      <c r="B70" t="s">
        <v>79</v>
      </c>
      <c r="C70" t="s">
        <v>194</v>
      </c>
      <c r="D70" t="s">
        <v>81</v>
      </c>
      <c r="E70" s="2" t="str">
        <f>HYPERLINK("capsilon://?command=openfolder&amp;siteaddress=FAM.docvelocity-na8.net&amp;folderid=FX4AF75E88-ED16-BB2F-49E7-564F616DD8D7","FX210913144")</f>
        <v>FX210913144</v>
      </c>
      <c r="F70" t="s">
        <v>19</v>
      </c>
      <c r="G70" t="s">
        <v>19</v>
      </c>
      <c r="H70" t="s">
        <v>82</v>
      </c>
      <c r="I70" t="s">
        <v>293</v>
      </c>
      <c r="J70">
        <v>40</v>
      </c>
      <c r="K70" t="s">
        <v>294</v>
      </c>
      <c r="L70" t="s">
        <v>19</v>
      </c>
      <c r="M70" t="s">
        <v>81</v>
      </c>
      <c r="N70">
        <v>1</v>
      </c>
      <c r="O70" s="1">
        <v>44470.460821759261</v>
      </c>
      <c r="P70" s="1">
        <v>44470.494085648148</v>
      </c>
      <c r="Q70">
        <v>1793</v>
      </c>
      <c r="R70">
        <v>1081</v>
      </c>
      <c r="S70" t="b">
        <v>0</v>
      </c>
      <c r="T70" t="s">
        <v>87</v>
      </c>
      <c r="U70" t="b">
        <v>0</v>
      </c>
      <c r="V70" t="s">
        <v>128</v>
      </c>
      <c r="W70" s="1">
        <v>44470.475173611114</v>
      </c>
      <c r="X70">
        <v>1081</v>
      </c>
      <c r="Y70">
        <v>51</v>
      </c>
      <c r="Z70">
        <v>0</v>
      </c>
      <c r="AA70">
        <v>51</v>
      </c>
      <c r="AB70">
        <v>0</v>
      </c>
      <c r="AC70">
        <v>28</v>
      </c>
      <c r="AD70">
        <v>-11</v>
      </c>
      <c r="AE70">
        <v>0</v>
      </c>
      <c r="AF70">
        <v>0</v>
      </c>
      <c r="AG70">
        <v>0</v>
      </c>
      <c r="AH70" t="s">
        <v>87</v>
      </c>
      <c r="AI70" t="s">
        <v>87</v>
      </c>
      <c r="AJ70" t="s">
        <v>87</v>
      </c>
      <c r="AK70" t="s">
        <v>87</v>
      </c>
      <c r="AL70" t="s">
        <v>87</v>
      </c>
      <c r="AM70" t="s">
        <v>87</v>
      </c>
      <c r="AN70" t="s">
        <v>87</v>
      </c>
      <c r="AO70" t="s">
        <v>87</v>
      </c>
      <c r="AP70" t="s">
        <v>87</v>
      </c>
      <c r="AQ70" t="s">
        <v>87</v>
      </c>
      <c r="AR70" t="s">
        <v>87</v>
      </c>
      <c r="AS70" t="s">
        <v>87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>
      <c r="A71" t="s">
        <v>295</v>
      </c>
      <c r="B71" t="s">
        <v>79</v>
      </c>
      <c r="C71" t="s">
        <v>296</v>
      </c>
      <c r="D71" t="s">
        <v>81</v>
      </c>
      <c r="E71" s="2" t="str">
        <f>HYPERLINK("capsilon://?command=openfolder&amp;siteaddress=FAM.docvelocity-na8.net&amp;folderid=FX8AE33223-0C84-476B-1B60-4A27F3ED5308","FX21098087")</f>
        <v>FX21098087</v>
      </c>
      <c r="F71" t="s">
        <v>19</v>
      </c>
      <c r="G71" t="s">
        <v>19</v>
      </c>
      <c r="H71" t="s">
        <v>82</v>
      </c>
      <c r="I71" t="s">
        <v>297</v>
      </c>
      <c r="J71">
        <v>66</v>
      </c>
      <c r="K71" t="s">
        <v>84</v>
      </c>
      <c r="L71" t="s">
        <v>85</v>
      </c>
      <c r="M71" t="s">
        <v>86</v>
      </c>
      <c r="N71">
        <v>2</v>
      </c>
      <c r="O71" s="1">
        <v>44474.621481481481</v>
      </c>
      <c r="P71" s="1">
        <v>44474.677835648145</v>
      </c>
      <c r="Q71">
        <v>2987</v>
      </c>
      <c r="R71">
        <v>1882</v>
      </c>
      <c r="S71" t="b">
        <v>0</v>
      </c>
      <c r="T71" t="s">
        <v>87</v>
      </c>
      <c r="U71" t="b">
        <v>0</v>
      </c>
      <c r="V71" t="s">
        <v>100</v>
      </c>
      <c r="W71" s="1">
        <v>44474.629675925928</v>
      </c>
      <c r="X71">
        <v>628</v>
      </c>
      <c r="Y71">
        <v>52</v>
      </c>
      <c r="Z71">
        <v>0</v>
      </c>
      <c r="AA71">
        <v>52</v>
      </c>
      <c r="AB71">
        <v>0</v>
      </c>
      <c r="AC71">
        <v>36</v>
      </c>
      <c r="AD71">
        <v>14</v>
      </c>
      <c r="AE71">
        <v>0</v>
      </c>
      <c r="AF71">
        <v>0</v>
      </c>
      <c r="AG71">
        <v>0</v>
      </c>
      <c r="AH71" t="s">
        <v>142</v>
      </c>
      <c r="AI71" s="1">
        <v>44474.677835648145</v>
      </c>
      <c r="AJ71">
        <v>1254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>
      <c r="A72" t="s">
        <v>298</v>
      </c>
      <c r="B72" t="s">
        <v>79</v>
      </c>
      <c r="C72" t="s">
        <v>148</v>
      </c>
      <c r="D72" t="s">
        <v>81</v>
      </c>
      <c r="E72" s="2" t="str">
        <f>HYPERLINK("capsilon://?command=openfolder&amp;siteaddress=FAM.docvelocity-na8.net&amp;folderid=FXA032EC99-CCBA-DF25-75B0-6A848E9FB1F2","FX21101336")</f>
        <v>FX21101336</v>
      </c>
      <c r="F72" t="s">
        <v>19</v>
      </c>
      <c r="G72" t="s">
        <v>19</v>
      </c>
      <c r="H72" t="s">
        <v>82</v>
      </c>
      <c r="I72" t="s">
        <v>299</v>
      </c>
      <c r="J72">
        <v>66</v>
      </c>
      <c r="K72" t="s">
        <v>84</v>
      </c>
      <c r="L72" t="s">
        <v>85</v>
      </c>
      <c r="M72" t="s">
        <v>86</v>
      </c>
      <c r="N72">
        <v>2</v>
      </c>
      <c r="O72" s="1">
        <v>44474.621967592589</v>
      </c>
      <c r="P72" s="1">
        <v>44474.66746527778</v>
      </c>
      <c r="Q72">
        <v>3116</v>
      </c>
      <c r="R72">
        <v>815</v>
      </c>
      <c r="S72" t="b">
        <v>0</v>
      </c>
      <c r="T72" t="s">
        <v>87</v>
      </c>
      <c r="U72" t="b">
        <v>0</v>
      </c>
      <c r="V72" t="s">
        <v>300</v>
      </c>
      <c r="W72" s="1">
        <v>44474.630324074074</v>
      </c>
      <c r="X72">
        <v>527</v>
      </c>
      <c r="Y72">
        <v>54</v>
      </c>
      <c r="Z72">
        <v>0</v>
      </c>
      <c r="AA72">
        <v>54</v>
      </c>
      <c r="AB72">
        <v>0</v>
      </c>
      <c r="AC72">
        <v>31</v>
      </c>
      <c r="AD72">
        <v>12</v>
      </c>
      <c r="AE72">
        <v>0</v>
      </c>
      <c r="AF72">
        <v>0</v>
      </c>
      <c r="AG72">
        <v>0</v>
      </c>
      <c r="AH72" t="s">
        <v>89</v>
      </c>
      <c r="AI72" s="1">
        <v>44474.66746527778</v>
      </c>
      <c r="AJ72">
        <v>288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12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>
      <c r="A73" t="s">
        <v>301</v>
      </c>
      <c r="B73" t="s">
        <v>79</v>
      </c>
      <c r="C73" t="s">
        <v>302</v>
      </c>
      <c r="D73" t="s">
        <v>81</v>
      </c>
      <c r="E73" s="2" t="str">
        <f>HYPERLINK("capsilon://?command=openfolder&amp;siteaddress=FAM.docvelocity-na8.net&amp;folderid=FX6FE095F3-3F9D-1254-9128-BB024DC4BFFE","FX21096965")</f>
        <v>FX21096965</v>
      </c>
      <c r="F73" t="s">
        <v>19</v>
      </c>
      <c r="G73" t="s">
        <v>19</v>
      </c>
      <c r="H73" t="s">
        <v>82</v>
      </c>
      <c r="I73" t="s">
        <v>303</v>
      </c>
      <c r="J73">
        <v>66</v>
      </c>
      <c r="K73" t="s">
        <v>84</v>
      </c>
      <c r="L73" t="s">
        <v>85</v>
      </c>
      <c r="M73" t="s">
        <v>86</v>
      </c>
      <c r="N73">
        <v>2</v>
      </c>
      <c r="O73" s="1">
        <v>44474.629560185182</v>
      </c>
      <c r="P73" s="1">
        <v>44474.667858796296</v>
      </c>
      <c r="Q73">
        <v>3248</v>
      </c>
      <c r="R73">
        <v>61</v>
      </c>
      <c r="S73" t="b">
        <v>0</v>
      </c>
      <c r="T73" t="s">
        <v>87</v>
      </c>
      <c r="U73" t="b">
        <v>0</v>
      </c>
      <c r="V73" t="s">
        <v>192</v>
      </c>
      <c r="W73" s="1">
        <v>44474.629918981482</v>
      </c>
      <c r="X73">
        <v>27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66</v>
      </c>
      <c r="AE73">
        <v>0</v>
      </c>
      <c r="AF73">
        <v>0</v>
      </c>
      <c r="AG73">
        <v>0</v>
      </c>
      <c r="AH73" t="s">
        <v>89</v>
      </c>
      <c r="AI73" s="1">
        <v>44474.667858796296</v>
      </c>
      <c r="AJ73">
        <v>34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66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>
      <c r="A74" t="s">
        <v>304</v>
      </c>
      <c r="B74" t="s">
        <v>79</v>
      </c>
      <c r="C74" t="s">
        <v>194</v>
      </c>
      <c r="D74" t="s">
        <v>81</v>
      </c>
      <c r="E74" s="2" t="str">
        <f>HYPERLINK("capsilon://?command=openfolder&amp;siteaddress=FAM.docvelocity-na8.net&amp;folderid=FX4AF75E88-ED16-BB2F-49E7-564F616DD8D7","FX210913144")</f>
        <v>FX210913144</v>
      </c>
      <c r="F74" t="s">
        <v>19</v>
      </c>
      <c r="G74" t="s">
        <v>19</v>
      </c>
      <c r="H74" t="s">
        <v>82</v>
      </c>
      <c r="I74" t="s">
        <v>305</v>
      </c>
      <c r="J74">
        <v>40</v>
      </c>
      <c r="K74" t="s">
        <v>294</v>
      </c>
      <c r="L74" t="s">
        <v>19</v>
      </c>
      <c r="M74" t="s">
        <v>81</v>
      </c>
      <c r="N74">
        <v>1</v>
      </c>
      <c r="O74" s="1">
        <v>44470.463009259256</v>
      </c>
      <c r="P74" s="1">
        <v>44470.494131944448</v>
      </c>
      <c r="Q74">
        <v>2024</v>
      </c>
      <c r="R74">
        <v>665</v>
      </c>
      <c r="S74" t="b">
        <v>0</v>
      </c>
      <c r="T74" t="s">
        <v>87</v>
      </c>
      <c r="U74" t="b">
        <v>0</v>
      </c>
      <c r="V74" t="s">
        <v>100</v>
      </c>
      <c r="W74" s="1">
        <v>44470.471446759257</v>
      </c>
      <c r="X74">
        <v>665</v>
      </c>
      <c r="Y74">
        <v>51</v>
      </c>
      <c r="Z74">
        <v>0</v>
      </c>
      <c r="AA74">
        <v>51</v>
      </c>
      <c r="AB74">
        <v>0</v>
      </c>
      <c r="AC74">
        <v>37</v>
      </c>
      <c r="AD74">
        <v>-11</v>
      </c>
      <c r="AE74">
        <v>0</v>
      </c>
      <c r="AF74">
        <v>0</v>
      </c>
      <c r="AG74">
        <v>0</v>
      </c>
      <c r="AH74" t="s">
        <v>87</v>
      </c>
      <c r="AI74" t="s">
        <v>87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>
      <c r="A75" t="s">
        <v>306</v>
      </c>
      <c r="B75" t="s">
        <v>79</v>
      </c>
      <c r="C75" t="s">
        <v>307</v>
      </c>
      <c r="D75" t="s">
        <v>81</v>
      </c>
      <c r="E75" s="2" t="str">
        <f>HYPERLINK("capsilon://?command=openfolder&amp;siteaddress=FAM.docvelocity-na8.net&amp;folderid=FXF11133FA-8777-706F-F1BD-2767064D8399","FX210911595")</f>
        <v>FX210911595</v>
      </c>
      <c r="F75" t="s">
        <v>19</v>
      </c>
      <c r="G75" t="s">
        <v>19</v>
      </c>
      <c r="H75" t="s">
        <v>82</v>
      </c>
      <c r="I75" t="s">
        <v>308</v>
      </c>
      <c r="J75">
        <v>38</v>
      </c>
      <c r="K75" t="s">
        <v>84</v>
      </c>
      <c r="L75" t="s">
        <v>85</v>
      </c>
      <c r="M75" t="s">
        <v>86</v>
      </c>
      <c r="N75">
        <v>2</v>
      </c>
      <c r="O75" s="1">
        <v>44474.637824074074</v>
      </c>
      <c r="P75" s="1">
        <v>44474.670439814814</v>
      </c>
      <c r="Q75">
        <v>2414</v>
      </c>
      <c r="R75">
        <v>404</v>
      </c>
      <c r="S75" t="b">
        <v>0</v>
      </c>
      <c r="T75" t="s">
        <v>87</v>
      </c>
      <c r="U75" t="b">
        <v>0</v>
      </c>
      <c r="V75" t="s">
        <v>192</v>
      </c>
      <c r="W75" s="1">
        <v>44474.639965277776</v>
      </c>
      <c r="X75">
        <v>182</v>
      </c>
      <c r="Y75">
        <v>37</v>
      </c>
      <c r="Z75">
        <v>0</v>
      </c>
      <c r="AA75">
        <v>37</v>
      </c>
      <c r="AB75">
        <v>0</v>
      </c>
      <c r="AC75">
        <v>19</v>
      </c>
      <c r="AD75">
        <v>1</v>
      </c>
      <c r="AE75">
        <v>0</v>
      </c>
      <c r="AF75">
        <v>0</v>
      </c>
      <c r="AG75">
        <v>0</v>
      </c>
      <c r="AH75" t="s">
        <v>89</v>
      </c>
      <c r="AI75" s="1">
        <v>44474.670439814814</v>
      </c>
      <c r="AJ75">
        <v>222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>
      <c r="A76" t="s">
        <v>309</v>
      </c>
      <c r="B76" t="s">
        <v>79</v>
      </c>
      <c r="C76" t="s">
        <v>310</v>
      </c>
      <c r="D76" t="s">
        <v>81</v>
      </c>
      <c r="E76" s="2" t="str">
        <f>HYPERLINK("capsilon://?command=openfolder&amp;siteaddress=FAM.docvelocity-na8.net&amp;folderid=FXAC628C23-482D-5DC8-2880-404B9CB2C588","FX21074850")</f>
        <v>FX21074850</v>
      </c>
      <c r="F76" t="s">
        <v>19</v>
      </c>
      <c r="G76" t="s">
        <v>19</v>
      </c>
      <c r="H76" t="s">
        <v>82</v>
      </c>
      <c r="I76" t="s">
        <v>311</v>
      </c>
      <c r="J76">
        <v>66</v>
      </c>
      <c r="K76" t="s">
        <v>84</v>
      </c>
      <c r="L76" t="s">
        <v>85</v>
      </c>
      <c r="M76" t="s">
        <v>86</v>
      </c>
      <c r="N76">
        <v>2</v>
      </c>
      <c r="O76" s="1">
        <v>44470.463333333333</v>
      </c>
      <c r="P76" s="1">
        <v>44470.497986111113</v>
      </c>
      <c r="Q76">
        <v>1984</v>
      </c>
      <c r="R76">
        <v>1010</v>
      </c>
      <c r="S76" t="b">
        <v>0</v>
      </c>
      <c r="T76" t="s">
        <v>87</v>
      </c>
      <c r="U76" t="b">
        <v>0</v>
      </c>
      <c r="V76" t="s">
        <v>157</v>
      </c>
      <c r="W76" s="1">
        <v>44470.469375000001</v>
      </c>
      <c r="X76">
        <v>456</v>
      </c>
      <c r="Y76">
        <v>52</v>
      </c>
      <c r="Z76">
        <v>0</v>
      </c>
      <c r="AA76">
        <v>52</v>
      </c>
      <c r="AB76">
        <v>0</v>
      </c>
      <c r="AC76">
        <v>35</v>
      </c>
      <c r="AD76">
        <v>14</v>
      </c>
      <c r="AE76">
        <v>0</v>
      </c>
      <c r="AF76">
        <v>0</v>
      </c>
      <c r="AG76">
        <v>0</v>
      </c>
      <c r="AH76" t="s">
        <v>121</v>
      </c>
      <c r="AI76" s="1">
        <v>44470.497986111113</v>
      </c>
      <c r="AJ76">
        <v>554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14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>
      <c r="A77" t="s">
        <v>312</v>
      </c>
      <c r="B77" t="s">
        <v>79</v>
      </c>
      <c r="C77" t="s">
        <v>313</v>
      </c>
      <c r="D77" t="s">
        <v>81</v>
      </c>
      <c r="E77" s="2" t="str">
        <f>HYPERLINK("capsilon://?command=openfolder&amp;siteaddress=FAM.docvelocity-na8.net&amp;folderid=FXA49CA6E8-AC99-9253-C64B-AE8EA633CB68","FX2110257")</f>
        <v>FX2110257</v>
      </c>
      <c r="F77" t="s">
        <v>19</v>
      </c>
      <c r="G77" t="s">
        <v>19</v>
      </c>
      <c r="H77" t="s">
        <v>82</v>
      </c>
      <c r="I77" t="s">
        <v>314</v>
      </c>
      <c r="J77">
        <v>150</v>
      </c>
      <c r="K77" t="s">
        <v>84</v>
      </c>
      <c r="L77" t="s">
        <v>85</v>
      </c>
      <c r="M77" t="s">
        <v>86</v>
      </c>
      <c r="N77">
        <v>2</v>
      </c>
      <c r="O77" s="1">
        <v>44474.648865740739</v>
      </c>
      <c r="P77" s="1">
        <v>44474.681504629632</v>
      </c>
      <c r="Q77">
        <v>641</v>
      </c>
      <c r="R77">
        <v>2179</v>
      </c>
      <c r="S77" t="b">
        <v>0</v>
      </c>
      <c r="T77" t="s">
        <v>87</v>
      </c>
      <c r="U77" t="b">
        <v>0</v>
      </c>
      <c r="V77" t="s">
        <v>172</v>
      </c>
      <c r="W77" s="1">
        <v>44474.663043981483</v>
      </c>
      <c r="X77">
        <v>1224</v>
      </c>
      <c r="Y77">
        <v>143</v>
      </c>
      <c r="Z77">
        <v>0</v>
      </c>
      <c r="AA77">
        <v>143</v>
      </c>
      <c r="AB77">
        <v>0</v>
      </c>
      <c r="AC77">
        <v>92</v>
      </c>
      <c r="AD77">
        <v>7</v>
      </c>
      <c r="AE77">
        <v>0</v>
      </c>
      <c r="AF77">
        <v>0</v>
      </c>
      <c r="AG77">
        <v>0</v>
      </c>
      <c r="AH77" t="s">
        <v>89</v>
      </c>
      <c r="AI77" s="1">
        <v>44474.681504629632</v>
      </c>
      <c r="AJ77">
        <v>955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7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>
      <c r="A78" t="s">
        <v>315</v>
      </c>
      <c r="B78" t="s">
        <v>79</v>
      </c>
      <c r="C78" t="s">
        <v>316</v>
      </c>
      <c r="D78" t="s">
        <v>81</v>
      </c>
      <c r="E78" s="2" t="str">
        <f>HYPERLINK("capsilon://?command=openfolder&amp;siteaddress=FAM.docvelocity-na8.net&amp;folderid=FX527F5288-7A78-1338-8B27-0FC7781CD34B","FX210913768")</f>
        <v>FX210913768</v>
      </c>
      <c r="F78" t="s">
        <v>19</v>
      </c>
      <c r="G78" t="s">
        <v>19</v>
      </c>
      <c r="H78" t="s">
        <v>82</v>
      </c>
      <c r="I78" t="s">
        <v>317</v>
      </c>
      <c r="J78">
        <v>253</v>
      </c>
      <c r="K78" t="s">
        <v>84</v>
      </c>
      <c r="L78" t="s">
        <v>85</v>
      </c>
      <c r="M78" t="s">
        <v>86</v>
      </c>
      <c r="N78">
        <v>2</v>
      </c>
      <c r="O78" s="1">
        <v>44474.659756944442</v>
      </c>
      <c r="P78" s="1">
        <v>44474.68990740741</v>
      </c>
      <c r="Q78">
        <v>244</v>
      </c>
      <c r="R78">
        <v>2361</v>
      </c>
      <c r="S78" t="b">
        <v>0</v>
      </c>
      <c r="T78" t="s">
        <v>87</v>
      </c>
      <c r="U78" t="b">
        <v>0</v>
      </c>
      <c r="V78" t="s">
        <v>159</v>
      </c>
      <c r="W78" s="1">
        <v>44474.678703703707</v>
      </c>
      <c r="X78">
        <v>1636</v>
      </c>
      <c r="Y78">
        <v>171</v>
      </c>
      <c r="Z78">
        <v>0</v>
      </c>
      <c r="AA78">
        <v>171</v>
      </c>
      <c r="AB78">
        <v>0</v>
      </c>
      <c r="AC78">
        <v>99</v>
      </c>
      <c r="AD78">
        <v>82</v>
      </c>
      <c r="AE78">
        <v>0</v>
      </c>
      <c r="AF78">
        <v>0</v>
      </c>
      <c r="AG78">
        <v>0</v>
      </c>
      <c r="AH78" t="s">
        <v>89</v>
      </c>
      <c r="AI78" s="1">
        <v>44474.68990740741</v>
      </c>
      <c r="AJ78">
        <v>725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81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>
      <c r="A79" t="s">
        <v>318</v>
      </c>
      <c r="B79" t="s">
        <v>79</v>
      </c>
      <c r="C79" t="s">
        <v>319</v>
      </c>
      <c r="D79" t="s">
        <v>81</v>
      </c>
      <c r="E79" s="2" t="str">
        <f>HYPERLINK("capsilon://?command=openfolder&amp;siteaddress=FAM.docvelocity-na8.net&amp;folderid=FX9611D66A-A09F-893F-E51F-3AD42619D23B","FX210913673")</f>
        <v>FX210913673</v>
      </c>
      <c r="F79" t="s">
        <v>19</v>
      </c>
      <c r="G79" t="s">
        <v>19</v>
      </c>
      <c r="H79" t="s">
        <v>82</v>
      </c>
      <c r="I79" t="s">
        <v>320</v>
      </c>
      <c r="J79">
        <v>253</v>
      </c>
      <c r="K79" t="s">
        <v>84</v>
      </c>
      <c r="L79" t="s">
        <v>85</v>
      </c>
      <c r="M79" t="s">
        <v>86</v>
      </c>
      <c r="N79">
        <v>2</v>
      </c>
      <c r="O79" s="1">
        <v>44474.667268518519</v>
      </c>
      <c r="P79" s="1">
        <v>44474.699432870373</v>
      </c>
      <c r="Q79">
        <v>450</v>
      </c>
      <c r="R79">
        <v>2329</v>
      </c>
      <c r="S79" t="b">
        <v>0</v>
      </c>
      <c r="T79" t="s">
        <v>87</v>
      </c>
      <c r="U79" t="b">
        <v>0</v>
      </c>
      <c r="V79" t="s">
        <v>172</v>
      </c>
      <c r="W79" s="1">
        <v>44474.684710648151</v>
      </c>
      <c r="X79">
        <v>1507</v>
      </c>
      <c r="Y79">
        <v>171</v>
      </c>
      <c r="Z79">
        <v>0</v>
      </c>
      <c r="AA79">
        <v>171</v>
      </c>
      <c r="AB79">
        <v>0</v>
      </c>
      <c r="AC79">
        <v>121</v>
      </c>
      <c r="AD79">
        <v>82</v>
      </c>
      <c r="AE79">
        <v>0</v>
      </c>
      <c r="AF79">
        <v>0</v>
      </c>
      <c r="AG79">
        <v>0</v>
      </c>
      <c r="AH79" t="s">
        <v>89</v>
      </c>
      <c r="AI79" s="1">
        <v>44474.699432870373</v>
      </c>
      <c r="AJ79">
        <v>822</v>
      </c>
      <c r="AK79">
        <v>2</v>
      </c>
      <c r="AL79">
        <v>0</v>
      </c>
      <c r="AM79">
        <v>2</v>
      </c>
      <c r="AN79">
        <v>0</v>
      </c>
      <c r="AO79">
        <v>2</v>
      </c>
      <c r="AP79">
        <v>80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>
      <c r="A80" t="s">
        <v>321</v>
      </c>
      <c r="B80" t="s">
        <v>79</v>
      </c>
      <c r="C80" t="s">
        <v>322</v>
      </c>
      <c r="D80" t="s">
        <v>81</v>
      </c>
      <c r="E80" s="2" t="str">
        <f>HYPERLINK("capsilon://?command=openfolder&amp;siteaddress=FAM.docvelocity-na8.net&amp;folderid=FX55FB256C-52DE-F7D8-9330-4ACF4C34E8CA","FX21101431")</f>
        <v>FX21101431</v>
      </c>
      <c r="F80" t="s">
        <v>19</v>
      </c>
      <c r="G80" t="s">
        <v>19</v>
      </c>
      <c r="H80" t="s">
        <v>82</v>
      </c>
      <c r="I80" t="s">
        <v>323</v>
      </c>
      <c r="J80">
        <v>235</v>
      </c>
      <c r="K80" t="s">
        <v>84</v>
      </c>
      <c r="L80" t="s">
        <v>85</v>
      </c>
      <c r="M80" t="s">
        <v>86</v>
      </c>
      <c r="N80">
        <v>2</v>
      </c>
      <c r="O80" s="1">
        <v>44474.66777777778</v>
      </c>
      <c r="P80" s="1">
        <v>44474.707094907404</v>
      </c>
      <c r="Q80">
        <v>817</v>
      </c>
      <c r="R80">
        <v>2580</v>
      </c>
      <c r="S80" t="b">
        <v>0</v>
      </c>
      <c r="T80" t="s">
        <v>87</v>
      </c>
      <c r="U80" t="b">
        <v>0</v>
      </c>
      <c r="V80" t="s">
        <v>192</v>
      </c>
      <c r="W80" s="1">
        <v>44474.683263888888</v>
      </c>
      <c r="X80">
        <v>1335</v>
      </c>
      <c r="Y80">
        <v>220</v>
      </c>
      <c r="Z80">
        <v>0</v>
      </c>
      <c r="AA80">
        <v>220</v>
      </c>
      <c r="AB80">
        <v>54</v>
      </c>
      <c r="AC80">
        <v>90</v>
      </c>
      <c r="AD80">
        <v>15</v>
      </c>
      <c r="AE80">
        <v>0</v>
      </c>
      <c r="AF80">
        <v>0</v>
      </c>
      <c r="AG80">
        <v>0</v>
      </c>
      <c r="AH80" t="s">
        <v>142</v>
      </c>
      <c r="AI80" s="1">
        <v>44474.707094907404</v>
      </c>
      <c r="AJ80">
        <v>1209</v>
      </c>
      <c r="AK80">
        <v>0</v>
      </c>
      <c r="AL80">
        <v>0</v>
      </c>
      <c r="AM80">
        <v>0</v>
      </c>
      <c r="AN80">
        <v>54</v>
      </c>
      <c r="AO80">
        <v>0</v>
      </c>
      <c r="AP80">
        <v>15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>
      <c r="A81" t="s">
        <v>324</v>
      </c>
      <c r="B81" t="s">
        <v>79</v>
      </c>
      <c r="C81" t="s">
        <v>325</v>
      </c>
      <c r="D81" t="s">
        <v>81</v>
      </c>
      <c r="E81" s="2" t="str">
        <f>HYPERLINK("capsilon://?command=openfolder&amp;siteaddress=FAM.docvelocity-na8.net&amp;folderid=FX3343F09D-E992-C4CD-1269-D6118EF7709A","FX21101435")</f>
        <v>FX21101435</v>
      </c>
      <c r="F81" t="s">
        <v>19</v>
      </c>
      <c r="G81" t="s">
        <v>19</v>
      </c>
      <c r="H81" t="s">
        <v>82</v>
      </c>
      <c r="I81" t="s">
        <v>326</v>
      </c>
      <c r="J81">
        <v>226</v>
      </c>
      <c r="K81" t="s">
        <v>84</v>
      </c>
      <c r="L81" t="s">
        <v>85</v>
      </c>
      <c r="M81" t="s">
        <v>86</v>
      </c>
      <c r="N81">
        <v>2</v>
      </c>
      <c r="O81" s="1">
        <v>44474.670324074075</v>
      </c>
      <c r="P81" s="1">
        <v>44474.805798611109</v>
      </c>
      <c r="Q81">
        <v>6201</v>
      </c>
      <c r="R81">
        <v>5504</v>
      </c>
      <c r="S81" t="b">
        <v>0</v>
      </c>
      <c r="T81" t="s">
        <v>87</v>
      </c>
      <c r="U81" t="b">
        <v>0</v>
      </c>
      <c r="V81" t="s">
        <v>100</v>
      </c>
      <c r="W81" s="1">
        <v>44474.685185185182</v>
      </c>
      <c r="X81">
        <v>1271</v>
      </c>
      <c r="Y81">
        <v>197</v>
      </c>
      <c r="Z81">
        <v>0</v>
      </c>
      <c r="AA81">
        <v>197</v>
      </c>
      <c r="AB81">
        <v>0</v>
      </c>
      <c r="AC81">
        <v>102</v>
      </c>
      <c r="AD81">
        <v>29</v>
      </c>
      <c r="AE81">
        <v>0</v>
      </c>
      <c r="AF81">
        <v>0</v>
      </c>
      <c r="AG81">
        <v>0</v>
      </c>
      <c r="AH81" t="s">
        <v>142</v>
      </c>
      <c r="AI81" s="1">
        <v>44474.805798611109</v>
      </c>
      <c r="AJ81">
        <v>4163</v>
      </c>
      <c r="AK81">
        <v>1</v>
      </c>
      <c r="AL81">
        <v>0</v>
      </c>
      <c r="AM81">
        <v>1</v>
      </c>
      <c r="AN81">
        <v>0</v>
      </c>
      <c r="AO81">
        <v>1</v>
      </c>
      <c r="AP81">
        <v>28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>
      <c r="A82" t="s">
        <v>327</v>
      </c>
      <c r="B82" t="s">
        <v>79</v>
      </c>
      <c r="C82" t="s">
        <v>328</v>
      </c>
      <c r="D82" t="s">
        <v>81</v>
      </c>
      <c r="E82" s="2" t="str">
        <f>HYPERLINK("capsilon://?command=openfolder&amp;siteaddress=FAM.docvelocity-na8.net&amp;folderid=FX31D5D21B-E84C-DBAC-7937-A2C420808669","FX21089934")</f>
        <v>FX21089934</v>
      </c>
      <c r="F82" t="s">
        <v>19</v>
      </c>
      <c r="G82" t="s">
        <v>19</v>
      </c>
      <c r="H82" t="s">
        <v>82</v>
      </c>
      <c r="I82" t="s">
        <v>329</v>
      </c>
      <c r="J82">
        <v>175</v>
      </c>
      <c r="K82" t="s">
        <v>84</v>
      </c>
      <c r="L82" t="s">
        <v>85</v>
      </c>
      <c r="M82" t="s">
        <v>86</v>
      </c>
      <c r="N82">
        <v>2</v>
      </c>
      <c r="O82" s="1">
        <v>44474.670486111114</v>
      </c>
      <c r="P82" s="1">
        <v>44475.160960648151</v>
      </c>
      <c r="Q82">
        <v>39657</v>
      </c>
      <c r="R82">
        <v>2720</v>
      </c>
      <c r="S82" t="b">
        <v>0</v>
      </c>
      <c r="T82" t="s">
        <v>87</v>
      </c>
      <c r="U82" t="b">
        <v>0</v>
      </c>
      <c r="V82" t="s">
        <v>176</v>
      </c>
      <c r="W82" s="1">
        <v>44474.688252314816</v>
      </c>
      <c r="X82">
        <v>1432</v>
      </c>
      <c r="Y82">
        <v>189</v>
      </c>
      <c r="Z82">
        <v>0</v>
      </c>
      <c r="AA82">
        <v>189</v>
      </c>
      <c r="AB82">
        <v>0</v>
      </c>
      <c r="AC82">
        <v>76</v>
      </c>
      <c r="AD82">
        <v>-14</v>
      </c>
      <c r="AE82">
        <v>0</v>
      </c>
      <c r="AF82">
        <v>0</v>
      </c>
      <c r="AG82">
        <v>0</v>
      </c>
      <c r="AH82" t="s">
        <v>121</v>
      </c>
      <c r="AI82" s="1">
        <v>44475.160960648151</v>
      </c>
      <c r="AJ82">
        <v>1215</v>
      </c>
      <c r="AK82">
        <v>11</v>
      </c>
      <c r="AL82">
        <v>0</v>
      </c>
      <c r="AM82">
        <v>11</v>
      </c>
      <c r="AN82">
        <v>0</v>
      </c>
      <c r="AO82">
        <v>10</v>
      </c>
      <c r="AP82">
        <v>-25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>
      <c r="A83" t="s">
        <v>330</v>
      </c>
      <c r="B83" t="s">
        <v>79</v>
      </c>
      <c r="C83" t="s">
        <v>331</v>
      </c>
      <c r="D83" t="s">
        <v>81</v>
      </c>
      <c r="E83" s="2" t="str">
        <f>HYPERLINK("capsilon://?command=openfolder&amp;siteaddress=FAM.docvelocity-na8.net&amp;folderid=FXA4E7FC52-4D15-BA17-6A45-C615F7C5CE6B","FX21101199")</f>
        <v>FX21101199</v>
      </c>
      <c r="F83" t="s">
        <v>19</v>
      </c>
      <c r="G83" t="s">
        <v>19</v>
      </c>
      <c r="H83" t="s">
        <v>82</v>
      </c>
      <c r="I83" t="s">
        <v>332</v>
      </c>
      <c r="J83">
        <v>116</v>
      </c>
      <c r="K83" t="s">
        <v>84</v>
      </c>
      <c r="L83" t="s">
        <v>85</v>
      </c>
      <c r="M83" t="s">
        <v>86</v>
      </c>
      <c r="N83">
        <v>2</v>
      </c>
      <c r="O83" s="1">
        <v>44474.694108796299</v>
      </c>
      <c r="P83" s="1">
        <v>44474.828969907408</v>
      </c>
      <c r="Q83">
        <v>9806</v>
      </c>
      <c r="R83">
        <v>1846</v>
      </c>
      <c r="S83" t="b">
        <v>0</v>
      </c>
      <c r="T83" t="s">
        <v>87</v>
      </c>
      <c r="U83" t="b">
        <v>0</v>
      </c>
      <c r="V83" t="s">
        <v>100</v>
      </c>
      <c r="W83" s="1">
        <v>44474.705127314817</v>
      </c>
      <c r="X83">
        <v>951</v>
      </c>
      <c r="Y83">
        <v>100</v>
      </c>
      <c r="Z83">
        <v>0</v>
      </c>
      <c r="AA83">
        <v>100</v>
      </c>
      <c r="AB83">
        <v>0</v>
      </c>
      <c r="AC83">
        <v>44</v>
      </c>
      <c r="AD83">
        <v>16</v>
      </c>
      <c r="AE83">
        <v>0</v>
      </c>
      <c r="AF83">
        <v>0</v>
      </c>
      <c r="AG83">
        <v>0</v>
      </c>
      <c r="AH83" t="s">
        <v>142</v>
      </c>
      <c r="AI83" s="1">
        <v>44474.828969907408</v>
      </c>
      <c r="AJ83">
        <v>895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16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>
      <c r="A84" t="s">
        <v>333</v>
      </c>
      <c r="B84" t="s">
        <v>79</v>
      </c>
      <c r="C84" t="s">
        <v>334</v>
      </c>
      <c r="D84" t="s">
        <v>81</v>
      </c>
      <c r="E84" s="2" t="str">
        <f>HYPERLINK("capsilon://?command=openfolder&amp;siteaddress=FAM.docvelocity-na8.net&amp;folderid=FX76C5B5C5-4083-D56E-2FA1-0937CF5E09AE","FX211048")</f>
        <v>FX211048</v>
      </c>
      <c r="F84" t="s">
        <v>19</v>
      </c>
      <c r="G84" t="s">
        <v>19</v>
      </c>
      <c r="H84" t="s">
        <v>82</v>
      </c>
      <c r="I84" t="s">
        <v>335</v>
      </c>
      <c r="J84">
        <v>66</v>
      </c>
      <c r="K84" t="s">
        <v>84</v>
      </c>
      <c r="L84" t="s">
        <v>85</v>
      </c>
      <c r="M84" t="s">
        <v>86</v>
      </c>
      <c r="N84">
        <v>2</v>
      </c>
      <c r="O84" s="1">
        <v>44474.696620370371</v>
      </c>
      <c r="P84" s="1">
        <v>44474.833611111113</v>
      </c>
      <c r="Q84">
        <v>11160</v>
      </c>
      <c r="R84">
        <v>676</v>
      </c>
      <c r="S84" t="b">
        <v>0</v>
      </c>
      <c r="T84" t="s">
        <v>87</v>
      </c>
      <c r="U84" t="b">
        <v>0</v>
      </c>
      <c r="V84" t="s">
        <v>159</v>
      </c>
      <c r="W84" s="1">
        <v>44474.699803240743</v>
      </c>
      <c r="X84">
        <v>275</v>
      </c>
      <c r="Y84">
        <v>52</v>
      </c>
      <c r="Z84">
        <v>0</v>
      </c>
      <c r="AA84">
        <v>52</v>
      </c>
      <c r="AB84">
        <v>0</v>
      </c>
      <c r="AC84">
        <v>25</v>
      </c>
      <c r="AD84">
        <v>14</v>
      </c>
      <c r="AE84">
        <v>0</v>
      </c>
      <c r="AF84">
        <v>0</v>
      </c>
      <c r="AG84">
        <v>0</v>
      </c>
      <c r="AH84" t="s">
        <v>142</v>
      </c>
      <c r="AI84" s="1">
        <v>44474.833611111113</v>
      </c>
      <c r="AJ84">
        <v>401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13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>
      <c r="A85" t="s">
        <v>336</v>
      </c>
      <c r="B85" t="s">
        <v>79</v>
      </c>
      <c r="C85" t="s">
        <v>337</v>
      </c>
      <c r="D85" t="s">
        <v>81</v>
      </c>
      <c r="E85" s="2" t="str">
        <f>HYPERLINK("capsilon://?command=openfolder&amp;siteaddress=FAM.docvelocity-na8.net&amp;folderid=FXD1AC4F5E-924C-56A7-0745-C99B2EED7766","FX21102103")</f>
        <v>FX21102103</v>
      </c>
      <c r="F85" t="s">
        <v>19</v>
      </c>
      <c r="G85" t="s">
        <v>19</v>
      </c>
      <c r="H85" t="s">
        <v>82</v>
      </c>
      <c r="I85" t="s">
        <v>338</v>
      </c>
      <c r="J85">
        <v>192</v>
      </c>
      <c r="K85" t="s">
        <v>84</v>
      </c>
      <c r="L85" t="s">
        <v>85</v>
      </c>
      <c r="M85" t="s">
        <v>86</v>
      </c>
      <c r="N85">
        <v>2</v>
      </c>
      <c r="O85" s="1">
        <v>44474.702986111108</v>
      </c>
      <c r="P85" s="1">
        <v>44475.15898148148</v>
      </c>
      <c r="Q85">
        <v>37547</v>
      </c>
      <c r="R85">
        <v>1851</v>
      </c>
      <c r="S85" t="b">
        <v>0</v>
      </c>
      <c r="T85" t="s">
        <v>87</v>
      </c>
      <c r="U85" t="b">
        <v>0</v>
      </c>
      <c r="V85" t="s">
        <v>172</v>
      </c>
      <c r="W85" s="1">
        <v>44474.712962962964</v>
      </c>
      <c r="X85">
        <v>862</v>
      </c>
      <c r="Y85">
        <v>142</v>
      </c>
      <c r="Z85">
        <v>0</v>
      </c>
      <c r="AA85">
        <v>142</v>
      </c>
      <c r="AB85">
        <v>0</v>
      </c>
      <c r="AC85">
        <v>76</v>
      </c>
      <c r="AD85">
        <v>50</v>
      </c>
      <c r="AE85">
        <v>0</v>
      </c>
      <c r="AF85">
        <v>0</v>
      </c>
      <c r="AG85">
        <v>0</v>
      </c>
      <c r="AH85" t="s">
        <v>146</v>
      </c>
      <c r="AI85" s="1">
        <v>44475.15898148148</v>
      </c>
      <c r="AJ85">
        <v>974</v>
      </c>
      <c r="AK85">
        <v>2</v>
      </c>
      <c r="AL85">
        <v>0</v>
      </c>
      <c r="AM85">
        <v>2</v>
      </c>
      <c r="AN85">
        <v>0</v>
      </c>
      <c r="AO85">
        <v>2</v>
      </c>
      <c r="AP85">
        <v>48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>
      <c r="A86" t="s">
        <v>339</v>
      </c>
      <c r="B86" t="s">
        <v>79</v>
      </c>
      <c r="C86" t="s">
        <v>340</v>
      </c>
      <c r="D86" t="s">
        <v>81</v>
      </c>
      <c r="E86" s="2" t="str">
        <f>HYPERLINK("capsilon://?command=openfolder&amp;siteaddress=FAM.docvelocity-na8.net&amp;folderid=FXE77717CD-C21E-37A7-40BB-93A7C1D82B65","FX210914751")</f>
        <v>FX210914751</v>
      </c>
      <c r="F86" t="s">
        <v>19</v>
      </c>
      <c r="G86" t="s">
        <v>19</v>
      </c>
      <c r="H86" t="s">
        <v>82</v>
      </c>
      <c r="I86" t="s">
        <v>341</v>
      </c>
      <c r="J86">
        <v>38</v>
      </c>
      <c r="K86" t="s">
        <v>84</v>
      </c>
      <c r="L86" t="s">
        <v>85</v>
      </c>
      <c r="M86" t="s">
        <v>86</v>
      </c>
      <c r="N86">
        <v>2</v>
      </c>
      <c r="O86" s="1">
        <v>44470.470752314817</v>
      </c>
      <c r="P86" s="1">
        <v>44470.497847222221</v>
      </c>
      <c r="Q86">
        <v>1526</v>
      </c>
      <c r="R86">
        <v>815</v>
      </c>
      <c r="S86" t="b">
        <v>0</v>
      </c>
      <c r="T86" t="s">
        <v>87</v>
      </c>
      <c r="U86" t="b">
        <v>0</v>
      </c>
      <c r="V86" t="s">
        <v>100</v>
      </c>
      <c r="W86" s="1">
        <v>44470.475659722222</v>
      </c>
      <c r="X86">
        <v>363</v>
      </c>
      <c r="Y86">
        <v>37</v>
      </c>
      <c r="Z86">
        <v>0</v>
      </c>
      <c r="AA86">
        <v>37</v>
      </c>
      <c r="AB86">
        <v>0</v>
      </c>
      <c r="AC86">
        <v>22</v>
      </c>
      <c r="AD86">
        <v>1</v>
      </c>
      <c r="AE86">
        <v>0</v>
      </c>
      <c r="AF86">
        <v>0</v>
      </c>
      <c r="AG86">
        <v>0</v>
      </c>
      <c r="AH86" t="s">
        <v>146</v>
      </c>
      <c r="AI86" s="1">
        <v>44470.497847222221</v>
      </c>
      <c r="AJ86">
        <v>452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>
      <c r="A87" t="s">
        <v>342</v>
      </c>
      <c r="B87" t="s">
        <v>79</v>
      </c>
      <c r="C87" t="s">
        <v>343</v>
      </c>
      <c r="D87" t="s">
        <v>81</v>
      </c>
      <c r="E87" s="2" t="str">
        <f>HYPERLINK("capsilon://?command=openfolder&amp;siteaddress=FAM.docvelocity-na8.net&amp;folderid=FX48C1171C-2D41-FD08-8D79-4721853983D1","FX21101489")</f>
        <v>FX21101489</v>
      </c>
      <c r="F87" t="s">
        <v>19</v>
      </c>
      <c r="G87" t="s">
        <v>19</v>
      </c>
      <c r="H87" t="s">
        <v>82</v>
      </c>
      <c r="I87" t="s">
        <v>344</v>
      </c>
      <c r="J87">
        <v>364</v>
      </c>
      <c r="K87" t="s">
        <v>84</v>
      </c>
      <c r="L87" t="s">
        <v>85</v>
      </c>
      <c r="M87" t="s">
        <v>86</v>
      </c>
      <c r="N87">
        <v>2</v>
      </c>
      <c r="O87" s="1">
        <v>44474.716620370367</v>
      </c>
      <c r="P87" s="1">
        <v>44475.194768518515</v>
      </c>
      <c r="Q87">
        <v>34505</v>
      </c>
      <c r="R87">
        <v>6807</v>
      </c>
      <c r="S87" t="b">
        <v>0</v>
      </c>
      <c r="T87" t="s">
        <v>87</v>
      </c>
      <c r="U87" t="b">
        <v>0</v>
      </c>
      <c r="V87" t="s">
        <v>176</v>
      </c>
      <c r="W87" s="1">
        <v>44474.760057870371</v>
      </c>
      <c r="X87">
        <v>3666</v>
      </c>
      <c r="Y87">
        <v>340</v>
      </c>
      <c r="Z87">
        <v>0</v>
      </c>
      <c r="AA87">
        <v>340</v>
      </c>
      <c r="AB87">
        <v>0</v>
      </c>
      <c r="AC87">
        <v>141</v>
      </c>
      <c r="AD87">
        <v>24</v>
      </c>
      <c r="AE87">
        <v>0</v>
      </c>
      <c r="AF87">
        <v>0</v>
      </c>
      <c r="AG87">
        <v>0</v>
      </c>
      <c r="AH87" t="s">
        <v>146</v>
      </c>
      <c r="AI87" s="1">
        <v>44475.194768518515</v>
      </c>
      <c r="AJ87">
        <v>3091</v>
      </c>
      <c r="AK87">
        <v>25</v>
      </c>
      <c r="AL87">
        <v>0</v>
      </c>
      <c r="AM87">
        <v>25</v>
      </c>
      <c r="AN87">
        <v>0</v>
      </c>
      <c r="AO87">
        <v>21</v>
      </c>
      <c r="AP87">
        <v>-1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>
      <c r="A88" t="s">
        <v>345</v>
      </c>
      <c r="B88" t="s">
        <v>79</v>
      </c>
      <c r="C88" t="s">
        <v>346</v>
      </c>
      <c r="D88" t="s">
        <v>81</v>
      </c>
      <c r="E88" s="2" t="str">
        <f>HYPERLINK("capsilon://?command=openfolder&amp;siteaddress=FAM.docvelocity-na8.net&amp;folderid=FX786EAAE9-9FE8-36EE-B158-B1E3D8A573D7","FX2110454")</f>
        <v>FX2110454</v>
      </c>
      <c r="F88" t="s">
        <v>19</v>
      </c>
      <c r="G88" t="s">
        <v>19</v>
      </c>
      <c r="H88" t="s">
        <v>82</v>
      </c>
      <c r="I88" t="s">
        <v>347</v>
      </c>
      <c r="J88">
        <v>342</v>
      </c>
      <c r="K88" t="s">
        <v>84</v>
      </c>
      <c r="L88" t="s">
        <v>85</v>
      </c>
      <c r="M88" t="s">
        <v>86</v>
      </c>
      <c r="N88">
        <v>2</v>
      </c>
      <c r="O88" s="1">
        <v>44474.723113425927</v>
      </c>
      <c r="P88" s="1">
        <v>44475.196458333332</v>
      </c>
      <c r="Q88">
        <v>35861</v>
      </c>
      <c r="R88">
        <v>5036</v>
      </c>
      <c r="S88" t="b">
        <v>0</v>
      </c>
      <c r="T88" t="s">
        <v>87</v>
      </c>
      <c r="U88" t="b">
        <v>0</v>
      </c>
      <c r="V88" t="s">
        <v>172</v>
      </c>
      <c r="W88" s="1">
        <v>44474.748530092591</v>
      </c>
      <c r="X88">
        <v>2153</v>
      </c>
      <c r="Y88">
        <v>276</v>
      </c>
      <c r="Z88">
        <v>0</v>
      </c>
      <c r="AA88">
        <v>276</v>
      </c>
      <c r="AB88">
        <v>0</v>
      </c>
      <c r="AC88">
        <v>168</v>
      </c>
      <c r="AD88">
        <v>66</v>
      </c>
      <c r="AE88">
        <v>0</v>
      </c>
      <c r="AF88">
        <v>0</v>
      </c>
      <c r="AG88">
        <v>0</v>
      </c>
      <c r="AH88" t="s">
        <v>89</v>
      </c>
      <c r="AI88" s="1">
        <v>44475.196458333332</v>
      </c>
      <c r="AJ88">
        <v>2866</v>
      </c>
      <c r="AK88">
        <v>8</v>
      </c>
      <c r="AL88">
        <v>0</v>
      </c>
      <c r="AM88">
        <v>8</v>
      </c>
      <c r="AN88">
        <v>0</v>
      </c>
      <c r="AO88">
        <v>6</v>
      </c>
      <c r="AP88">
        <v>58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>
      <c r="A89" t="s">
        <v>348</v>
      </c>
      <c r="B89" t="s">
        <v>79</v>
      </c>
      <c r="C89" t="s">
        <v>349</v>
      </c>
      <c r="D89" t="s">
        <v>81</v>
      </c>
      <c r="E89" s="2" t="str">
        <f>HYPERLINK("capsilon://?command=openfolder&amp;siteaddress=FAM.docvelocity-na8.net&amp;folderid=FX4DD4B41E-2DC6-612A-9127-4A8DC18D905E","FX21086591")</f>
        <v>FX21086591</v>
      </c>
      <c r="F89" t="s">
        <v>19</v>
      </c>
      <c r="G89" t="s">
        <v>19</v>
      </c>
      <c r="H89" t="s">
        <v>82</v>
      </c>
      <c r="I89" t="s">
        <v>350</v>
      </c>
      <c r="J89">
        <v>188</v>
      </c>
      <c r="K89" t="s">
        <v>84</v>
      </c>
      <c r="L89" t="s">
        <v>85</v>
      </c>
      <c r="M89" t="s">
        <v>86</v>
      </c>
      <c r="N89">
        <v>2</v>
      </c>
      <c r="O89" s="1">
        <v>44474.731354166666</v>
      </c>
      <c r="P89" s="1">
        <v>44475.191458333335</v>
      </c>
      <c r="Q89">
        <v>36849</v>
      </c>
      <c r="R89">
        <v>2904</v>
      </c>
      <c r="S89" t="b">
        <v>0</v>
      </c>
      <c r="T89" t="s">
        <v>87</v>
      </c>
      <c r="U89" t="b">
        <v>0</v>
      </c>
      <c r="V89" t="s">
        <v>159</v>
      </c>
      <c r="W89" s="1">
        <v>44474.744467592594</v>
      </c>
      <c r="X89">
        <v>1074</v>
      </c>
      <c r="Y89">
        <v>161</v>
      </c>
      <c r="Z89">
        <v>0</v>
      </c>
      <c r="AA89">
        <v>161</v>
      </c>
      <c r="AB89">
        <v>21</v>
      </c>
      <c r="AC89">
        <v>76</v>
      </c>
      <c r="AD89">
        <v>27</v>
      </c>
      <c r="AE89">
        <v>0</v>
      </c>
      <c r="AF89">
        <v>0</v>
      </c>
      <c r="AG89">
        <v>0</v>
      </c>
      <c r="AH89" t="s">
        <v>121</v>
      </c>
      <c r="AI89" s="1">
        <v>44475.191458333335</v>
      </c>
      <c r="AJ89">
        <v>1794</v>
      </c>
      <c r="AK89">
        <v>0</v>
      </c>
      <c r="AL89">
        <v>0</v>
      </c>
      <c r="AM89">
        <v>0</v>
      </c>
      <c r="AN89">
        <v>21</v>
      </c>
      <c r="AO89">
        <v>0</v>
      </c>
      <c r="AP89">
        <v>27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>
      <c r="A90" t="s">
        <v>351</v>
      </c>
      <c r="B90" t="s">
        <v>79</v>
      </c>
      <c r="C90" t="s">
        <v>352</v>
      </c>
      <c r="D90" t="s">
        <v>81</v>
      </c>
      <c r="E90" s="2" t="str">
        <f>HYPERLINK("capsilon://?command=openfolder&amp;siteaddress=FAM.docvelocity-na8.net&amp;folderid=FX2C7DA7ED-0318-958A-B009-9E24ACC7782D","FX210913512")</f>
        <v>FX210913512</v>
      </c>
      <c r="F90" t="s">
        <v>19</v>
      </c>
      <c r="G90" t="s">
        <v>19</v>
      </c>
      <c r="H90" t="s">
        <v>82</v>
      </c>
      <c r="I90" t="s">
        <v>353</v>
      </c>
      <c r="J90">
        <v>66</v>
      </c>
      <c r="K90" t="s">
        <v>84</v>
      </c>
      <c r="L90" t="s">
        <v>85</v>
      </c>
      <c r="M90" t="s">
        <v>86</v>
      </c>
      <c r="N90">
        <v>2</v>
      </c>
      <c r="O90" s="1">
        <v>44474.731805555559</v>
      </c>
      <c r="P90" s="1">
        <v>44475.200046296297</v>
      </c>
      <c r="Q90">
        <v>39059</v>
      </c>
      <c r="R90">
        <v>1397</v>
      </c>
      <c r="S90" t="b">
        <v>0</v>
      </c>
      <c r="T90" t="s">
        <v>87</v>
      </c>
      <c r="U90" t="b">
        <v>0</v>
      </c>
      <c r="V90" t="s">
        <v>159</v>
      </c>
      <c r="W90" s="1">
        <v>44474.751562500001</v>
      </c>
      <c r="X90">
        <v>612</v>
      </c>
      <c r="Y90">
        <v>52</v>
      </c>
      <c r="Z90">
        <v>0</v>
      </c>
      <c r="AA90">
        <v>52</v>
      </c>
      <c r="AB90">
        <v>0</v>
      </c>
      <c r="AC90">
        <v>36</v>
      </c>
      <c r="AD90">
        <v>14</v>
      </c>
      <c r="AE90">
        <v>0</v>
      </c>
      <c r="AF90">
        <v>0</v>
      </c>
      <c r="AG90">
        <v>0</v>
      </c>
      <c r="AH90" t="s">
        <v>121</v>
      </c>
      <c r="AI90" s="1">
        <v>44475.200046296297</v>
      </c>
      <c r="AJ90">
        <v>741</v>
      </c>
      <c r="AK90">
        <v>2</v>
      </c>
      <c r="AL90">
        <v>0</v>
      </c>
      <c r="AM90">
        <v>2</v>
      </c>
      <c r="AN90">
        <v>0</v>
      </c>
      <c r="AO90">
        <v>1</v>
      </c>
      <c r="AP90">
        <v>12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>
      <c r="A91" t="s">
        <v>354</v>
      </c>
      <c r="B91" t="s">
        <v>79</v>
      </c>
      <c r="C91" t="s">
        <v>355</v>
      </c>
      <c r="D91" t="s">
        <v>81</v>
      </c>
      <c r="E91" s="2" t="str">
        <f>HYPERLINK("capsilon://?command=openfolder&amp;siteaddress=FAM.docvelocity-na8.net&amp;folderid=FX42BC5581-138F-168B-80CF-5F3F80F9DDFF","FX210913849")</f>
        <v>FX210913849</v>
      </c>
      <c r="F91" t="s">
        <v>19</v>
      </c>
      <c r="G91" t="s">
        <v>19</v>
      </c>
      <c r="H91" t="s">
        <v>82</v>
      </c>
      <c r="I91" t="s">
        <v>356</v>
      </c>
      <c r="J91">
        <v>66</v>
      </c>
      <c r="K91" t="s">
        <v>84</v>
      </c>
      <c r="L91" t="s">
        <v>85</v>
      </c>
      <c r="M91" t="s">
        <v>86</v>
      </c>
      <c r="N91">
        <v>2</v>
      </c>
      <c r="O91" s="1">
        <v>44474.739189814813</v>
      </c>
      <c r="P91" s="1">
        <v>44475.205659722225</v>
      </c>
      <c r="Q91">
        <v>38665</v>
      </c>
      <c r="R91">
        <v>1638</v>
      </c>
      <c r="S91" t="b">
        <v>0</v>
      </c>
      <c r="T91" t="s">
        <v>87</v>
      </c>
      <c r="U91" t="b">
        <v>0</v>
      </c>
      <c r="V91" t="s">
        <v>172</v>
      </c>
      <c r="W91" s="1">
        <v>44474.757071759261</v>
      </c>
      <c r="X91">
        <v>667</v>
      </c>
      <c r="Y91">
        <v>52</v>
      </c>
      <c r="Z91">
        <v>0</v>
      </c>
      <c r="AA91">
        <v>52</v>
      </c>
      <c r="AB91">
        <v>0</v>
      </c>
      <c r="AC91">
        <v>39</v>
      </c>
      <c r="AD91">
        <v>14</v>
      </c>
      <c r="AE91">
        <v>0</v>
      </c>
      <c r="AF91">
        <v>0</v>
      </c>
      <c r="AG91">
        <v>0</v>
      </c>
      <c r="AH91" t="s">
        <v>146</v>
      </c>
      <c r="AI91" s="1">
        <v>44475.205659722225</v>
      </c>
      <c r="AJ91">
        <v>940</v>
      </c>
      <c r="AK91">
        <v>0</v>
      </c>
      <c r="AL91">
        <v>0</v>
      </c>
      <c r="AM91">
        <v>0</v>
      </c>
      <c r="AN91">
        <v>0</v>
      </c>
      <c r="AO91">
        <v>1</v>
      </c>
      <c r="AP91">
        <v>14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>
      <c r="A92" t="s">
        <v>357</v>
      </c>
      <c r="B92" t="s">
        <v>79</v>
      </c>
      <c r="C92" t="s">
        <v>358</v>
      </c>
      <c r="D92" t="s">
        <v>81</v>
      </c>
      <c r="E92" s="2" t="str">
        <f>HYPERLINK("capsilon://?command=openfolder&amp;siteaddress=FAM.docvelocity-na8.net&amp;folderid=FXE9C15895-F1B0-1540-85A8-C7A8B39DA567","FX210816023")</f>
        <v>FX210816023</v>
      </c>
      <c r="F92" t="s">
        <v>19</v>
      </c>
      <c r="G92" t="s">
        <v>19</v>
      </c>
      <c r="H92" t="s">
        <v>82</v>
      </c>
      <c r="I92" t="s">
        <v>359</v>
      </c>
      <c r="J92">
        <v>31</v>
      </c>
      <c r="K92" t="s">
        <v>84</v>
      </c>
      <c r="L92" t="s">
        <v>85</v>
      </c>
      <c r="M92" t="s">
        <v>86</v>
      </c>
      <c r="N92">
        <v>2</v>
      </c>
      <c r="O92" s="1">
        <v>44474.778032407405</v>
      </c>
      <c r="P92" s="1">
        <v>44475.200868055559</v>
      </c>
      <c r="Q92">
        <v>35803</v>
      </c>
      <c r="R92">
        <v>730</v>
      </c>
      <c r="S92" t="b">
        <v>0</v>
      </c>
      <c r="T92" t="s">
        <v>87</v>
      </c>
      <c r="U92" t="b">
        <v>0</v>
      </c>
      <c r="V92" t="s">
        <v>159</v>
      </c>
      <c r="W92" s="1">
        <v>44474.782314814816</v>
      </c>
      <c r="X92">
        <v>365</v>
      </c>
      <c r="Y92">
        <v>41</v>
      </c>
      <c r="Z92">
        <v>0</v>
      </c>
      <c r="AA92">
        <v>41</v>
      </c>
      <c r="AB92">
        <v>0</v>
      </c>
      <c r="AC92">
        <v>24</v>
      </c>
      <c r="AD92">
        <v>-10</v>
      </c>
      <c r="AE92">
        <v>0</v>
      </c>
      <c r="AF92">
        <v>0</v>
      </c>
      <c r="AG92">
        <v>0</v>
      </c>
      <c r="AH92" t="s">
        <v>89</v>
      </c>
      <c r="AI92" s="1">
        <v>44475.200868055559</v>
      </c>
      <c r="AJ92">
        <v>358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-10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>
      <c r="A93" t="s">
        <v>360</v>
      </c>
      <c r="B93" t="s">
        <v>79</v>
      </c>
      <c r="C93" t="s">
        <v>358</v>
      </c>
      <c r="D93" t="s">
        <v>81</v>
      </c>
      <c r="E93" s="2" t="str">
        <f>HYPERLINK("capsilon://?command=openfolder&amp;siteaddress=FAM.docvelocity-na8.net&amp;folderid=FXE9C15895-F1B0-1540-85A8-C7A8B39DA567","FX210816023")</f>
        <v>FX210816023</v>
      </c>
      <c r="F93" t="s">
        <v>19</v>
      </c>
      <c r="G93" t="s">
        <v>19</v>
      </c>
      <c r="H93" t="s">
        <v>82</v>
      </c>
      <c r="I93" t="s">
        <v>361</v>
      </c>
      <c r="J93">
        <v>52</v>
      </c>
      <c r="K93" t="s">
        <v>84</v>
      </c>
      <c r="L93" t="s">
        <v>85</v>
      </c>
      <c r="M93" t="s">
        <v>86</v>
      </c>
      <c r="N93">
        <v>2</v>
      </c>
      <c r="O93" s="1">
        <v>44474.778391203705</v>
      </c>
      <c r="P93" s="1">
        <v>44475.205300925925</v>
      </c>
      <c r="Q93">
        <v>36217</v>
      </c>
      <c r="R93">
        <v>668</v>
      </c>
      <c r="S93" t="b">
        <v>0</v>
      </c>
      <c r="T93" t="s">
        <v>87</v>
      </c>
      <c r="U93" t="b">
        <v>0</v>
      </c>
      <c r="V93" t="s">
        <v>265</v>
      </c>
      <c r="W93" s="1">
        <v>44474.781550925924</v>
      </c>
      <c r="X93">
        <v>215</v>
      </c>
      <c r="Y93">
        <v>30</v>
      </c>
      <c r="Z93">
        <v>0</v>
      </c>
      <c r="AA93">
        <v>30</v>
      </c>
      <c r="AB93">
        <v>0</v>
      </c>
      <c r="AC93">
        <v>18</v>
      </c>
      <c r="AD93">
        <v>22</v>
      </c>
      <c r="AE93">
        <v>0</v>
      </c>
      <c r="AF93">
        <v>0</v>
      </c>
      <c r="AG93">
        <v>0</v>
      </c>
      <c r="AH93" t="s">
        <v>121</v>
      </c>
      <c r="AI93" s="1">
        <v>44475.205300925925</v>
      </c>
      <c r="AJ93">
        <v>453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22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>
      <c r="A94" t="s">
        <v>362</v>
      </c>
      <c r="B94" t="s">
        <v>79</v>
      </c>
      <c r="C94" t="s">
        <v>358</v>
      </c>
      <c r="D94" t="s">
        <v>81</v>
      </c>
      <c r="E94" s="2" t="str">
        <f>HYPERLINK("capsilon://?command=openfolder&amp;siteaddress=FAM.docvelocity-na8.net&amp;folderid=FXE9C15895-F1B0-1540-85A8-C7A8B39DA567","FX210816023")</f>
        <v>FX210816023</v>
      </c>
      <c r="F94" t="s">
        <v>19</v>
      </c>
      <c r="G94" t="s">
        <v>19</v>
      </c>
      <c r="H94" t="s">
        <v>82</v>
      </c>
      <c r="I94" t="s">
        <v>363</v>
      </c>
      <c r="J94">
        <v>31</v>
      </c>
      <c r="K94" t="s">
        <v>84</v>
      </c>
      <c r="L94" t="s">
        <v>85</v>
      </c>
      <c r="M94" t="s">
        <v>86</v>
      </c>
      <c r="N94">
        <v>1</v>
      </c>
      <c r="O94" s="1">
        <v>44474.778564814813</v>
      </c>
      <c r="P94" s="1">
        <v>44474.791956018518</v>
      </c>
      <c r="Q94">
        <v>576</v>
      </c>
      <c r="R94">
        <v>581</v>
      </c>
      <c r="S94" t="b">
        <v>0</v>
      </c>
      <c r="T94" t="s">
        <v>87</v>
      </c>
      <c r="U94" t="b">
        <v>0</v>
      </c>
      <c r="V94" t="s">
        <v>252</v>
      </c>
      <c r="W94" s="1">
        <v>44474.791956018518</v>
      </c>
      <c r="X94">
        <v>236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31</v>
      </c>
      <c r="AE94">
        <v>27</v>
      </c>
      <c r="AF94">
        <v>0</v>
      </c>
      <c r="AG94">
        <v>2</v>
      </c>
      <c r="AH94" t="s">
        <v>87</v>
      </c>
      <c r="AI94" t="s">
        <v>87</v>
      </c>
      <c r="AJ94" t="s">
        <v>87</v>
      </c>
      <c r="AK94" t="s">
        <v>87</v>
      </c>
      <c r="AL94" t="s">
        <v>87</v>
      </c>
      <c r="AM94" t="s">
        <v>87</v>
      </c>
      <c r="AN94" t="s">
        <v>87</v>
      </c>
      <c r="AO94" t="s">
        <v>87</v>
      </c>
      <c r="AP94" t="s">
        <v>87</v>
      </c>
      <c r="AQ94" t="s">
        <v>87</v>
      </c>
      <c r="AR94" t="s">
        <v>87</v>
      </c>
      <c r="AS94" t="s">
        <v>87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>
      <c r="A95" t="s">
        <v>364</v>
      </c>
      <c r="B95" t="s">
        <v>79</v>
      </c>
      <c r="C95" t="s">
        <v>365</v>
      </c>
      <c r="D95" t="s">
        <v>81</v>
      </c>
      <c r="E95" s="2" t="str">
        <f>HYPERLINK("capsilon://?command=openfolder&amp;siteaddress=FAM.docvelocity-na8.net&amp;folderid=FX95372C7C-1D2C-36F3-8DA8-C2B9F2BDB812","FX210910413")</f>
        <v>FX210910413</v>
      </c>
      <c r="F95" t="s">
        <v>19</v>
      </c>
      <c r="G95" t="s">
        <v>19</v>
      </c>
      <c r="H95" t="s">
        <v>82</v>
      </c>
      <c r="I95" t="s">
        <v>366</v>
      </c>
      <c r="J95">
        <v>334</v>
      </c>
      <c r="K95" t="s">
        <v>84</v>
      </c>
      <c r="L95" t="s">
        <v>85</v>
      </c>
      <c r="M95" t="s">
        <v>86</v>
      </c>
      <c r="N95">
        <v>2</v>
      </c>
      <c r="O95" s="1">
        <v>44470.475312499999</v>
      </c>
      <c r="P95" s="1">
        <v>44470.541817129626</v>
      </c>
      <c r="Q95">
        <v>1272</v>
      </c>
      <c r="R95">
        <v>4474</v>
      </c>
      <c r="S95" t="b">
        <v>0</v>
      </c>
      <c r="T95" t="s">
        <v>87</v>
      </c>
      <c r="U95" t="b">
        <v>0</v>
      </c>
      <c r="V95" t="s">
        <v>100</v>
      </c>
      <c r="W95" s="1">
        <v>44470.509328703702</v>
      </c>
      <c r="X95">
        <v>2909</v>
      </c>
      <c r="Y95">
        <v>303</v>
      </c>
      <c r="Z95">
        <v>0</v>
      </c>
      <c r="AA95">
        <v>303</v>
      </c>
      <c r="AB95">
        <v>0</v>
      </c>
      <c r="AC95">
        <v>253</v>
      </c>
      <c r="AD95">
        <v>31</v>
      </c>
      <c r="AE95">
        <v>0</v>
      </c>
      <c r="AF95">
        <v>0</v>
      </c>
      <c r="AG95">
        <v>0</v>
      </c>
      <c r="AH95" t="s">
        <v>142</v>
      </c>
      <c r="AI95" s="1">
        <v>44470.541817129626</v>
      </c>
      <c r="AJ95">
        <v>1565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31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>
      <c r="A96" t="s">
        <v>367</v>
      </c>
      <c r="B96" t="s">
        <v>79</v>
      </c>
      <c r="C96" t="s">
        <v>368</v>
      </c>
      <c r="D96" t="s">
        <v>81</v>
      </c>
      <c r="E96" s="2" t="str">
        <f>HYPERLINK("capsilon://?command=openfolder&amp;siteaddress=FAM.docvelocity-na8.net&amp;folderid=FX38E763CA-279B-4158-A974-D47BE3228307","FX210814876")</f>
        <v>FX210814876</v>
      </c>
      <c r="F96" t="s">
        <v>19</v>
      </c>
      <c r="G96" t="s">
        <v>19</v>
      </c>
      <c r="H96" t="s">
        <v>82</v>
      </c>
      <c r="I96" t="s">
        <v>369</v>
      </c>
      <c r="J96">
        <v>66</v>
      </c>
      <c r="K96" t="s">
        <v>84</v>
      </c>
      <c r="L96" t="s">
        <v>85</v>
      </c>
      <c r="M96" t="s">
        <v>86</v>
      </c>
      <c r="N96">
        <v>1</v>
      </c>
      <c r="O96" s="1">
        <v>44470.47556712963</v>
      </c>
      <c r="P96" s="1">
        <v>44470.49523148148</v>
      </c>
      <c r="Q96">
        <v>833</v>
      </c>
      <c r="R96">
        <v>866</v>
      </c>
      <c r="S96" t="b">
        <v>0</v>
      </c>
      <c r="T96" t="s">
        <v>87</v>
      </c>
      <c r="U96" t="b">
        <v>0</v>
      </c>
      <c r="V96" t="s">
        <v>150</v>
      </c>
      <c r="W96" s="1">
        <v>44470.49523148148</v>
      </c>
      <c r="X96">
        <v>149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66</v>
      </c>
      <c r="AE96">
        <v>52</v>
      </c>
      <c r="AF96">
        <v>0</v>
      </c>
      <c r="AG96">
        <v>1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>
      <c r="A97" t="s">
        <v>370</v>
      </c>
      <c r="B97" t="s">
        <v>79</v>
      </c>
      <c r="C97" t="s">
        <v>358</v>
      </c>
      <c r="D97" t="s">
        <v>81</v>
      </c>
      <c r="E97" s="2" t="str">
        <f>HYPERLINK("capsilon://?command=openfolder&amp;siteaddress=FAM.docvelocity-na8.net&amp;folderid=FXE9C15895-F1B0-1540-85A8-C7A8B39DA567","FX210816023")</f>
        <v>FX210816023</v>
      </c>
      <c r="F97" t="s">
        <v>19</v>
      </c>
      <c r="G97" t="s">
        <v>19</v>
      </c>
      <c r="H97" t="s">
        <v>82</v>
      </c>
      <c r="I97" t="s">
        <v>363</v>
      </c>
      <c r="J97">
        <v>62</v>
      </c>
      <c r="K97" t="s">
        <v>84</v>
      </c>
      <c r="L97" t="s">
        <v>85</v>
      </c>
      <c r="M97" t="s">
        <v>86</v>
      </c>
      <c r="N97">
        <v>2</v>
      </c>
      <c r="O97" s="1">
        <v>44474.792939814812</v>
      </c>
      <c r="P97" s="1">
        <v>44474.814155092594</v>
      </c>
      <c r="Q97">
        <v>136</v>
      </c>
      <c r="R97">
        <v>1697</v>
      </c>
      <c r="S97" t="b">
        <v>0</v>
      </c>
      <c r="T97" t="s">
        <v>87</v>
      </c>
      <c r="U97" t="b">
        <v>1</v>
      </c>
      <c r="V97" t="s">
        <v>172</v>
      </c>
      <c r="W97" s="1">
        <v>44474.80574074074</v>
      </c>
      <c r="X97">
        <v>976</v>
      </c>
      <c r="Y97">
        <v>74</v>
      </c>
      <c r="Z97">
        <v>0</v>
      </c>
      <c r="AA97">
        <v>74</v>
      </c>
      <c r="AB97">
        <v>0</v>
      </c>
      <c r="AC97">
        <v>36</v>
      </c>
      <c r="AD97">
        <v>-12</v>
      </c>
      <c r="AE97">
        <v>0</v>
      </c>
      <c r="AF97">
        <v>0</v>
      </c>
      <c r="AG97">
        <v>0</v>
      </c>
      <c r="AH97" t="s">
        <v>142</v>
      </c>
      <c r="AI97" s="1">
        <v>44474.814155092594</v>
      </c>
      <c r="AJ97">
        <v>721</v>
      </c>
      <c r="AK97">
        <v>1</v>
      </c>
      <c r="AL97">
        <v>0</v>
      </c>
      <c r="AM97">
        <v>1</v>
      </c>
      <c r="AN97">
        <v>0</v>
      </c>
      <c r="AO97">
        <v>1</v>
      </c>
      <c r="AP97">
        <v>-13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>
      <c r="A98" t="s">
        <v>371</v>
      </c>
      <c r="B98" t="s">
        <v>79</v>
      </c>
      <c r="C98" t="s">
        <v>372</v>
      </c>
      <c r="D98" t="s">
        <v>81</v>
      </c>
      <c r="E98" s="2" t="str">
        <f>HYPERLINK("capsilon://?command=openfolder&amp;siteaddress=FAM.docvelocity-na8.net&amp;folderid=FX0E5AC6D8-BE08-4BC5-822E-A268C05D9023","FX2109140")</f>
        <v>FX2109140</v>
      </c>
      <c r="F98" t="s">
        <v>19</v>
      </c>
      <c r="G98" t="s">
        <v>19</v>
      </c>
      <c r="H98" t="s">
        <v>82</v>
      </c>
      <c r="I98" t="s">
        <v>373</v>
      </c>
      <c r="J98">
        <v>38</v>
      </c>
      <c r="K98" t="s">
        <v>84</v>
      </c>
      <c r="L98" t="s">
        <v>85</v>
      </c>
      <c r="M98" t="s">
        <v>86</v>
      </c>
      <c r="N98">
        <v>2</v>
      </c>
      <c r="O98" s="1">
        <v>44470.480243055557</v>
      </c>
      <c r="P98" s="1">
        <v>44470.497986111113</v>
      </c>
      <c r="Q98">
        <v>716</v>
      </c>
      <c r="R98">
        <v>817</v>
      </c>
      <c r="S98" t="b">
        <v>0</v>
      </c>
      <c r="T98" t="s">
        <v>87</v>
      </c>
      <c r="U98" t="b">
        <v>0</v>
      </c>
      <c r="V98" t="s">
        <v>88</v>
      </c>
      <c r="W98" s="1">
        <v>44470.486805555556</v>
      </c>
      <c r="X98">
        <v>535</v>
      </c>
      <c r="Y98">
        <v>37</v>
      </c>
      <c r="Z98">
        <v>0</v>
      </c>
      <c r="AA98">
        <v>37</v>
      </c>
      <c r="AB98">
        <v>0</v>
      </c>
      <c r="AC98">
        <v>27</v>
      </c>
      <c r="AD98">
        <v>1</v>
      </c>
      <c r="AE98">
        <v>0</v>
      </c>
      <c r="AF98">
        <v>0</v>
      </c>
      <c r="AG98">
        <v>0</v>
      </c>
      <c r="AH98" t="s">
        <v>89</v>
      </c>
      <c r="AI98" s="1">
        <v>44470.497986111113</v>
      </c>
      <c r="AJ98">
        <v>282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>
      <c r="A99" t="s">
        <v>374</v>
      </c>
      <c r="B99" t="s">
        <v>79</v>
      </c>
      <c r="C99" t="s">
        <v>375</v>
      </c>
      <c r="D99" t="s">
        <v>81</v>
      </c>
      <c r="E99" s="2" t="str">
        <f>HYPERLINK("capsilon://?command=openfolder&amp;siteaddress=FAM.docvelocity-na8.net&amp;folderid=FXC85A6F1B-020D-E0EF-94E5-DDB561ACEF65","FX21087596")</f>
        <v>FX21087596</v>
      </c>
      <c r="F99" t="s">
        <v>19</v>
      </c>
      <c r="G99" t="s">
        <v>19</v>
      </c>
      <c r="H99" t="s">
        <v>82</v>
      </c>
      <c r="I99" t="s">
        <v>376</v>
      </c>
      <c r="J99">
        <v>66</v>
      </c>
      <c r="K99" t="s">
        <v>84</v>
      </c>
      <c r="L99" t="s">
        <v>85</v>
      </c>
      <c r="M99" t="s">
        <v>86</v>
      </c>
      <c r="N99">
        <v>2</v>
      </c>
      <c r="O99" s="1">
        <v>44475.262418981481</v>
      </c>
      <c r="P99" s="1">
        <v>44475.311898148146</v>
      </c>
      <c r="Q99">
        <v>4154</v>
      </c>
      <c r="R99">
        <v>121</v>
      </c>
      <c r="S99" t="b">
        <v>0</v>
      </c>
      <c r="T99" t="s">
        <v>87</v>
      </c>
      <c r="U99" t="b">
        <v>0</v>
      </c>
      <c r="V99" t="s">
        <v>128</v>
      </c>
      <c r="W99" s="1">
        <v>44475.272175925929</v>
      </c>
      <c r="X99">
        <v>27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66</v>
      </c>
      <c r="AE99">
        <v>0</v>
      </c>
      <c r="AF99">
        <v>0</v>
      </c>
      <c r="AG99">
        <v>0</v>
      </c>
      <c r="AH99" t="s">
        <v>89</v>
      </c>
      <c r="AI99" s="1">
        <v>44475.311898148146</v>
      </c>
      <c r="AJ99">
        <v>71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66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>
      <c r="A100" t="s">
        <v>377</v>
      </c>
      <c r="B100" t="s">
        <v>79</v>
      </c>
      <c r="C100" t="s">
        <v>378</v>
      </c>
      <c r="D100" t="s">
        <v>81</v>
      </c>
      <c r="E100" s="2" t="str">
        <f>HYPERLINK("capsilon://?command=openfolder&amp;siteaddress=FAM.docvelocity-na8.net&amp;folderid=FXEA1B6FF1-F37F-63A8-180B-43B27C5FC2E7","FX210913783")</f>
        <v>FX210913783</v>
      </c>
      <c r="F100" t="s">
        <v>19</v>
      </c>
      <c r="G100" t="s">
        <v>19</v>
      </c>
      <c r="H100" t="s">
        <v>82</v>
      </c>
      <c r="I100" t="s">
        <v>379</v>
      </c>
      <c r="J100">
        <v>66</v>
      </c>
      <c r="K100" t="s">
        <v>84</v>
      </c>
      <c r="L100" t="s">
        <v>85</v>
      </c>
      <c r="M100" t="s">
        <v>86</v>
      </c>
      <c r="N100">
        <v>1</v>
      </c>
      <c r="O100" s="1">
        <v>44475.263796296298</v>
      </c>
      <c r="P100" s="1">
        <v>44475.378900462965</v>
      </c>
      <c r="Q100">
        <v>8287</v>
      </c>
      <c r="R100">
        <v>1658</v>
      </c>
      <c r="S100" t="b">
        <v>0</v>
      </c>
      <c r="T100" t="s">
        <v>87</v>
      </c>
      <c r="U100" t="b">
        <v>0</v>
      </c>
      <c r="V100" t="s">
        <v>157</v>
      </c>
      <c r="W100" s="1">
        <v>44475.378900462965</v>
      </c>
      <c r="X100">
        <v>574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66</v>
      </c>
      <c r="AE100">
        <v>52</v>
      </c>
      <c r="AF100">
        <v>0</v>
      </c>
      <c r="AG100">
        <v>1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>
      <c r="A101" t="s">
        <v>380</v>
      </c>
      <c r="B101" t="s">
        <v>79</v>
      </c>
      <c r="C101" t="s">
        <v>211</v>
      </c>
      <c r="D101" t="s">
        <v>81</v>
      </c>
      <c r="E101" s="2" t="str">
        <f>HYPERLINK("capsilon://?command=openfolder&amp;siteaddress=FAM.docvelocity-na8.net&amp;folderid=FX50D3897A-DE0C-9C3B-D76A-9F0D539BA224","FX2110863")</f>
        <v>FX2110863</v>
      </c>
      <c r="F101" t="s">
        <v>19</v>
      </c>
      <c r="G101" t="s">
        <v>19</v>
      </c>
      <c r="H101" t="s">
        <v>82</v>
      </c>
      <c r="I101" t="s">
        <v>381</v>
      </c>
      <c r="J101">
        <v>38</v>
      </c>
      <c r="K101" t="s">
        <v>84</v>
      </c>
      <c r="L101" t="s">
        <v>85</v>
      </c>
      <c r="M101" t="s">
        <v>86</v>
      </c>
      <c r="N101">
        <v>2</v>
      </c>
      <c r="O101" s="1">
        <v>44475.310497685183</v>
      </c>
      <c r="P101" s="1">
        <v>44475.369432870371</v>
      </c>
      <c r="Q101">
        <v>4532</v>
      </c>
      <c r="R101">
        <v>560</v>
      </c>
      <c r="S101" t="b">
        <v>0</v>
      </c>
      <c r="T101" t="s">
        <v>87</v>
      </c>
      <c r="U101" t="b">
        <v>0</v>
      </c>
      <c r="V101" t="s">
        <v>88</v>
      </c>
      <c r="W101" s="1">
        <v>44475.36109953704</v>
      </c>
      <c r="X101">
        <v>258</v>
      </c>
      <c r="Y101">
        <v>37</v>
      </c>
      <c r="Z101">
        <v>0</v>
      </c>
      <c r="AA101">
        <v>37</v>
      </c>
      <c r="AB101">
        <v>0</v>
      </c>
      <c r="AC101">
        <v>25</v>
      </c>
      <c r="AD101">
        <v>1</v>
      </c>
      <c r="AE101">
        <v>0</v>
      </c>
      <c r="AF101">
        <v>0</v>
      </c>
      <c r="AG101">
        <v>0</v>
      </c>
      <c r="AH101" t="s">
        <v>89</v>
      </c>
      <c r="AI101" s="1">
        <v>44475.369432870371</v>
      </c>
      <c r="AJ101">
        <v>302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>
      <c r="A102" t="s">
        <v>382</v>
      </c>
      <c r="B102" t="s">
        <v>79</v>
      </c>
      <c r="C102" t="s">
        <v>383</v>
      </c>
      <c r="D102" t="s">
        <v>81</v>
      </c>
      <c r="E102" s="2" t="str">
        <f>HYPERLINK("capsilon://?command=openfolder&amp;siteaddress=FAM.docvelocity-na8.net&amp;folderid=FX28EA35E7-9631-DAB9-D967-B87A503DE061","FX210816297")</f>
        <v>FX210816297</v>
      </c>
      <c r="F102" t="s">
        <v>19</v>
      </c>
      <c r="G102" t="s">
        <v>19</v>
      </c>
      <c r="H102" t="s">
        <v>82</v>
      </c>
      <c r="I102" t="s">
        <v>384</v>
      </c>
      <c r="J102">
        <v>62</v>
      </c>
      <c r="K102" t="s">
        <v>84</v>
      </c>
      <c r="L102" t="s">
        <v>85</v>
      </c>
      <c r="M102" t="s">
        <v>86</v>
      </c>
      <c r="N102">
        <v>2</v>
      </c>
      <c r="O102" s="1">
        <v>44475.325902777775</v>
      </c>
      <c r="P102" s="1">
        <v>44475.392569444448</v>
      </c>
      <c r="Q102">
        <v>3041</v>
      </c>
      <c r="R102">
        <v>2719</v>
      </c>
      <c r="S102" t="b">
        <v>0</v>
      </c>
      <c r="T102" t="s">
        <v>87</v>
      </c>
      <c r="U102" t="b">
        <v>0</v>
      </c>
      <c r="V102" t="s">
        <v>88</v>
      </c>
      <c r="W102" s="1">
        <v>44475.376493055555</v>
      </c>
      <c r="X102">
        <v>1329</v>
      </c>
      <c r="Y102">
        <v>102</v>
      </c>
      <c r="Z102">
        <v>0</v>
      </c>
      <c r="AA102">
        <v>102</v>
      </c>
      <c r="AB102">
        <v>0</v>
      </c>
      <c r="AC102">
        <v>78</v>
      </c>
      <c r="AD102">
        <v>-40</v>
      </c>
      <c r="AE102">
        <v>0</v>
      </c>
      <c r="AF102">
        <v>0</v>
      </c>
      <c r="AG102">
        <v>0</v>
      </c>
      <c r="AH102" t="s">
        <v>146</v>
      </c>
      <c r="AI102" s="1">
        <v>44475.392569444448</v>
      </c>
      <c r="AJ102">
        <v>1349</v>
      </c>
      <c r="AK102">
        <v>3</v>
      </c>
      <c r="AL102">
        <v>0</v>
      </c>
      <c r="AM102">
        <v>3</v>
      </c>
      <c r="AN102">
        <v>0</v>
      </c>
      <c r="AO102">
        <v>3</v>
      </c>
      <c r="AP102">
        <v>-43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>
      <c r="A103" t="s">
        <v>385</v>
      </c>
      <c r="B103" t="s">
        <v>79</v>
      </c>
      <c r="C103" t="s">
        <v>386</v>
      </c>
      <c r="D103" t="s">
        <v>81</v>
      </c>
      <c r="E103" s="2" t="str">
        <f>HYPERLINK("capsilon://?command=openfolder&amp;siteaddress=FAM.docvelocity-na8.net&amp;folderid=FXEFE8585E-70B7-59FC-250A-9A259458024E","FX210911482")</f>
        <v>FX210911482</v>
      </c>
      <c r="F103" t="s">
        <v>19</v>
      </c>
      <c r="G103" t="s">
        <v>19</v>
      </c>
      <c r="H103" t="s">
        <v>82</v>
      </c>
      <c r="I103" t="s">
        <v>387</v>
      </c>
      <c r="J103">
        <v>66</v>
      </c>
      <c r="K103" t="s">
        <v>84</v>
      </c>
      <c r="L103" t="s">
        <v>85</v>
      </c>
      <c r="M103" t="s">
        <v>86</v>
      </c>
      <c r="N103">
        <v>2</v>
      </c>
      <c r="O103" s="1">
        <v>44475.350011574075</v>
      </c>
      <c r="P103" s="1">
        <v>44475.376944444448</v>
      </c>
      <c r="Q103">
        <v>1235</v>
      </c>
      <c r="R103">
        <v>1092</v>
      </c>
      <c r="S103" t="b">
        <v>0</v>
      </c>
      <c r="T103" t="s">
        <v>87</v>
      </c>
      <c r="U103" t="b">
        <v>0</v>
      </c>
      <c r="V103" t="s">
        <v>93</v>
      </c>
      <c r="W103" s="1">
        <v>44475.362581018519</v>
      </c>
      <c r="X103">
        <v>353</v>
      </c>
      <c r="Y103">
        <v>52</v>
      </c>
      <c r="Z103">
        <v>0</v>
      </c>
      <c r="AA103">
        <v>52</v>
      </c>
      <c r="AB103">
        <v>0</v>
      </c>
      <c r="AC103">
        <v>27</v>
      </c>
      <c r="AD103">
        <v>14</v>
      </c>
      <c r="AE103">
        <v>0</v>
      </c>
      <c r="AF103">
        <v>0</v>
      </c>
      <c r="AG103">
        <v>0</v>
      </c>
      <c r="AH103" t="s">
        <v>146</v>
      </c>
      <c r="AI103" s="1">
        <v>44475.376944444448</v>
      </c>
      <c r="AJ103">
        <v>739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>
      <c r="A104" t="s">
        <v>388</v>
      </c>
      <c r="B104" t="s">
        <v>79</v>
      </c>
      <c r="C104" t="s">
        <v>389</v>
      </c>
      <c r="D104" t="s">
        <v>81</v>
      </c>
      <c r="E104" s="2" t="str">
        <f>HYPERLINK("capsilon://?command=openfolder&amp;siteaddress=FAM.docvelocity-na8.net&amp;folderid=FXFA581D5B-9657-0785-4808-26750FCF452B","FX21087898")</f>
        <v>FX21087898</v>
      </c>
      <c r="F104" t="s">
        <v>19</v>
      </c>
      <c r="G104" t="s">
        <v>19</v>
      </c>
      <c r="H104" t="s">
        <v>82</v>
      </c>
      <c r="I104" t="s">
        <v>390</v>
      </c>
      <c r="J104">
        <v>26</v>
      </c>
      <c r="K104" t="s">
        <v>84</v>
      </c>
      <c r="L104" t="s">
        <v>85</v>
      </c>
      <c r="M104" t="s">
        <v>86</v>
      </c>
      <c r="N104">
        <v>2</v>
      </c>
      <c r="O104" s="1">
        <v>44475.355486111112</v>
      </c>
      <c r="P104" s="1">
        <v>44475.373692129629</v>
      </c>
      <c r="Q104">
        <v>921</v>
      </c>
      <c r="R104">
        <v>652</v>
      </c>
      <c r="S104" t="b">
        <v>0</v>
      </c>
      <c r="T104" t="s">
        <v>87</v>
      </c>
      <c r="U104" t="b">
        <v>0</v>
      </c>
      <c r="V104" t="s">
        <v>93</v>
      </c>
      <c r="W104" s="1">
        <v>44475.365891203706</v>
      </c>
      <c r="X104">
        <v>285</v>
      </c>
      <c r="Y104">
        <v>21</v>
      </c>
      <c r="Z104">
        <v>0</v>
      </c>
      <c r="AA104">
        <v>21</v>
      </c>
      <c r="AB104">
        <v>0</v>
      </c>
      <c r="AC104">
        <v>9</v>
      </c>
      <c r="AD104">
        <v>5</v>
      </c>
      <c r="AE104">
        <v>0</v>
      </c>
      <c r="AF104">
        <v>0</v>
      </c>
      <c r="AG104">
        <v>0</v>
      </c>
      <c r="AH104" t="s">
        <v>89</v>
      </c>
      <c r="AI104" s="1">
        <v>44475.373692129629</v>
      </c>
      <c r="AJ104">
        <v>367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5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>
      <c r="A105" t="s">
        <v>391</v>
      </c>
      <c r="B105" t="s">
        <v>79</v>
      </c>
      <c r="C105" t="s">
        <v>392</v>
      </c>
      <c r="D105" t="s">
        <v>81</v>
      </c>
      <c r="E105" s="2" t="str">
        <f>HYPERLINK("capsilon://?command=openfolder&amp;siteaddress=FAM.docvelocity-na8.net&amp;folderid=FX36010EA8-2F93-3C82-97D2-1E66D494A304","FX21095759")</f>
        <v>FX21095759</v>
      </c>
      <c r="F105" t="s">
        <v>19</v>
      </c>
      <c r="G105" t="s">
        <v>19</v>
      </c>
      <c r="H105" t="s">
        <v>82</v>
      </c>
      <c r="I105" t="s">
        <v>393</v>
      </c>
      <c r="J105">
        <v>66</v>
      </c>
      <c r="K105" t="s">
        <v>294</v>
      </c>
      <c r="L105" t="s">
        <v>19</v>
      </c>
      <c r="M105" t="s">
        <v>81</v>
      </c>
      <c r="N105">
        <v>0</v>
      </c>
      <c r="O105" s="1">
        <v>44475.356354166666</v>
      </c>
      <c r="P105" s="1">
        <v>44475.357442129629</v>
      </c>
      <c r="Q105">
        <v>94</v>
      </c>
      <c r="R105">
        <v>0</v>
      </c>
      <c r="S105" t="b">
        <v>0</v>
      </c>
      <c r="T105" t="s">
        <v>87</v>
      </c>
      <c r="U105" t="b">
        <v>0</v>
      </c>
      <c r="V105" t="s">
        <v>87</v>
      </c>
      <c r="W105" t="s">
        <v>87</v>
      </c>
      <c r="X105" t="s">
        <v>87</v>
      </c>
      <c r="Y105" t="s">
        <v>87</v>
      </c>
      <c r="Z105" t="s">
        <v>87</v>
      </c>
      <c r="AA105" t="s">
        <v>87</v>
      </c>
      <c r="AB105" t="s">
        <v>87</v>
      </c>
      <c r="AC105" t="s">
        <v>87</v>
      </c>
      <c r="AD105" t="s">
        <v>87</v>
      </c>
      <c r="AE105" t="s">
        <v>87</v>
      </c>
      <c r="AF105" t="s">
        <v>87</v>
      </c>
      <c r="AG105" t="s">
        <v>87</v>
      </c>
      <c r="AH105" t="s">
        <v>87</v>
      </c>
      <c r="AI105" t="s">
        <v>87</v>
      </c>
      <c r="AJ105" t="s">
        <v>87</v>
      </c>
      <c r="AK105" t="s">
        <v>87</v>
      </c>
      <c r="AL105" t="s">
        <v>87</v>
      </c>
      <c r="AM105" t="s">
        <v>87</v>
      </c>
      <c r="AN105" t="s">
        <v>87</v>
      </c>
      <c r="AO105" t="s">
        <v>87</v>
      </c>
      <c r="AP105" t="s">
        <v>87</v>
      </c>
      <c r="AQ105" t="s">
        <v>87</v>
      </c>
      <c r="AR105" t="s">
        <v>87</v>
      </c>
      <c r="AS105" t="s">
        <v>87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>
      <c r="A106" t="s">
        <v>394</v>
      </c>
      <c r="B106" t="s">
        <v>79</v>
      </c>
      <c r="C106" t="s">
        <v>395</v>
      </c>
      <c r="D106" t="s">
        <v>81</v>
      </c>
      <c r="E106" s="2" t="str">
        <f>HYPERLINK("capsilon://?command=openfolder&amp;siteaddress=FAM.docvelocity-na8.net&amp;folderid=FX63837233-AD88-3CFA-5A0B-A8BDEDCE4D9B","FX210812753")</f>
        <v>FX210812753</v>
      </c>
      <c r="F106" t="s">
        <v>19</v>
      </c>
      <c r="G106" t="s">
        <v>19</v>
      </c>
      <c r="H106" t="s">
        <v>82</v>
      </c>
      <c r="I106" t="s">
        <v>396</v>
      </c>
      <c r="J106">
        <v>66</v>
      </c>
      <c r="K106" t="s">
        <v>84</v>
      </c>
      <c r="L106" t="s">
        <v>85</v>
      </c>
      <c r="M106" t="s">
        <v>86</v>
      </c>
      <c r="N106">
        <v>2</v>
      </c>
      <c r="O106" s="1">
        <v>44475.359791666669</v>
      </c>
      <c r="P106" s="1">
        <v>44475.370636574073</v>
      </c>
      <c r="Q106">
        <v>803</v>
      </c>
      <c r="R106">
        <v>134</v>
      </c>
      <c r="S106" t="b">
        <v>0</v>
      </c>
      <c r="T106" t="s">
        <v>87</v>
      </c>
      <c r="U106" t="b">
        <v>0</v>
      </c>
      <c r="V106" t="s">
        <v>397</v>
      </c>
      <c r="W106" s="1">
        <v>44475.363854166666</v>
      </c>
      <c r="X106">
        <v>59</v>
      </c>
      <c r="Y106">
        <v>0</v>
      </c>
      <c r="Z106">
        <v>0</v>
      </c>
      <c r="AA106">
        <v>0</v>
      </c>
      <c r="AB106">
        <v>52</v>
      </c>
      <c r="AC106">
        <v>0</v>
      </c>
      <c r="AD106">
        <v>66</v>
      </c>
      <c r="AE106">
        <v>0</v>
      </c>
      <c r="AF106">
        <v>0</v>
      </c>
      <c r="AG106">
        <v>0</v>
      </c>
      <c r="AH106" t="s">
        <v>121</v>
      </c>
      <c r="AI106" s="1">
        <v>44475.370636574073</v>
      </c>
      <c r="AJ106">
        <v>75</v>
      </c>
      <c r="AK106">
        <v>0</v>
      </c>
      <c r="AL106">
        <v>0</v>
      </c>
      <c r="AM106">
        <v>0</v>
      </c>
      <c r="AN106">
        <v>52</v>
      </c>
      <c r="AO106">
        <v>0</v>
      </c>
      <c r="AP106">
        <v>66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>
      <c r="A107" t="s">
        <v>398</v>
      </c>
      <c r="B107" t="s">
        <v>79</v>
      </c>
      <c r="C107" t="s">
        <v>399</v>
      </c>
      <c r="D107" t="s">
        <v>81</v>
      </c>
      <c r="E107" s="2" t="str">
        <f>HYPERLINK("capsilon://?command=openfolder&amp;siteaddress=FAM.docvelocity-na8.net&amp;folderid=FXB591FCDD-9B45-2FFA-B050-75D43D825D76","FX210714675")</f>
        <v>FX210714675</v>
      </c>
      <c r="F107" t="s">
        <v>19</v>
      </c>
      <c r="G107" t="s">
        <v>19</v>
      </c>
      <c r="H107" t="s">
        <v>82</v>
      </c>
      <c r="I107" t="s">
        <v>400</v>
      </c>
      <c r="J107">
        <v>66</v>
      </c>
      <c r="K107" t="s">
        <v>84</v>
      </c>
      <c r="L107" t="s">
        <v>85</v>
      </c>
      <c r="M107" t="s">
        <v>86</v>
      </c>
      <c r="N107">
        <v>1</v>
      </c>
      <c r="O107" s="1">
        <v>44475.361030092594</v>
      </c>
      <c r="P107" s="1">
        <v>44475.381469907406</v>
      </c>
      <c r="Q107">
        <v>896</v>
      </c>
      <c r="R107">
        <v>870</v>
      </c>
      <c r="S107" t="b">
        <v>0</v>
      </c>
      <c r="T107" t="s">
        <v>87</v>
      </c>
      <c r="U107" t="b">
        <v>0</v>
      </c>
      <c r="V107" t="s">
        <v>157</v>
      </c>
      <c r="W107" s="1">
        <v>44475.381469907406</v>
      </c>
      <c r="X107">
        <v>221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66</v>
      </c>
      <c r="AE107">
        <v>52</v>
      </c>
      <c r="AF107">
        <v>0</v>
      </c>
      <c r="AG107">
        <v>2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>
      <c r="A108" t="s">
        <v>401</v>
      </c>
      <c r="B108" t="s">
        <v>79</v>
      </c>
      <c r="C108" t="s">
        <v>402</v>
      </c>
      <c r="D108" t="s">
        <v>81</v>
      </c>
      <c r="E108" s="2" t="str">
        <f>HYPERLINK("capsilon://?command=openfolder&amp;siteaddress=FAM.docvelocity-na8.net&amp;folderid=FXB1A63F1E-4D31-6597-E61A-A1221EFF7B22","FX210811403")</f>
        <v>FX210811403</v>
      </c>
      <c r="F108" t="s">
        <v>19</v>
      </c>
      <c r="G108" t="s">
        <v>19</v>
      </c>
      <c r="H108" t="s">
        <v>82</v>
      </c>
      <c r="I108" t="s">
        <v>403</v>
      </c>
      <c r="J108">
        <v>66</v>
      </c>
      <c r="K108" t="s">
        <v>84</v>
      </c>
      <c r="L108" t="s">
        <v>85</v>
      </c>
      <c r="M108" t="s">
        <v>86</v>
      </c>
      <c r="N108">
        <v>2</v>
      </c>
      <c r="O108" s="1">
        <v>44475.36277777778</v>
      </c>
      <c r="P108" s="1">
        <v>44475.371064814812</v>
      </c>
      <c r="Q108">
        <v>618</v>
      </c>
      <c r="R108">
        <v>98</v>
      </c>
      <c r="S108" t="b">
        <v>0</v>
      </c>
      <c r="T108" t="s">
        <v>87</v>
      </c>
      <c r="U108" t="b">
        <v>0</v>
      </c>
      <c r="V108" t="s">
        <v>93</v>
      </c>
      <c r="W108" s="1">
        <v>44475.367650462962</v>
      </c>
      <c r="X108">
        <v>62</v>
      </c>
      <c r="Y108">
        <v>0</v>
      </c>
      <c r="Z108">
        <v>0</v>
      </c>
      <c r="AA108">
        <v>0</v>
      </c>
      <c r="AB108">
        <v>52</v>
      </c>
      <c r="AC108">
        <v>0</v>
      </c>
      <c r="AD108">
        <v>66</v>
      </c>
      <c r="AE108">
        <v>0</v>
      </c>
      <c r="AF108">
        <v>0</v>
      </c>
      <c r="AG108">
        <v>0</v>
      </c>
      <c r="AH108" t="s">
        <v>121</v>
      </c>
      <c r="AI108" s="1">
        <v>44475.371064814812</v>
      </c>
      <c r="AJ108">
        <v>36</v>
      </c>
      <c r="AK108">
        <v>0</v>
      </c>
      <c r="AL108">
        <v>0</v>
      </c>
      <c r="AM108">
        <v>0</v>
      </c>
      <c r="AN108">
        <v>52</v>
      </c>
      <c r="AO108">
        <v>0</v>
      </c>
      <c r="AP108">
        <v>66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>
      <c r="A109" t="s">
        <v>404</v>
      </c>
      <c r="B109" t="s">
        <v>79</v>
      </c>
      <c r="C109" t="s">
        <v>405</v>
      </c>
      <c r="D109" t="s">
        <v>81</v>
      </c>
      <c r="E109" s="2" t="str">
        <f>HYPERLINK("capsilon://?command=openfolder&amp;siteaddress=FAM.docvelocity-na8.net&amp;folderid=FXC1328FDF-90E0-7185-968D-A2CCB98386EA","FX210810436")</f>
        <v>FX210810436</v>
      </c>
      <c r="F109" t="s">
        <v>19</v>
      </c>
      <c r="G109" t="s">
        <v>19</v>
      </c>
      <c r="H109" t="s">
        <v>82</v>
      </c>
      <c r="I109" t="s">
        <v>406</v>
      </c>
      <c r="J109">
        <v>66</v>
      </c>
      <c r="K109" t="s">
        <v>84</v>
      </c>
      <c r="L109" t="s">
        <v>85</v>
      </c>
      <c r="M109" t="s">
        <v>86</v>
      </c>
      <c r="N109">
        <v>2</v>
      </c>
      <c r="O109" s="1">
        <v>44475.378923611112</v>
      </c>
      <c r="P109" s="1">
        <v>44475.401747685188</v>
      </c>
      <c r="Q109">
        <v>1818</v>
      </c>
      <c r="R109">
        <v>154</v>
      </c>
      <c r="S109" t="b">
        <v>0</v>
      </c>
      <c r="T109" t="s">
        <v>87</v>
      </c>
      <c r="U109" t="b">
        <v>0</v>
      </c>
      <c r="V109" t="s">
        <v>407</v>
      </c>
      <c r="W109" s="1">
        <v>44475.37976851852</v>
      </c>
      <c r="X109">
        <v>61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66</v>
      </c>
      <c r="AE109">
        <v>0</v>
      </c>
      <c r="AF109">
        <v>0</v>
      </c>
      <c r="AG109">
        <v>0</v>
      </c>
      <c r="AH109" t="s">
        <v>121</v>
      </c>
      <c r="AI109" s="1">
        <v>44475.401747685188</v>
      </c>
      <c r="AJ109">
        <v>74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66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>
      <c r="A110" t="s">
        <v>408</v>
      </c>
      <c r="B110" t="s">
        <v>79</v>
      </c>
      <c r="C110" t="s">
        <v>378</v>
      </c>
      <c r="D110" t="s">
        <v>81</v>
      </c>
      <c r="E110" s="2" t="str">
        <f>HYPERLINK("capsilon://?command=openfolder&amp;siteaddress=FAM.docvelocity-na8.net&amp;folderid=FXEA1B6FF1-F37F-63A8-180B-43B27C5FC2E7","FX210913783")</f>
        <v>FX210913783</v>
      </c>
      <c r="F110" t="s">
        <v>19</v>
      </c>
      <c r="G110" t="s">
        <v>19</v>
      </c>
      <c r="H110" t="s">
        <v>82</v>
      </c>
      <c r="I110" t="s">
        <v>379</v>
      </c>
      <c r="J110">
        <v>66</v>
      </c>
      <c r="K110" t="s">
        <v>84</v>
      </c>
      <c r="L110" t="s">
        <v>85</v>
      </c>
      <c r="M110" t="s">
        <v>86</v>
      </c>
      <c r="N110">
        <v>2</v>
      </c>
      <c r="O110" s="1">
        <v>44475.379826388889</v>
      </c>
      <c r="P110" s="1">
        <v>44475.401990740742</v>
      </c>
      <c r="Q110">
        <v>670</v>
      </c>
      <c r="R110">
        <v>1245</v>
      </c>
      <c r="S110" t="b">
        <v>0</v>
      </c>
      <c r="T110" t="s">
        <v>87</v>
      </c>
      <c r="U110" t="b">
        <v>1</v>
      </c>
      <c r="V110" t="s">
        <v>407</v>
      </c>
      <c r="W110" s="1">
        <v>44475.385127314818</v>
      </c>
      <c r="X110">
        <v>432</v>
      </c>
      <c r="Y110">
        <v>52</v>
      </c>
      <c r="Z110">
        <v>0</v>
      </c>
      <c r="AA110">
        <v>52</v>
      </c>
      <c r="AB110">
        <v>0</v>
      </c>
      <c r="AC110">
        <v>37</v>
      </c>
      <c r="AD110">
        <v>14</v>
      </c>
      <c r="AE110">
        <v>0</v>
      </c>
      <c r="AF110">
        <v>0</v>
      </c>
      <c r="AG110">
        <v>0</v>
      </c>
      <c r="AH110" t="s">
        <v>146</v>
      </c>
      <c r="AI110" s="1">
        <v>44475.401990740742</v>
      </c>
      <c r="AJ110">
        <v>813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13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>
      <c r="A111" t="s">
        <v>409</v>
      </c>
      <c r="B111" t="s">
        <v>79</v>
      </c>
      <c r="C111" t="s">
        <v>399</v>
      </c>
      <c r="D111" t="s">
        <v>81</v>
      </c>
      <c r="E111" s="2" t="str">
        <f>HYPERLINK("capsilon://?command=openfolder&amp;siteaddress=FAM.docvelocity-na8.net&amp;folderid=FXB591FCDD-9B45-2FFA-B050-75D43D825D76","FX210714675")</f>
        <v>FX210714675</v>
      </c>
      <c r="F111" t="s">
        <v>19</v>
      </c>
      <c r="G111" t="s">
        <v>19</v>
      </c>
      <c r="H111" t="s">
        <v>82</v>
      </c>
      <c r="I111" t="s">
        <v>400</v>
      </c>
      <c r="J111">
        <v>76</v>
      </c>
      <c r="K111" t="s">
        <v>84</v>
      </c>
      <c r="L111" t="s">
        <v>85</v>
      </c>
      <c r="M111" t="s">
        <v>86</v>
      </c>
      <c r="N111">
        <v>2</v>
      </c>
      <c r="O111" s="1">
        <v>44475.382164351853</v>
      </c>
      <c r="P111" s="1">
        <v>44475.400185185186</v>
      </c>
      <c r="Q111">
        <v>858</v>
      </c>
      <c r="R111">
        <v>699</v>
      </c>
      <c r="S111" t="b">
        <v>0</v>
      </c>
      <c r="T111" t="s">
        <v>87</v>
      </c>
      <c r="U111" t="b">
        <v>1</v>
      </c>
      <c r="V111" t="s">
        <v>157</v>
      </c>
      <c r="W111" s="1">
        <v>44475.385752314818</v>
      </c>
      <c r="X111">
        <v>309</v>
      </c>
      <c r="Y111">
        <v>37</v>
      </c>
      <c r="Z111">
        <v>0</v>
      </c>
      <c r="AA111">
        <v>37</v>
      </c>
      <c r="AB111">
        <v>37</v>
      </c>
      <c r="AC111">
        <v>34</v>
      </c>
      <c r="AD111">
        <v>39</v>
      </c>
      <c r="AE111">
        <v>0</v>
      </c>
      <c r="AF111">
        <v>0</v>
      </c>
      <c r="AG111">
        <v>0</v>
      </c>
      <c r="AH111" t="s">
        <v>121</v>
      </c>
      <c r="AI111" s="1">
        <v>44475.400185185186</v>
      </c>
      <c r="AJ111">
        <v>390</v>
      </c>
      <c r="AK111">
        <v>0</v>
      </c>
      <c r="AL111">
        <v>0</v>
      </c>
      <c r="AM111">
        <v>0</v>
      </c>
      <c r="AN111">
        <v>37</v>
      </c>
      <c r="AO111">
        <v>0</v>
      </c>
      <c r="AP111">
        <v>39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>
      <c r="A112" t="s">
        <v>410</v>
      </c>
      <c r="B112" t="s">
        <v>79</v>
      </c>
      <c r="C112" t="s">
        <v>411</v>
      </c>
      <c r="D112" t="s">
        <v>81</v>
      </c>
      <c r="E112" s="2" t="str">
        <f>HYPERLINK("capsilon://?command=openfolder&amp;siteaddress=FAM.docvelocity-na8.net&amp;folderid=FX67AC5112-7154-65F8-2675-5F35EEDDCB94","FX21087050")</f>
        <v>FX21087050</v>
      </c>
      <c r="F112" t="s">
        <v>19</v>
      </c>
      <c r="G112" t="s">
        <v>19</v>
      </c>
      <c r="H112" t="s">
        <v>82</v>
      </c>
      <c r="I112" t="s">
        <v>412</v>
      </c>
      <c r="J112">
        <v>38</v>
      </c>
      <c r="K112" t="s">
        <v>84</v>
      </c>
      <c r="L112" t="s">
        <v>85</v>
      </c>
      <c r="M112" t="s">
        <v>86</v>
      </c>
      <c r="N112">
        <v>2</v>
      </c>
      <c r="O112" s="1">
        <v>44475.385127314818</v>
      </c>
      <c r="P112" s="1">
        <v>44475.404513888891</v>
      </c>
      <c r="Q112">
        <v>1089</v>
      </c>
      <c r="R112">
        <v>586</v>
      </c>
      <c r="S112" t="b">
        <v>0</v>
      </c>
      <c r="T112" t="s">
        <v>87</v>
      </c>
      <c r="U112" t="b">
        <v>0</v>
      </c>
      <c r="V112" t="s">
        <v>128</v>
      </c>
      <c r="W112" s="1">
        <v>44475.389305555553</v>
      </c>
      <c r="X112">
        <v>348</v>
      </c>
      <c r="Y112">
        <v>37</v>
      </c>
      <c r="Z112">
        <v>0</v>
      </c>
      <c r="AA112">
        <v>37</v>
      </c>
      <c r="AB112">
        <v>0</v>
      </c>
      <c r="AC112">
        <v>26</v>
      </c>
      <c r="AD112">
        <v>1</v>
      </c>
      <c r="AE112">
        <v>0</v>
      </c>
      <c r="AF112">
        <v>0</v>
      </c>
      <c r="AG112">
        <v>0</v>
      </c>
      <c r="AH112" t="s">
        <v>121</v>
      </c>
      <c r="AI112" s="1">
        <v>44475.404513888891</v>
      </c>
      <c r="AJ112">
        <v>238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>
      <c r="A113" t="s">
        <v>413</v>
      </c>
      <c r="B113" t="s">
        <v>79</v>
      </c>
      <c r="C113" t="s">
        <v>414</v>
      </c>
      <c r="D113" t="s">
        <v>81</v>
      </c>
      <c r="E113" s="2" t="str">
        <f>HYPERLINK("capsilon://?command=openfolder&amp;siteaddress=FAM.docvelocity-na8.net&amp;folderid=FX0004A507-3B57-0326-80FB-B0ECEF133176","FX210911331")</f>
        <v>FX210911331</v>
      </c>
      <c r="F113" t="s">
        <v>19</v>
      </c>
      <c r="G113" t="s">
        <v>19</v>
      </c>
      <c r="H113" t="s">
        <v>82</v>
      </c>
      <c r="I113" t="s">
        <v>415</v>
      </c>
      <c r="J113">
        <v>66</v>
      </c>
      <c r="K113" t="s">
        <v>84</v>
      </c>
      <c r="L113" t="s">
        <v>85</v>
      </c>
      <c r="M113" t="s">
        <v>86</v>
      </c>
      <c r="N113">
        <v>2</v>
      </c>
      <c r="O113" s="1">
        <v>44475.395462962966</v>
      </c>
      <c r="P113" s="1">
        <v>44475.410277777781</v>
      </c>
      <c r="Q113">
        <v>253</v>
      </c>
      <c r="R113">
        <v>1027</v>
      </c>
      <c r="S113" t="b">
        <v>0</v>
      </c>
      <c r="T113" t="s">
        <v>87</v>
      </c>
      <c r="U113" t="b">
        <v>0</v>
      </c>
      <c r="V113" t="s">
        <v>100</v>
      </c>
      <c r="W113" s="1">
        <v>44475.39912037037</v>
      </c>
      <c r="X113">
        <v>312</v>
      </c>
      <c r="Y113">
        <v>52</v>
      </c>
      <c r="Z113">
        <v>0</v>
      </c>
      <c r="AA113">
        <v>52</v>
      </c>
      <c r="AB113">
        <v>0</v>
      </c>
      <c r="AC113">
        <v>37</v>
      </c>
      <c r="AD113">
        <v>14</v>
      </c>
      <c r="AE113">
        <v>0</v>
      </c>
      <c r="AF113">
        <v>0</v>
      </c>
      <c r="AG113">
        <v>0</v>
      </c>
      <c r="AH113" t="s">
        <v>146</v>
      </c>
      <c r="AI113" s="1">
        <v>44475.410277777781</v>
      </c>
      <c r="AJ113">
        <v>715</v>
      </c>
      <c r="AK113">
        <v>2</v>
      </c>
      <c r="AL113">
        <v>0</v>
      </c>
      <c r="AM113">
        <v>2</v>
      </c>
      <c r="AN113">
        <v>0</v>
      </c>
      <c r="AO113">
        <v>2</v>
      </c>
      <c r="AP113">
        <v>12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>
      <c r="A114" t="s">
        <v>416</v>
      </c>
      <c r="B114" t="s">
        <v>79</v>
      </c>
      <c r="C114" t="s">
        <v>417</v>
      </c>
      <c r="D114" t="s">
        <v>81</v>
      </c>
      <c r="E114" s="2" t="str">
        <f>HYPERLINK("capsilon://?command=openfolder&amp;siteaddress=FAM.docvelocity-na8.net&amp;folderid=FX7EC1737B-D483-9437-D0CD-0CAB118EB4D5","FX210811150")</f>
        <v>FX210811150</v>
      </c>
      <c r="F114" t="s">
        <v>19</v>
      </c>
      <c r="G114" t="s">
        <v>19</v>
      </c>
      <c r="H114" t="s">
        <v>82</v>
      </c>
      <c r="I114" t="s">
        <v>418</v>
      </c>
      <c r="J114">
        <v>132</v>
      </c>
      <c r="K114" t="s">
        <v>84</v>
      </c>
      <c r="L114" t="s">
        <v>85</v>
      </c>
      <c r="M114" t="s">
        <v>86</v>
      </c>
      <c r="N114">
        <v>2</v>
      </c>
      <c r="O114" s="1">
        <v>44475.400300925925</v>
      </c>
      <c r="P114" s="1">
        <v>44475.405706018515</v>
      </c>
      <c r="Q114">
        <v>215</v>
      </c>
      <c r="R114">
        <v>252</v>
      </c>
      <c r="S114" t="b">
        <v>0</v>
      </c>
      <c r="T114" t="s">
        <v>87</v>
      </c>
      <c r="U114" t="b">
        <v>0</v>
      </c>
      <c r="V114" t="s">
        <v>407</v>
      </c>
      <c r="W114" s="1">
        <v>44475.40215277778</v>
      </c>
      <c r="X114">
        <v>150</v>
      </c>
      <c r="Y114">
        <v>0</v>
      </c>
      <c r="Z114">
        <v>0</v>
      </c>
      <c r="AA114">
        <v>0</v>
      </c>
      <c r="AB114">
        <v>104</v>
      </c>
      <c r="AC114">
        <v>0</v>
      </c>
      <c r="AD114">
        <v>132</v>
      </c>
      <c r="AE114">
        <v>0</v>
      </c>
      <c r="AF114">
        <v>0</v>
      </c>
      <c r="AG114">
        <v>0</v>
      </c>
      <c r="AH114" t="s">
        <v>121</v>
      </c>
      <c r="AI114" s="1">
        <v>44475.405706018515</v>
      </c>
      <c r="AJ114">
        <v>102</v>
      </c>
      <c r="AK114">
        <v>0</v>
      </c>
      <c r="AL114">
        <v>0</v>
      </c>
      <c r="AM114">
        <v>0</v>
      </c>
      <c r="AN114">
        <v>104</v>
      </c>
      <c r="AO114">
        <v>0</v>
      </c>
      <c r="AP114">
        <v>132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>
      <c r="A115" t="s">
        <v>419</v>
      </c>
      <c r="B115" t="s">
        <v>79</v>
      </c>
      <c r="C115" t="s">
        <v>420</v>
      </c>
      <c r="D115" t="s">
        <v>81</v>
      </c>
      <c r="E115" s="2" t="str">
        <f>HYPERLINK("capsilon://?command=openfolder&amp;siteaddress=FAM.docvelocity-na8.net&amp;folderid=FX1C1410FC-077F-6F4D-690F-AD996A18AB26","FX21099310")</f>
        <v>FX21099310</v>
      </c>
      <c r="F115" t="s">
        <v>19</v>
      </c>
      <c r="G115" t="s">
        <v>19</v>
      </c>
      <c r="H115" t="s">
        <v>82</v>
      </c>
      <c r="I115" t="s">
        <v>421</v>
      </c>
      <c r="J115">
        <v>66</v>
      </c>
      <c r="K115" t="s">
        <v>84</v>
      </c>
      <c r="L115" t="s">
        <v>85</v>
      </c>
      <c r="M115" t="s">
        <v>86</v>
      </c>
      <c r="N115">
        <v>2</v>
      </c>
      <c r="O115" s="1">
        <v>44475.404444444444</v>
      </c>
      <c r="P115" s="1">
        <v>44475.416701388887</v>
      </c>
      <c r="Q115">
        <v>69</v>
      </c>
      <c r="R115">
        <v>990</v>
      </c>
      <c r="S115" t="b">
        <v>0</v>
      </c>
      <c r="T115" t="s">
        <v>87</v>
      </c>
      <c r="U115" t="b">
        <v>0</v>
      </c>
      <c r="V115" t="s">
        <v>100</v>
      </c>
      <c r="W115" s="1">
        <v>44475.409537037034</v>
      </c>
      <c r="X115">
        <v>436</v>
      </c>
      <c r="Y115">
        <v>52</v>
      </c>
      <c r="Z115">
        <v>0</v>
      </c>
      <c r="AA115">
        <v>52</v>
      </c>
      <c r="AB115">
        <v>0</v>
      </c>
      <c r="AC115">
        <v>31</v>
      </c>
      <c r="AD115">
        <v>14</v>
      </c>
      <c r="AE115">
        <v>0</v>
      </c>
      <c r="AF115">
        <v>0</v>
      </c>
      <c r="AG115">
        <v>0</v>
      </c>
      <c r="AH115" t="s">
        <v>146</v>
      </c>
      <c r="AI115" s="1">
        <v>44475.416701388887</v>
      </c>
      <c r="AJ115">
        <v>554</v>
      </c>
      <c r="AK115">
        <v>1</v>
      </c>
      <c r="AL115">
        <v>0</v>
      </c>
      <c r="AM115">
        <v>1</v>
      </c>
      <c r="AN115">
        <v>0</v>
      </c>
      <c r="AO115">
        <v>1</v>
      </c>
      <c r="AP115">
        <v>13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>
      <c r="A116" t="s">
        <v>422</v>
      </c>
      <c r="B116" t="s">
        <v>79</v>
      </c>
      <c r="C116" t="s">
        <v>386</v>
      </c>
      <c r="D116" t="s">
        <v>81</v>
      </c>
      <c r="E116" s="2" t="str">
        <f>HYPERLINK("capsilon://?command=openfolder&amp;siteaddress=FAM.docvelocity-na8.net&amp;folderid=FXEFE8585E-70B7-59FC-250A-9A259458024E","FX210911482")</f>
        <v>FX210911482</v>
      </c>
      <c r="F116" t="s">
        <v>19</v>
      </c>
      <c r="G116" t="s">
        <v>19</v>
      </c>
      <c r="H116" t="s">
        <v>82</v>
      </c>
      <c r="I116" t="s">
        <v>423</v>
      </c>
      <c r="J116">
        <v>66</v>
      </c>
      <c r="K116" t="s">
        <v>84</v>
      </c>
      <c r="L116" t="s">
        <v>85</v>
      </c>
      <c r="M116" t="s">
        <v>86</v>
      </c>
      <c r="N116">
        <v>2</v>
      </c>
      <c r="O116" s="1">
        <v>44475.404976851853</v>
      </c>
      <c r="P116" s="1">
        <v>44475.421666666669</v>
      </c>
      <c r="Q116">
        <v>687</v>
      </c>
      <c r="R116">
        <v>755</v>
      </c>
      <c r="S116" t="b">
        <v>0</v>
      </c>
      <c r="T116" t="s">
        <v>87</v>
      </c>
      <c r="U116" t="b">
        <v>0</v>
      </c>
      <c r="V116" t="s">
        <v>407</v>
      </c>
      <c r="W116" s="1">
        <v>44475.408773148149</v>
      </c>
      <c r="X116">
        <v>326</v>
      </c>
      <c r="Y116">
        <v>52</v>
      </c>
      <c r="Z116">
        <v>0</v>
      </c>
      <c r="AA116">
        <v>52</v>
      </c>
      <c r="AB116">
        <v>0</v>
      </c>
      <c r="AC116">
        <v>37</v>
      </c>
      <c r="AD116">
        <v>14</v>
      </c>
      <c r="AE116">
        <v>0</v>
      </c>
      <c r="AF116">
        <v>0</v>
      </c>
      <c r="AG116">
        <v>0</v>
      </c>
      <c r="AH116" t="s">
        <v>146</v>
      </c>
      <c r="AI116" s="1">
        <v>44475.421666666669</v>
      </c>
      <c r="AJ116">
        <v>429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14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>
      <c r="A117" t="s">
        <v>424</v>
      </c>
      <c r="B117" t="s">
        <v>79</v>
      </c>
      <c r="C117" t="s">
        <v>425</v>
      </c>
      <c r="D117" t="s">
        <v>81</v>
      </c>
      <c r="E117" s="2" t="str">
        <f>HYPERLINK("capsilon://?command=openfolder&amp;siteaddress=FAM.docvelocity-na8.net&amp;folderid=FXBA801FFB-9D64-F128-C4B1-0D3F1C86E965","FX210811798")</f>
        <v>FX210811798</v>
      </c>
      <c r="F117" t="s">
        <v>19</v>
      </c>
      <c r="G117" t="s">
        <v>19</v>
      </c>
      <c r="H117" t="s">
        <v>82</v>
      </c>
      <c r="I117" t="s">
        <v>426</v>
      </c>
      <c r="J117">
        <v>38</v>
      </c>
      <c r="K117" t="s">
        <v>84</v>
      </c>
      <c r="L117" t="s">
        <v>85</v>
      </c>
      <c r="M117" t="s">
        <v>86</v>
      </c>
      <c r="N117">
        <v>2</v>
      </c>
      <c r="O117" s="1">
        <v>44475.422893518517</v>
      </c>
      <c r="P117" s="1">
        <v>44475.459398148145</v>
      </c>
      <c r="Q117">
        <v>2108</v>
      </c>
      <c r="R117">
        <v>1046</v>
      </c>
      <c r="S117" t="b">
        <v>0</v>
      </c>
      <c r="T117" t="s">
        <v>87</v>
      </c>
      <c r="U117" t="b">
        <v>0</v>
      </c>
      <c r="V117" t="s">
        <v>100</v>
      </c>
      <c r="W117" s="1">
        <v>44475.429525462961</v>
      </c>
      <c r="X117">
        <v>572</v>
      </c>
      <c r="Y117">
        <v>37</v>
      </c>
      <c r="Z117">
        <v>0</v>
      </c>
      <c r="AA117">
        <v>37</v>
      </c>
      <c r="AB117">
        <v>0</v>
      </c>
      <c r="AC117">
        <v>32</v>
      </c>
      <c r="AD117">
        <v>1</v>
      </c>
      <c r="AE117">
        <v>0</v>
      </c>
      <c r="AF117">
        <v>0</v>
      </c>
      <c r="AG117">
        <v>0</v>
      </c>
      <c r="AH117" t="s">
        <v>121</v>
      </c>
      <c r="AI117" s="1">
        <v>44475.459398148145</v>
      </c>
      <c r="AJ117">
        <v>474</v>
      </c>
      <c r="AK117">
        <v>2</v>
      </c>
      <c r="AL117">
        <v>0</v>
      </c>
      <c r="AM117">
        <v>2</v>
      </c>
      <c r="AN117">
        <v>0</v>
      </c>
      <c r="AO117">
        <v>1</v>
      </c>
      <c r="AP117">
        <v>-1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>
      <c r="A118" t="s">
        <v>427</v>
      </c>
      <c r="B118" t="s">
        <v>79</v>
      </c>
      <c r="C118" t="s">
        <v>428</v>
      </c>
      <c r="D118" t="s">
        <v>81</v>
      </c>
      <c r="E118" s="2" t="str">
        <f>HYPERLINK("capsilon://?command=openfolder&amp;siteaddress=FAM.docvelocity-na8.net&amp;folderid=FXDDA90C3D-2348-132E-4C29-EF9F9B867D3C","FX210914317")</f>
        <v>FX210914317</v>
      </c>
      <c r="F118" t="s">
        <v>19</v>
      </c>
      <c r="G118" t="s">
        <v>19</v>
      </c>
      <c r="H118" t="s">
        <v>82</v>
      </c>
      <c r="I118" t="s">
        <v>429</v>
      </c>
      <c r="J118">
        <v>38</v>
      </c>
      <c r="K118" t="s">
        <v>84</v>
      </c>
      <c r="L118" t="s">
        <v>85</v>
      </c>
      <c r="M118" t="s">
        <v>86</v>
      </c>
      <c r="N118">
        <v>2</v>
      </c>
      <c r="O118" s="1">
        <v>44475.423206018517</v>
      </c>
      <c r="P118" s="1">
        <v>44475.463425925926</v>
      </c>
      <c r="Q118">
        <v>2679</v>
      </c>
      <c r="R118">
        <v>796</v>
      </c>
      <c r="S118" t="b">
        <v>0</v>
      </c>
      <c r="T118" t="s">
        <v>87</v>
      </c>
      <c r="U118" t="b">
        <v>0</v>
      </c>
      <c r="V118" t="s">
        <v>128</v>
      </c>
      <c r="W118" s="1">
        <v>44475.428437499999</v>
      </c>
      <c r="X118">
        <v>445</v>
      </c>
      <c r="Y118">
        <v>37</v>
      </c>
      <c r="Z118">
        <v>0</v>
      </c>
      <c r="AA118">
        <v>37</v>
      </c>
      <c r="AB118">
        <v>0</v>
      </c>
      <c r="AC118">
        <v>27</v>
      </c>
      <c r="AD118">
        <v>1</v>
      </c>
      <c r="AE118">
        <v>0</v>
      </c>
      <c r="AF118">
        <v>0</v>
      </c>
      <c r="AG118">
        <v>0</v>
      </c>
      <c r="AH118" t="s">
        <v>121</v>
      </c>
      <c r="AI118" s="1">
        <v>44475.463425925926</v>
      </c>
      <c r="AJ118">
        <v>347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>
      <c r="A119" t="s">
        <v>430</v>
      </c>
      <c r="B119" t="s">
        <v>79</v>
      </c>
      <c r="C119" t="s">
        <v>425</v>
      </c>
      <c r="D119" t="s">
        <v>81</v>
      </c>
      <c r="E119" s="2" t="str">
        <f>HYPERLINK("capsilon://?command=openfolder&amp;siteaddress=FAM.docvelocity-na8.net&amp;folderid=FXBA801FFB-9D64-F128-C4B1-0D3F1C86E965","FX210811798")</f>
        <v>FX210811798</v>
      </c>
      <c r="F119" t="s">
        <v>19</v>
      </c>
      <c r="G119" t="s">
        <v>19</v>
      </c>
      <c r="H119" t="s">
        <v>82</v>
      </c>
      <c r="I119" t="s">
        <v>431</v>
      </c>
      <c r="J119">
        <v>38</v>
      </c>
      <c r="K119" t="s">
        <v>84</v>
      </c>
      <c r="L119" t="s">
        <v>85</v>
      </c>
      <c r="M119" t="s">
        <v>86</v>
      </c>
      <c r="N119">
        <v>2</v>
      </c>
      <c r="O119" s="1">
        <v>44475.424027777779</v>
      </c>
      <c r="P119" s="1">
        <v>44475.467546296299</v>
      </c>
      <c r="Q119">
        <v>3133</v>
      </c>
      <c r="R119">
        <v>627</v>
      </c>
      <c r="S119" t="b">
        <v>0</v>
      </c>
      <c r="T119" t="s">
        <v>87</v>
      </c>
      <c r="U119" t="b">
        <v>0</v>
      </c>
      <c r="V119" t="s">
        <v>93</v>
      </c>
      <c r="W119" s="1">
        <v>44475.427210648151</v>
      </c>
      <c r="X119">
        <v>272</v>
      </c>
      <c r="Y119">
        <v>37</v>
      </c>
      <c r="Z119">
        <v>0</v>
      </c>
      <c r="AA119">
        <v>37</v>
      </c>
      <c r="AB119">
        <v>0</v>
      </c>
      <c r="AC119">
        <v>19</v>
      </c>
      <c r="AD119">
        <v>1</v>
      </c>
      <c r="AE119">
        <v>0</v>
      </c>
      <c r="AF119">
        <v>0</v>
      </c>
      <c r="AG119">
        <v>0</v>
      </c>
      <c r="AH119" t="s">
        <v>121</v>
      </c>
      <c r="AI119" s="1">
        <v>44475.467546296299</v>
      </c>
      <c r="AJ119">
        <v>355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>
      <c r="A120" t="s">
        <v>432</v>
      </c>
      <c r="B120" t="s">
        <v>79</v>
      </c>
      <c r="C120" t="s">
        <v>433</v>
      </c>
      <c r="D120" t="s">
        <v>81</v>
      </c>
      <c r="E120" s="2" t="str">
        <f>HYPERLINK("capsilon://?command=openfolder&amp;siteaddress=FAM.docvelocity-na8.net&amp;folderid=FX35E5B5D2-CA72-0E98-750A-224FE3EBA759","FX21102369")</f>
        <v>FX21102369</v>
      </c>
      <c r="F120" t="s">
        <v>19</v>
      </c>
      <c r="G120" t="s">
        <v>19</v>
      </c>
      <c r="H120" t="s">
        <v>82</v>
      </c>
      <c r="I120" t="s">
        <v>434</v>
      </c>
      <c r="J120">
        <v>342</v>
      </c>
      <c r="K120" t="s">
        <v>84</v>
      </c>
      <c r="L120" t="s">
        <v>85</v>
      </c>
      <c r="M120" t="s">
        <v>86</v>
      </c>
      <c r="N120">
        <v>2</v>
      </c>
      <c r="O120" s="1">
        <v>44475.426226851851</v>
      </c>
      <c r="P120" s="1">
        <v>44475.515219907407</v>
      </c>
      <c r="Q120">
        <v>3265</v>
      </c>
      <c r="R120">
        <v>4424</v>
      </c>
      <c r="S120" t="b">
        <v>0</v>
      </c>
      <c r="T120" t="s">
        <v>87</v>
      </c>
      <c r="U120" t="b">
        <v>0</v>
      </c>
      <c r="V120" t="s">
        <v>397</v>
      </c>
      <c r="W120" s="1">
        <v>44475.475543981483</v>
      </c>
      <c r="X120">
        <v>2092</v>
      </c>
      <c r="Y120">
        <v>276</v>
      </c>
      <c r="Z120">
        <v>0</v>
      </c>
      <c r="AA120">
        <v>276</v>
      </c>
      <c r="AB120">
        <v>0</v>
      </c>
      <c r="AC120">
        <v>121</v>
      </c>
      <c r="AD120">
        <v>66</v>
      </c>
      <c r="AE120">
        <v>0</v>
      </c>
      <c r="AF120">
        <v>0</v>
      </c>
      <c r="AG120">
        <v>0</v>
      </c>
      <c r="AH120" t="s">
        <v>142</v>
      </c>
      <c r="AI120" s="1">
        <v>44475.515219907407</v>
      </c>
      <c r="AJ120">
        <v>2039</v>
      </c>
      <c r="AK120">
        <v>1</v>
      </c>
      <c r="AL120">
        <v>0</v>
      </c>
      <c r="AM120">
        <v>1</v>
      </c>
      <c r="AN120">
        <v>0</v>
      </c>
      <c r="AO120">
        <v>1</v>
      </c>
      <c r="AP120">
        <v>65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>
      <c r="A121" t="s">
        <v>435</v>
      </c>
      <c r="B121" t="s">
        <v>79</v>
      </c>
      <c r="C121" t="s">
        <v>436</v>
      </c>
      <c r="D121" t="s">
        <v>81</v>
      </c>
      <c r="E121" s="2" t="str">
        <f>HYPERLINK("capsilon://?command=openfolder&amp;siteaddress=FAM.docvelocity-na8.net&amp;folderid=FX10E087EE-2073-A797-6243-F4A392F7145D","FX21102232")</f>
        <v>FX21102232</v>
      </c>
      <c r="F121" t="s">
        <v>19</v>
      </c>
      <c r="G121" t="s">
        <v>19</v>
      </c>
      <c r="H121" t="s">
        <v>82</v>
      </c>
      <c r="I121" t="s">
        <v>437</v>
      </c>
      <c r="J121">
        <v>188</v>
      </c>
      <c r="K121" t="s">
        <v>84</v>
      </c>
      <c r="L121" t="s">
        <v>85</v>
      </c>
      <c r="M121" t="s">
        <v>86</v>
      </c>
      <c r="N121">
        <v>1</v>
      </c>
      <c r="O121" s="1">
        <v>44475.427233796298</v>
      </c>
      <c r="P121" s="1">
        <v>44475.549120370371</v>
      </c>
      <c r="Q121">
        <v>8315</v>
      </c>
      <c r="R121">
        <v>2216</v>
      </c>
      <c r="S121" t="b">
        <v>0</v>
      </c>
      <c r="T121" t="s">
        <v>87</v>
      </c>
      <c r="U121" t="b">
        <v>0</v>
      </c>
      <c r="V121" t="s">
        <v>252</v>
      </c>
      <c r="W121" s="1">
        <v>44475.549120370371</v>
      </c>
      <c r="X121">
        <v>328</v>
      </c>
      <c r="Y121">
        <v>132</v>
      </c>
      <c r="Z121">
        <v>0</v>
      </c>
      <c r="AA121">
        <v>132</v>
      </c>
      <c r="AB121">
        <v>0</v>
      </c>
      <c r="AC121">
        <v>0</v>
      </c>
      <c r="AD121">
        <v>56</v>
      </c>
      <c r="AE121">
        <v>37</v>
      </c>
      <c r="AF121">
        <v>0</v>
      </c>
      <c r="AG121">
        <v>2</v>
      </c>
      <c r="AH121" t="s">
        <v>87</v>
      </c>
      <c r="AI121" t="s">
        <v>87</v>
      </c>
      <c r="AJ121" t="s">
        <v>87</v>
      </c>
      <c r="AK121" t="s">
        <v>87</v>
      </c>
      <c r="AL121" t="s">
        <v>87</v>
      </c>
      <c r="AM121" t="s">
        <v>87</v>
      </c>
      <c r="AN121" t="s">
        <v>87</v>
      </c>
      <c r="AO121" t="s">
        <v>87</v>
      </c>
      <c r="AP121" t="s">
        <v>87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>
      <c r="A122" t="s">
        <v>438</v>
      </c>
      <c r="B122" t="s">
        <v>79</v>
      </c>
      <c r="C122" t="s">
        <v>439</v>
      </c>
      <c r="D122" t="s">
        <v>81</v>
      </c>
      <c r="E122" s="2" t="str">
        <f>HYPERLINK("capsilon://?command=openfolder&amp;siteaddress=FAM.docvelocity-na8.net&amp;folderid=FX48AEB32C-A576-63B1-6E46-D1C785370B69","FX210813764")</f>
        <v>FX210813764</v>
      </c>
      <c r="F122" t="s">
        <v>19</v>
      </c>
      <c r="G122" t="s">
        <v>19</v>
      </c>
      <c r="H122" t="s">
        <v>82</v>
      </c>
      <c r="I122" t="s">
        <v>440</v>
      </c>
      <c r="J122">
        <v>66</v>
      </c>
      <c r="K122" t="s">
        <v>84</v>
      </c>
      <c r="L122" t="s">
        <v>85</v>
      </c>
      <c r="M122" t="s">
        <v>86</v>
      </c>
      <c r="N122">
        <v>2</v>
      </c>
      <c r="O122" s="1">
        <v>44475.428483796299</v>
      </c>
      <c r="P122" s="1">
        <v>44475.468090277776</v>
      </c>
      <c r="Q122">
        <v>3348</v>
      </c>
      <c r="R122">
        <v>74</v>
      </c>
      <c r="S122" t="b">
        <v>0</v>
      </c>
      <c r="T122" t="s">
        <v>87</v>
      </c>
      <c r="U122" t="b">
        <v>0</v>
      </c>
      <c r="V122" t="s">
        <v>128</v>
      </c>
      <c r="W122" s="1">
        <v>44475.428935185184</v>
      </c>
      <c r="X122">
        <v>28</v>
      </c>
      <c r="Y122">
        <v>0</v>
      </c>
      <c r="Z122">
        <v>0</v>
      </c>
      <c r="AA122">
        <v>0</v>
      </c>
      <c r="AB122">
        <v>52</v>
      </c>
      <c r="AC122">
        <v>0</v>
      </c>
      <c r="AD122">
        <v>66</v>
      </c>
      <c r="AE122">
        <v>0</v>
      </c>
      <c r="AF122">
        <v>0</v>
      </c>
      <c r="AG122">
        <v>0</v>
      </c>
      <c r="AH122" t="s">
        <v>121</v>
      </c>
      <c r="AI122" s="1">
        <v>44475.468090277776</v>
      </c>
      <c r="AJ122">
        <v>46</v>
      </c>
      <c r="AK122">
        <v>0</v>
      </c>
      <c r="AL122">
        <v>0</v>
      </c>
      <c r="AM122">
        <v>0</v>
      </c>
      <c r="AN122">
        <v>52</v>
      </c>
      <c r="AO122">
        <v>0</v>
      </c>
      <c r="AP122">
        <v>66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>
      <c r="A123" t="s">
        <v>441</v>
      </c>
      <c r="B123" t="s">
        <v>79</v>
      </c>
      <c r="C123" t="s">
        <v>428</v>
      </c>
      <c r="D123" t="s">
        <v>81</v>
      </c>
      <c r="E123" s="2" t="str">
        <f>HYPERLINK("capsilon://?command=openfolder&amp;siteaddress=FAM.docvelocity-na8.net&amp;folderid=FXDDA90C3D-2348-132E-4C29-EF9F9B867D3C","FX210914317")</f>
        <v>FX210914317</v>
      </c>
      <c r="F123" t="s">
        <v>19</v>
      </c>
      <c r="G123" t="s">
        <v>19</v>
      </c>
      <c r="H123" t="s">
        <v>82</v>
      </c>
      <c r="I123" t="s">
        <v>442</v>
      </c>
      <c r="J123">
        <v>86</v>
      </c>
      <c r="K123" t="s">
        <v>294</v>
      </c>
      <c r="L123" t="s">
        <v>19</v>
      </c>
      <c r="M123" t="s">
        <v>81</v>
      </c>
      <c r="N123">
        <v>0</v>
      </c>
      <c r="O123" s="1">
        <v>44475.431134259263</v>
      </c>
      <c r="P123" s="1">
        <v>44475.431574074071</v>
      </c>
      <c r="Q123">
        <v>38</v>
      </c>
      <c r="R123">
        <v>0</v>
      </c>
      <c r="S123" t="b">
        <v>0</v>
      </c>
      <c r="T123" t="s">
        <v>87</v>
      </c>
      <c r="U123" t="b">
        <v>0</v>
      </c>
      <c r="V123" t="s">
        <v>87</v>
      </c>
      <c r="W123" t="s">
        <v>87</v>
      </c>
      <c r="X123" t="s">
        <v>87</v>
      </c>
      <c r="Y123" t="s">
        <v>87</v>
      </c>
      <c r="Z123" t="s">
        <v>87</v>
      </c>
      <c r="AA123" t="s">
        <v>87</v>
      </c>
      <c r="AB123" t="s">
        <v>87</v>
      </c>
      <c r="AC123" t="s">
        <v>87</v>
      </c>
      <c r="AD123" t="s">
        <v>87</v>
      </c>
      <c r="AE123" t="s">
        <v>87</v>
      </c>
      <c r="AF123" t="s">
        <v>87</v>
      </c>
      <c r="AG123" t="s">
        <v>87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>
      <c r="A124" t="s">
        <v>443</v>
      </c>
      <c r="B124" t="s">
        <v>79</v>
      </c>
      <c r="C124" t="s">
        <v>444</v>
      </c>
      <c r="D124" t="s">
        <v>81</v>
      </c>
      <c r="E124" s="2" t="str">
        <f>HYPERLINK("capsilon://?command=openfolder&amp;siteaddress=FAM.docvelocity-na8.net&amp;folderid=FXD28FD567-EAA8-35D4-FE68-B418869CC971","FX210815550")</f>
        <v>FX210815550</v>
      </c>
      <c r="F124" t="s">
        <v>19</v>
      </c>
      <c r="G124" t="s">
        <v>19</v>
      </c>
      <c r="H124" t="s">
        <v>82</v>
      </c>
      <c r="I124" t="s">
        <v>445</v>
      </c>
      <c r="J124">
        <v>366</v>
      </c>
      <c r="K124" t="s">
        <v>84</v>
      </c>
      <c r="L124" t="s">
        <v>85</v>
      </c>
      <c r="M124" t="s">
        <v>86</v>
      </c>
      <c r="N124">
        <v>2</v>
      </c>
      <c r="O124" s="1">
        <v>44475.432719907411</v>
      </c>
      <c r="P124" s="1">
        <v>44475.492951388886</v>
      </c>
      <c r="Q124">
        <v>1858</v>
      </c>
      <c r="R124">
        <v>3346</v>
      </c>
      <c r="S124" t="b">
        <v>0</v>
      </c>
      <c r="T124" t="s">
        <v>87</v>
      </c>
      <c r="U124" t="b">
        <v>0</v>
      </c>
      <c r="V124" t="s">
        <v>192</v>
      </c>
      <c r="W124" s="1">
        <v>44475.446643518517</v>
      </c>
      <c r="X124">
        <v>1198</v>
      </c>
      <c r="Y124">
        <v>271</v>
      </c>
      <c r="Z124">
        <v>0</v>
      </c>
      <c r="AA124">
        <v>271</v>
      </c>
      <c r="AB124">
        <v>0</v>
      </c>
      <c r="AC124">
        <v>115</v>
      </c>
      <c r="AD124">
        <v>95</v>
      </c>
      <c r="AE124">
        <v>0</v>
      </c>
      <c r="AF124">
        <v>0</v>
      </c>
      <c r="AG124">
        <v>0</v>
      </c>
      <c r="AH124" t="s">
        <v>121</v>
      </c>
      <c r="AI124" s="1">
        <v>44475.492951388886</v>
      </c>
      <c r="AJ124">
        <v>2148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95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>
      <c r="A125" t="s">
        <v>446</v>
      </c>
      <c r="B125" t="s">
        <v>79</v>
      </c>
      <c r="C125" t="s">
        <v>428</v>
      </c>
      <c r="D125" t="s">
        <v>81</v>
      </c>
      <c r="E125" s="2" t="str">
        <f>HYPERLINK("capsilon://?command=openfolder&amp;siteaddress=FAM.docvelocity-na8.net&amp;folderid=FXDDA90C3D-2348-132E-4C29-EF9F9B867D3C","FX210914317")</f>
        <v>FX210914317</v>
      </c>
      <c r="F125" t="s">
        <v>19</v>
      </c>
      <c r="G125" t="s">
        <v>19</v>
      </c>
      <c r="H125" t="s">
        <v>82</v>
      </c>
      <c r="I125" t="s">
        <v>447</v>
      </c>
      <c r="J125">
        <v>31</v>
      </c>
      <c r="K125" t="s">
        <v>84</v>
      </c>
      <c r="L125" t="s">
        <v>85</v>
      </c>
      <c r="M125" t="s">
        <v>86</v>
      </c>
      <c r="N125">
        <v>2</v>
      </c>
      <c r="O125" s="1">
        <v>44475.432835648149</v>
      </c>
      <c r="P125" s="1">
        <v>44475.502893518518</v>
      </c>
      <c r="Q125">
        <v>4446</v>
      </c>
      <c r="R125">
        <v>1607</v>
      </c>
      <c r="S125" t="b">
        <v>0</v>
      </c>
      <c r="T125" t="s">
        <v>87</v>
      </c>
      <c r="U125" t="b">
        <v>0</v>
      </c>
      <c r="V125" t="s">
        <v>93</v>
      </c>
      <c r="W125" s="1">
        <v>44475.441562499997</v>
      </c>
      <c r="X125">
        <v>749</v>
      </c>
      <c r="Y125">
        <v>53</v>
      </c>
      <c r="Z125">
        <v>0</v>
      </c>
      <c r="AA125">
        <v>53</v>
      </c>
      <c r="AB125">
        <v>0</v>
      </c>
      <c r="AC125">
        <v>38</v>
      </c>
      <c r="AD125">
        <v>-22</v>
      </c>
      <c r="AE125">
        <v>0</v>
      </c>
      <c r="AF125">
        <v>0</v>
      </c>
      <c r="AG125">
        <v>0</v>
      </c>
      <c r="AH125" t="s">
        <v>121</v>
      </c>
      <c r="AI125" s="1">
        <v>44475.502893518518</v>
      </c>
      <c r="AJ125">
        <v>858</v>
      </c>
      <c r="AK125">
        <v>2</v>
      </c>
      <c r="AL125">
        <v>0</v>
      </c>
      <c r="AM125">
        <v>2</v>
      </c>
      <c r="AN125">
        <v>0</v>
      </c>
      <c r="AO125">
        <v>1</v>
      </c>
      <c r="AP125">
        <v>-24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>
      <c r="A126" t="s">
        <v>448</v>
      </c>
      <c r="B126" t="s">
        <v>79</v>
      </c>
      <c r="C126" t="s">
        <v>428</v>
      </c>
      <c r="D126" t="s">
        <v>81</v>
      </c>
      <c r="E126" s="2" t="str">
        <f>HYPERLINK("capsilon://?command=openfolder&amp;siteaddress=FAM.docvelocity-na8.net&amp;folderid=FXDDA90C3D-2348-132E-4C29-EF9F9B867D3C","FX210914317")</f>
        <v>FX210914317</v>
      </c>
      <c r="F126" t="s">
        <v>19</v>
      </c>
      <c r="G126" t="s">
        <v>19</v>
      </c>
      <c r="H126" t="s">
        <v>82</v>
      </c>
      <c r="I126" t="s">
        <v>449</v>
      </c>
      <c r="J126">
        <v>26</v>
      </c>
      <c r="K126" t="s">
        <v>84</v>
      </c>
      <c r="L126" t="s">
        <v>85</v>
      </c>
      <c r="M126" t="s">
        <v>86</v>
      </c>
      <c r="N126">
        <v>2</v>
      </c>
      <c r="O126" s="1">
        <v>44475.433078703703</v>
      </c>
      <c r="P126" s="1">
        <v>44475.504907407405</v>
      </c>
      <c r="Q126">
        <v>5745</v>
      </c>
      <c r="R126">
        <v>461</v>
      </c>
      <c r="S126" t="b">
        <v>0</v>
      </c>
      <c r="T126" t="s">
        <v>87</v>
      </c>
      <c r="U126" t="b">
        <v>0</v>
      </c>
      <c r="V126" t="s">
        <v>128</v>
      </c>
      <c r="W126" s="1">
        <v>44475.43644675926</v>
      </c>
      <c r="X126">
        <v>288</v>
      </c>
      <c r="Y126">
        <v>21</v>
      </c>
      <c r="Z126">
        <v>0</v>
      </c>
      <c r="AA126">
        <v>21</v>
      </c>
      <c r="AB126">
        <v>0</v>
      </c>
      <c r="AC126">
        <v>7</v>
      </c>
      <c r="AD126">
        <v>5</v>
      </c>
      <c r="AE126">
        <v>0</v>
      </c>
      <c r="AF126">
        <v>0</v>
      </c>
      <c r="AG126">
        <v>0</v>
      </c>
      <c r="AH126" t="s">
        <v>121</v>
      </c>
      <c r="AI126" s="1">
        <v>44475.504907407405</v>
      </c>
      <c r="AJ126">
        <v>173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5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>
      <c r="A127" t="s">
        <v>450</v>
      </c>
      <c r="B127" t="s">
        <v>79</v>
      </c>
      <c r="C127" t="s">
        <v>428</v>
      </c>
      <c r="D127" t="s">
        <v>81</v>
      </c>
      <c r="E127" s="2" t="str">
        <f>HYPERLINK("capsilon://?command=openfolder&amp;siteaddress=FAM.docvelocity-na8.net&amp;folderid=FXDDA90C3D-2348-132E-4C29-EF9F9B867D3C","FX210914317")</f>
        <v>FX210914317</v>
      </c>
      <c r="F127" t="s">
        <v>19</v>
      </c>
      <c r="G127" t="s">
        <v>19</v>
      </c>
      <c r="H127" t="s">
        <v>82</v>
      </c>
      <c r="I127" t="s">
        <v>451</v>
      </c>
      <c r="J127">
        <v>26</v>
      </c>
      <c r="K127" t="s">
        <v>84</v>
      </c>
      <c r="L127" t="s">
        <v>85</v>
      </c>
      <c r="M127" t="s">
        <v>86</v>
      </c>
      <c r="N127">
        <v>2</v>
      </c>
      <c r="O127" s="1">
        <v>44475.433425925927</v>
      </c>
      <c r="P127" s="1">
        <v>44475.510069444441</v>
      </c>
      <c r="Q127">
        <v>5945</v>
      </c>
      <c r="R127">
        <v>677</v>
      </c>
      <c r="S127" t="b">
        <v>0</v>
      </c>
      <c r="T127" t="s">
        <v>87</v>
      </c>
      <c r="U127" t="b">
        <v>0</v>
      </c>
      <c r="V127" t="s">
        <v>407</v>
      </c>
      <c r="W127" s="1">
        <v>44475.436180555553</v>
      </c>
      <c r="X127">
        <v>173</v>
      </c>
      <c r="Y127">
        <v>21</v>
      </c>
      <c r="Z127">
        <v>0</v>
      </c>
      <c r="AA127">
        <v>21</v>
      </c>
      <c r="AB127">
        <v>0</v>
      </c>
      <c r="AC127">
        <v>4</v>
      </c>
      <c r="AD127">
        <v>5</v>
      </c>
      <c r="AE127">
        <v>0</v>
      </c>
      <c r="AF127">
        <v>0</v>
      </c>
      <c r="AG127">
        <v>0</v>
      </c>
      <c r="AH127" t="s">
        <v>452</v>
      </c>
      <c r="AI127" s="1">
        <v>44475.510069444441</v>
      </c>
      <c r="AJ127">
        <v>504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5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>
      <c r="A128" t="s">
        <v>453</v>
      </c>
      <c r="B128" t="s">
        <v>79</v>
      </c>
      <c r="C128" t="s">
        <v>428</v>
      </c>
      <c r="D128" t="s">
        <v>81</v>
      </c>
      <c r="E128" s="2" t="str">
        <f>HYPERLINK("capsilon://?command=openfolder&amp;siteaddress=FAM.docvelocity-na8.net&amp;folderid=FXDDA90C3D-2348-132E-4C29-EF9F9B867D3C","FX210914317")</f>
        <v>FX210914317</v>
      </c>
      <c r="F128" t="s">
        <v>19</v>
      </c>
      <c r="G128" t="s">
        <v>19</v>
      </c>
      <c r="H128" t="s">
        <v>82</v>
      </c>
      <c r="I128" t="s">
        <v>454</v>
      </c>
      <c r="J128">
        <v>86</v>
      </c>
      <c r="K128" t="s">
        <v>84</v>
      </c>
      <c r="L128" t="s">
        <v>85</v>
      </c>
      <c r="M128" t="s">
        <v>86</v>
      </c>
      <c r="N128">
        <v>2</v>
      </c>
      <c r="O128" s="1">
        <v>44475.433877314812</v>
      </c>
      <c r="P128" s="1">
        <v>44475.512152777781</v>
      </c>
      <c r="Q128">
        <v>4840</v>
      </c>
      <c r="R128">
        <v>1923</v>
      </c>
      <c r="S128" t="b">
        <v>0</v>
      </c>
      <c r="T128" t="s">
        <v>87</v>
      </c>
      <c r="U128" t="b">
        <v>0</v>
      </c>
      <c r="V128" t="s">
        <v>100</v>
      </c>
      <c r="W128" s="1">
        <v>44475.452719907407</v>
      </c>
      <c r="X128">
        <v>759</v>
      </c>
      <c r="Y128">
        <v>79</v>
      </c>
      <c r="Z128">
        <v>0</v>
      </c>
      <c r="AA128">
        <v>79</v>
      </c>
      <c r="AB128">
        <v>0</v>
      </c>
      <c r="AC128">
        <v>50</v>
      </c>
      <c r="AD128">
        <v>7</v>
      </c>
      <c r="AE128">
        <v>0</v>
      </c>
      <c r="AF128">
        <v>0</v>
      </c>
      <c r="AG128">
        <v>0</v>
      </c>
      <c r="AH128" t="s">
        <v>89</v>
      </c>
      <c r="AI128" s="1">
        <v>44475.512152777781</v>
      </c>
      <c r="AJ128">
        <v>376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>
      <c r="A129" t="s">
        <v>455</v>
      </c>
      <c r="B129" t="s">
        <v>79</v>
      </c>
      <c r="C129" t="s">
        <v>337</v>
      </c>
      <c r="D129" t="s">
        <v>81</v>
      </c>
      <c r="E129" s="2" t="str">
        <f>HYPERLINK("capsilon://?command=openfolder&amp;siteaddress=FAM.docvelocity-na8.net&amp;folderid=FXD1AC4F5E-924C-56A7-0745-C99B2EED7766","FX21102103")</f>
        <v>FX21102103</v>
      </c>
      <c r="F129" t="s">
        <v>19</v>
      </c>
      <c r="G129" t="s">
        <v>19</v>
      </c>
      <c r="H129" t="s">
        <v>82</v>
      </c>
      <c r="I129" t="s">
        <v>456</v>
      </c>
      <c r="J129">
        <v>38</v>
      </c>
      <c r="K129" t="s">
        <v>84</v>
      </c>
      <c r="L129" t="s">
        <v>85</v>
      </c>
      <c r="M129" t="s">
        <v>86</v>
      </c>
      <c r="N129">
        <v>2</v>
      </c>
      <c r="O129" s="1">
        <v>44475.434131944443</v>
      </c>
      <c r="P129" s="1">
        <v>44475.518576388888</v>
      </c>
      <c r="Q129">
        <v>5880</v>
      </c>
      <c r="R129">
        <v>1416</v>
      </c>
      <c r="S129" t="b">
        <v>0</v>
      </c>
      <c r="T129" t="s">
        <v>87</v>
      </c>
      <c r="U129" t="b">
        <v>0</v>
      </c>
      <c r="V129" t="s">
        <v>407</v>
      </c>
      <c r="W129" s="1">
        <v>44475.441990740743</v>
      </c>
      <c r="X129">
        <v>501</v>
      </c>
      <c r="Y129">
        <v>37</v>
      </c>
      <c r="Z129">
        <v>0</v>
      </c>
      <c r="AA129">
        <v>37</v>
      </c>
      <c r="AB129">
        <v>0</v>
      </c>
      <c r="AC129">
        <v>15</v>
      </c>
      <c r="AD129">
        <v>1</v>
      </c>
      <c r="AE129">
        <v>0</v>
      </c>
      <c r="AF129">
        <v>0</v>
      </c>
      <c r="AG129">
        <v>0</v>
      </c>
      <c r="AH129" t="s">
        <v>206</v>
      </c>
      <c r="AI129" s="1">
        <v>44475.518576388888</v>
      </c>
      <c r="AJ129">
        <v>915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>
      <c r="A130" t="s">
        <v>457</v>
      </c>
      <c r="B130" t="s">
        <v>79</v>
      </c>
      <c r="C130" t="s">
        <v>428</v>
      </c>
      <c r="D130" t="s">
        <v>81</v>
      </c>
      <c r="E130" s="2" t="str">
        <f>HYPERLINK("capsilon://?command=openfolder&amp;siteaddress=FAM.docvelocity-na8.net&amp;folderid=FXDDA90C3D-2348-132E-4C29-EF9F9B867D3C","FX210914317")</f>
        <v>FX210914317</v>
      </c>
      <c r="F130" t="s">
        <v>19</v>
      </c>
      <c r="G130" t="s">
        <v>19</v>
      </c>
      <c r="H130" t="s">
        <v>82</v>
      </c>
      <c r="I130" t="s">
        <v>458</v>
      </c>
      <c r="J130">
        <v>31</v>
      </c>
      <c r="K130" t="s">
        <v>84</v>
      </c>
      <c r="L130" t="s">
        <v>85</v>
      </c>
      <c r="M130" t="s">
        <v>86</v>
      </c>
      <c r="N130">
        <v>2</v>
      </c>
      <c r="O130" s="1">
        <v>44475.434710648151</v>
      </c>
      <c r="P130" s="1">
        <v>44475.519560185188</v>
      </c>
      <c r="Q130">
        <v>5886</v>
      </c>
      <c r="R130">
        <v>1445</v>
      </c>
      <c r="S130" t="b">
        <v>0</v>
      </c>
      <c r="T130" t="s">
        <v>87</v>
      </c>
      <c r="U130" t="b">
        <v>0</v>
      </c>
      <c r="V130" t="s">
        <v>128</v>
      </c>
      <c r="W130" s="1">
        <v>44475.445729166669</v>
      </c>
      <c r="X130">
        <v>802</v>
      </c>
      <c r="Y130">
        <v>53</v>
      </c>
      <c r="Z130">
        <v>0</v>
      </c>
      <c r="AA130">
        <v>53</v>
      </c>
      <c r="AB130">
        <v>0</v>
      </c>
      <c r="AC130">
        <v>42</v>
      </c>
      <c r="AD130">
        <v>-22</v>
      </c>
      <c r="AE130">
        <v>0</v>
      </c>
      <c r="AF130">
        <v>0</v>
      </c>
      <c r="AG130">
        <v>0</v>
      </c>
      <c r="AH130" t="s">
        <v>89</v>
      </c>
      <c r="AI130" s="1">
        <v>44475.519560185188</v>
      </c>
      <c r="AJ130">
        <v>639</v>
      </c>
      <c r="AK130">
        <v>2</v>
      </c>
      <c r="AL130">
        <v>0</v>
      </c>
      <c r="AM130">
        <v>2</v>
      </c>
      <c r="AN130">
        <v>0</v>
      </c>
      <c r="AO130">
        <v>1</v>
      </c>
      <c r="AP130">
        <v>-24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>
      <c r="A131" t="s">
        <v>459</v>
      </c>
      <c r="B131" t="s">
        <v>79</v>
      </c>
      <c r="C131" t="s">
        <v>460</v>
      </c>
      <c r="D131" t="s">
        <v>81</v>
      </c>
      <c r="E131" s="2" t="str">
        <f>HYPERLINK("capsilon://?command=openfolder&amp;siteaddress=FAM.docvelocity-na8.net&amp;folderid=FXCD6B981D-F552-B406-BF77-7872EEA34928","FX21102134")</f>
        <v>FX21102134</v>
      </c>
      <c r="F131" t="s">
        <v>19</v>
      </c>
      <c r="G131" t="s">
        <v>19</v>
      </c>
      <c r="H131" t="s">
        <v>82</v>
      </c>
      <c r="I131" t="s">
        <v>461</v>
      </c>
      <c r="J131">
        <v>381</v>
      </c>
      <c r="K131" t="s">
        <v>84</v>
      </c>
      <c r="L131" t="s">
        <v>85</v>
      </c>
      <c r="M131" t="s">
        <v>86</v>
      </c>
      <c r="N131">
        <v>2</v>
      </c>
      <c r="O131" s="1">
        <v>44475.436793981484</v>
      </c>
      <c r="P131" s="1">
        <v>44475.543009259258</v>
      </c>
      <c r="Q131">
        <v>5633</v>
      </c>
      <c r="R131">
        <v>3544</v>
      </c>
      <c r="S131" t="b">
        <v>0</v>
      </c>
      <c r="T131" t="s">
        <v>87</v>
      </c>
      <c r="U131" t="b">
        <v>0</v>
      </c>
      <c r="V131" t="s">
        <v>157</v>
      </c>
      <c r="W131" s="1">
        <v>44475.450729166667</v>
      </c>
      <c r="X131">
        <v>1144</v>
      </c>
      <c r="Y131">
        <v>367</v>
      </c>
      <c r="Z131">
        <v>0</v>
      </c>
      <c r="AA131">
        <v>367</v>
      </c>
      <c r="AB131">
        <v>0</v>
      </c>
      <c r="AC131">
        <v>141</v>
      </c>
      <c r="AD131">
        <v>14</v>
      </c>
      <c r="AE131">
        <v>0</v>
      </c>
      <c r="AF131">
        <v>0</v>
      </c>
      <c r="AG131">
        <v>0</v>
      </c>
      <c r="AH131" t="s">
        <v>142</v>
      </c>
      <c r="AI131" s="1">
        <v>44475.543009259258</v>
      </c>
      <c r="AJ131">
        <v>2400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14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>
      <c r="A132" t="s">
        <v>462</v>
      </c>
      <c r="B132" t="s">
        <v>79</v>
      </c>
      <c r="C132" t="s">
        <v>174</v>
      </c>
      <c r="D132" t="s">
        <v>81</v>
      </c>
      <c r="E132" s="2" t="str">
        <f>HYPERLINK("capsilon://?command=openfolder&amp;siteaddress=FAM.docvelocity-na8.net&amp;folderid=FX43C9161B-913B-CC66-7284-C2DAEF97D6DE","FX21091562")</f>
        <v>FX21091562</v>
      </c>
      <c r="F132" t="s">
        <v>19</v>
      </c>
      <c r="G132" t="s">
        <v>19</v>
      </c>
      <c r="H132" t="s">
        <v>82</v>
      </c>
      <c r="I132" t="s">
        <v>463</v>
      </c>
      <c r="J132">
        <v>66</v>
      </c>
      <c r="K132" t="s">
        <v>84</v>
      </c>
      <c r="L132" t="s">
        <v>85</v>
      </c>
      <c r="M132" t="s">
        <v>86</v>
      </c>
      <c r="N132">
        <v>2</v>
      </c>
      <c r="O132" s="1">
        <v>44475.436944444446</v>
      </c>
      <c r="P132" s="1">
        <v>44475.522361111114</v>
      </c>
      <c r="Q132">
        <v>6780</v>
      </c>
      <c r="R132">
        <v>600</v>
      </c>
      <c r="S132" t="b">
        <v>0</v>
      </c>
      <c r="T132" t="s">
        <v>87</v>
      </c>
      <c r="U132" t="b">
        <v>0</v>
      </c>
      <c r="V132" t="s">
        <v>100</v>
      </c>
      <c r="W132" s="1">
        <v>44475.441238425927</v>
      </c>
      <c r="X132">
        <v>274</v>
      </c>
      <c r="Y132">
        <v>52</v>
      </c>
      <c r="Z132">
        <v>0</v>
      </c>
      <c r="AA132">
        <v>52</v>
      </c>
      <c r="AB132">
        <v>0</v>
      </c>
      <c r="AC132">
        <v>39</v>
      </c>
      <c r="AD132">
        <v>14</v>
      </c>
      <c r="AE132">
        <v>0</v>
      </c>
      <c r="AF132">
        <v>0</v>
      </c>
      <c r="AG132">
        <v>0</v>
      </c>
      <c r="AH132" t="s">
        <v>206</v>
      </c>
      <c r="AI132" s="1">
        <v>44475.522361111114</v>
      </c>
      <c r="AJ132">
        <v>326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14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>
      <c r="A133" t="s">
        <v>464</v>
      </c>
      <c r="B133" t="s">
        <v>79</v>
      </c>
      <c r="C133" t="s">
        <v>465</v>
      </c>
      <c r="D133" t="s">
        <v>81</v>
      </c>
      <c r="E133" s="2" t="str">
        <f>HYPERLINK("capsilon://?command=openfolder&amp;siteaddress=FAM.docvelocity-na8.net&amp;folderid=FX9CCE181E-3B02-AF12-4084-C94102A81268","FX21081428")</f>
        <v>FX21081428</v>
      </c>
      <c r="F133" t="s">
        <v>19</v>
      </c>
      <c r="G133" t="s">
        <v>19</v>
      </c>
      <c r="H133" t="s">
        <v>82</v>
      </c>
      <c r="I133" t="s">
        <v>466</v>
      </c>
      <c r="J133">
        <v>38</v>
      </c>
      <c r="K133" t="s">
        <v>84</v>
      </c>
      <c r="L133" t="s">
        <v>85</v>
      </c>
      <c r="M133" t="s">
        <v>86</v>
      </c>
      <c r="N133">
        <v>2</v>
      </c>
      <c r="O133" s="1">
        <v>44475.443738425929</v>
      </c>
      <c r="P133" s="1">
        <v>44475.523321759261</v>
      </c>
      <c r="Q133">
        <v>5945</v>
      </c>
      <c r="R133">
        <v>931</v>
      </c>
      <c r="S133" t="b">
        <v>0</v>
      </c>
      <c r="T133" t="s">
        <v>87</v>
      </c>
      <c r="U133" t="b">
        <v>0</v>
      </c>
      <c r="V133" t="s">
        <v>176</v>
      </c>
      <c r="W133" s="1">
        <v>44475.45208333333</v>
      </c>
      <c r="X133">
        <v>624</v>
      </c>
      <c r="Y133">
        <v>37</v>
      </c>
      <c r="Z133">
        <v>0</v>
      </c>
      <c r="AA133">
        <v>37</v>
      </c>
      <c r="AB133">
        <v>0</v>
      </c>
      <c r="AC133">
        <v>22</v>
      </c>
      <c r="AD133">
        <v>1</v>
      </c>
      <c r="AE133">
        <v>0</v>
      </c>
      <c r="AF133">
        <v>0</v>
      </c>
      <c r="AG133">
        <v>0</v>
      </c>
      <c r="AH133" t="s">
        <v>89</v>
      </c>
      <c r="AI133" s="1">
        <v>44475.523321759261</v>
      </c>
      <c r="AJ133">
        <v>295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>
      <c r="A134" t="s">
        <v>467</v>
      </c>
      <c r="B134" t="s">
        <v>79</v>
      </c>
      <c r="C134" t="s">
        <v>468</v>
      </c>
      <c r="D134" t="s">
        <v>81</v>
      </c>
      <c r="E134" s="2" t="str">
        <f>HYPERLINK("capsilon://?command=openfolder&amp;siteaddress=FAM.docvelocity-na8.net&amp;folderid=FX01C21C5E-686B-ACF9-73A1-B3F68C32250D","FX21101148")</f>
        <v>FX21101148</v>
      </c>
      <c r="F134" t="s">
        <v>19</v>
      </c>
      <c r="G134" t="s">
        <v>19</v>
      </c>
      <c r="H134" t="s">
        <v>82</v>
      </c>
      <c r="I134" t="s">
        <v>469</v>
      </c>
      <c r="J134">
        <v>261</v>
      </c>
      <c r="K134" t="s">
        <v>84</v>
      </c>
      <c r="L134" t="s">
        <v>85</v>
      </c>
      <c r="M134" t="s">
        <v>86</v>
      </c>
      <c r="N134">
        <v>2</v>
      </c>
      <c r="O134" s="1">
        <v>44475.45349537037</v>
      </c>
      <c r="P134" s="1">
        <v>44475.540625000001</v>
      </c>
      <c r="Q134">
        <v>3694</v>
      </c>
      <c r="R134">
        <v>3834</v>
      </c>
      <c r="S134" t="b">
        <v>0</v>
      </c>
      <c r="T134" t="s">
        <v>87</v>
      </c>
      <c r="U134" t="b">
        <v>0</v>
      </c>
      <c r="V134" t="s">
        <v>128</v>
      </c>
      <c r="W134" s="1">
        <v>44475.47997685185</v>
      </c>
      <c r="X134">
        <v>2288</v>
      </c>
      <c r="Y134">
        <v>190</v>
      </c>
      <c r="Z134">
        <v>0</v>
      </c>
      <c r="AA134">
        <v>190</v>
      </c>
      <c r="AB134">
        <v>21</v>
      </c>
      <c r="AC134">
        <v>105</v>
      </c>
      <c r="AD134">
        <v>71</v>
      </c>
      <c r="AE134">
        <v>0</v>
      </c>
      <c r="AF134">
        <v>0</v>
      </c>
      <c r="AG134">
        <v>0</v>
      </c>
      <c r="AH134" t="s">
        <v>206</v>
      </c>
      <c r="AI134" s="1">
        <v>44475.540625000001</v>
      </c>
      <c r="AJ134">
        <v>1529</v>
      </c>
      <c r="AK134">
        <v>0</v>
      </c>
      <c r="AL134">
        <v>0</v>
      </c>
      <c r="AM134">
        <v>0</v>
      </c>
      <c r="AN134">
        <v>21</v>
      </c>
      <c r="AO134">
        <v>0</v>
      </c>
      <c r="AP134">
        <v>71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>
      <c r="A135" t="s">
        <v>470</v>
      </c>
      <c r="B135" t="s">
        <v>79</v>
      </c>
      <c r="C135" t="s">
        <v>471</v>
      </c>
      <c r="D135" t="s">
        <v>81</v>
      </c>
      <c r="E135" s="2" t="str">
        <f>HYPERLINK("capsilon://?command=openfolder&amp;siteaddress=FAM.docvelocity-na8.net&amp;folderid=FX7F11CB6E-E6C6-A6F0-2E92-711CED0284E9","FX21101678")</f>
        <v>FX21101678</v>
      </c>
      <c r="F135" t="s">
        <v>19</v>
      </c>
      <c r="G135" t="s">
        <v>19</v>
      </c>
      <c r="H135" t="s">
        <v>82</v>
      </c>
      <c r="I135" t="s">
        <v>472</v>
      </c>
      <c r="J135">
        <v>88</v>
      </c>
      <c r="K135" t="s">
        <v>84</v>
      </c>
      <c r="L135" t="s">
        <v>85</v>
      </c>
      <c r="M135" t="s">
        <v>86</v>
      </c>
      <c r="N135">
        <v>2</v>
      </c>
      <c r="O135" s="1">
        <v>44475.457870370374</v>
      </c>
      <c r="P135" s="1">
        <v>44475.540775462963</v>
      </c>
      <c r="Q135">
        <v>5624</v>
      </c>
      <c r="R135">
        <v>1539</v>
      </c>
      <c r="S135" t="b">
        <v>0</v>
      </c>
      <c r="T135" t="s">
        <v>87</v>
      </c>
      <c r="U135" t="b">
        <v>0</v>
      </c>
      <c r="V135" t="s">
        <v>192</v>
      </c>
      <c r="W135" s="1">
        <v>44475.470497685186</v>
      </c>
      <c r="X135">
        <v>1089</v>
      </c>
      <c r="Y135">
        <v>122</v>
      </c>
      <c r="Z135">
        <v>0</v>
      </c>
      <c r="AA135">
        <v>122</v>
      </c>
      <c r="AB135">
        <v>0</v>
      </c>
      <c r="AC135">
        <v>69</v>
      </c>
      <c r="AD135">
        <v>-34</v>
      </c>
      <c r="AE135">
        <v>0</v>
      </c>
      <c r="AF135">
        <v>0</v>
      </c>
      <c r="AG135">
        <v>0</v>
      </c>
      <c r="AH135" t="s">
        <v>452</v>
      </c>
      <c r="AI135" s="1">
        <v>44475.540775462963</v>
      </c>
      <c r="AJ135">
        <v>444</v>
      </c>
      <c r="AK135">
        <v>2</v>
      </c>
      <c r="AL135">
        <v>0</v>
      </c>
      <c r="AM135">
        <v>2</v>
      </c>
      <c r="AN135">
        <v>0</v>
      </c>
      <c r="AO135">
        <v>2</v>
      </c>
      <c r="AP135">
        <v>-36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>
      <c r="A136" t="s">
        <v>473</v>
      </c>
      <c r="B136" t="s">
        <v>79</v>
      </c>
      <c r="C136" t="s">
        <v>365</v>
      </c>
      <c r="D136" t="s">
        <v>81</v>
      </c>
      <c r="E136" s="2" t="str">
        <f>HYPERLINK("capsilon://?command=openfolder&amp;siteaddress=FAM.docvelocity-na8.net&amp;folderid=FX95372C7C-1D2C-36F3-8DA8-C2B9F2BDB812","FX210910413")</f>
        <v>FX210910413</v>
      </c>
      <c r="F136" t="s">
        <v>19</v>
      </c>
      <c r="G136" t="s">
        <v>19</v>
      </c>
      <c r="H136" t="s">
        <v>82</v>
      </c>
      <c r="I136" t="s">
        <v>474</v>
      </c>
      <c r="J136">
        <v>66</v>
      </c>
      <c r="K136" t="s">
        <v>84</v>
      </c>
      <c r="L136" t="s">
        <v>85</v>
      </c>
      <c r="M136" t="s">
        <v>86</v>
      </c>
      <c r="N136">
        <v>2</v>
      </c>
      <c r="O136" s="1">
        <v>44475.463287037041</v>
      </c>
      <c r="P136" s="1">
        <v>44475.550937499997</v>
      </c>
      <c r="Q136">
        <v>6244</v>
      </c>
      <c r="R136">
        <v>1329</v>
      </c>
      <c r="S136" t="b">
        <v>0</v>
      </c>
      <c r="T136" t="s">
        <v>87</v>
      </c>
      <c r="U136" t="b">
        <v>0</v>
      </c>
      <c r="V136" t="s">
        <v>88</v>
      </c>
      <c r="W136" s="1">
        <v>44475.4684375</v>
      </c>
      <c r="X136">
        <v>439</v>
      </c>
      <c r="Y136">
        <v>52</v>
      </c>
      <c r="Z136">
        <v>0</v>
      </c>
      <c r="AA136">
        <v>52</v>
      </c>
      <c r="AB136">
        <v>0</v>
      </c>
      <c r="AC136">
        <v>31</v>
      </c>
      <c r="AD136">
        <v>14</v>
      </c>
      <c r="AE136">
        <v>0</v>
      </c>
      <c r="AF136">
        <v>0</v>
      </c>
      <c r="AG136">
        <v>0</v>
      </c>
      <c r="AH136" t="s">
        <v>206</v>
      </c>
      <c r="AI136" s="1">
        <v>44475.550937499997</v>
      </c>
      <c r="AJ136">
        <v>890</v>
      </c>
      <c r="AK136">
        <v>1</v>
      </c>
      <c r="AL136">
        <v>0</v>
      </c>
      <c r="AM136">
        <v>1</v>
      </c>
      <c r="AN136">
        <v>0</v>
      </c>
      <c r="AO136">
        <v>1</v>
      </c>
      <c r="AP136">
        <v>13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>
      <c r="A137" t="s">
        <v>475</v>
      </c>
      <c r="B137" t="s">
        <v>79</v>
      </c>
      <c r="C137" t="s">
        <v>365</v>
      </c>
      <c r="D137" t="s">
        <v>81</v>
      </c>
      <c r="E137" s="2" t="str">
        <f>HYPERLINK("capsilon://?command=openfolder&amp;siteaddress=FAM.docvelocity-na8.net&amp;folderid=FX95372C7C-1D2C-36F3-8DA8-C2B9F2BDB812","FX210910413")</f>
        <v>FX210910413</v>
      </c>
      <c r="F137" t="s">
        <v>19</v>
      </c>
      <c r="G137" t="s">
        <v>19</v>
      </c>
      <c r="H137" t="s">
        <v>82</v>
      </c>
      <c r="I137" t="s">
        <v>476</v>
      </c>
      <c r="J137">
        <v>66</v>
      </c>
      <c r="K137" t="s">
        <v>84</v>
      </c>
      <c r="L137" t="s">
        <v>85</v>
      </c>
      <c r="M137" t="s">
        <v>86</v>
      </c>
      <c r="N137">
        <v>2</v>
      </c>
      <c r="O137" s="1">
        <v>44475.46429398148</v>
      </c>
      <c r="P137" s="1">
        <v>44475.543113425927</v>
      </c>
      <c r="Q137">
        <v>5945</v>
      </c>
      <c r="R137">
        <v>865</v>
      </c>
      <c r="S137" t="b">
        <v>0</v>
      </c>
      <c r="T137" t="s">
        <v>87</v>
      </c>
      <c r="U137" t="b">
        <v>0</v>
      </c>
      <c r="V137" t="s">
        <v>93</v>
      </c>
      <c r="W137" s="1">
        <v>44475.47246527778</v>
      </c>
      <c r="X137">
        <v>664</v>
      </c>
      <c r="Y137">
        <v>52</v>
      </c>
      <c r="Z137">
        <v>0</v>
      </c>
      <c r="AA137">
        <v>52</v>
      </c>
      <c r="AB137">
        <v>0</v>
      </c>
      <c r="AC137">
        <v>33</v>
      </c>
      <c r="AD137">
        <v>14</v>
      </c>
      <c r="AE137">
        <v>0</v>
      </c>
      <c r="AF137">
        <v>0</v>
      </c>
      <c r="AG137">
        <v>0</v>
      </c>
      <c r="AH137" t="s">
        <v>452</v>
      </c>
      <c r="AI137" s="1">
        <v>44475.543113425927</v>
      </c>
      <c r="AJ137">
        <v>201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14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>
      <c r="A138" t="s">
        <v>477</v>
      </c>
      <c r="B138" t="s">
        <v>79</v>
      </c>
      <c r="C138" t="s">
        <v>478</v>
      </c>
      <c r="D138" t="s">
        <v>81</v>
      </c>
      <c r="E138" s="2" t="str">
        <f>HYPERLINK("capsilon://?command=openfolder&amp;siteaddress=FAM.docvelocity-na8.net&amp;folderid=FX5BF6D6CF-58C3-19A4-6651-048C0C4DF0D5","FX210816140")</f>
        <v>FX210816140</v>
      </c>
      <c r="F138" t="s">
        <v>19</v>
      </c>
      <c r="G138" t="s">
        <v>19</v>
      </c>
      <c r="H138" t="s">
        <v>82</v>
      </c>
      <c r="I138" t="s">
        <v>479</v>
      </c>
      <c r="J138">
        <v>66</v>
      </c>
      <c r="K138" t="s">
        <v>84</v>
      </c>
      <c r="L138" t="s">
        <v>85</v>
      </c>
      <c r="M138" t="s">
        <v>86</v>
      </c>
      <c r="N138">
        <v>2</v>
      </c>
      <c r="O138" s="1">
        <v>44475.474236111113</v>
      </c>
      <c r="P138" s="1">
        <v>44475.543263888889</v>
      </c>
      <c r="Q138">
        <v>5914</v>
      </c>
      <c r="R138">
        <v>50</v>
      </c>
      <c r="S138" t="b">
        <v>0</v>
      </c>
      <c r="T138" t="s">
        <v>87</v>
      </c>
      <c r="U138" t="b">
        <v>0</v>
      </c>
      <c r="V138" t="s">
        <v>192</v>
      </c>
      <c r="W138" s="1">
        <v>44475.474594907406</v>
      </c>
      <c r="X138">
        <v>28</v>
      </c>
      <c r="Y138">
        <v>0</v>
      </c>
      <c r="Z138">
        <v>0</v>
      </c>
      <c r="AA138">
        <v>0</v>
      </c>
      <c r="AB138">
        <v>52</v>
      </c>
      <c r="AC138">
        <v>0</v>
      </c>
      <c r="AD138">
        <v>66</v>
      </c>
      <c r="AE138">
        <v>0</v>
      </c>
      <c r="AF138">
        <v>0</v>
      </c>
      <c r="AG138">
        <v>0</v>
      </c>
      <c r="AH138" t="s">
        <v>142</v>
      </c>
      <c r="AI138" s="1">
        <v>44475.543263888889</v>
      </c>
      <c r="AJ138">
        <v>22</v>
      </c>
      <c r="AK138">
        <v>0</v>
      </c>
      <c r="AL138">
        <v>0</v>
      </c>
      <c r="AM138">
        <v>0</v>
      </c>
      <c r="AN138">
        <v>52</v>
      </c>
      <c r="AO138">
        <v>0</v>
      </c>
      <c r="AP138">
        <v>66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>
      <c r="A139" t="s">
        <v>480</v>
      </c>
      <c r="B139" t="s">
        <v>79</v>
      </c>
      <c r="C139" t="s">
        <v>481</v>
      </c>
      <c r="D139" t="s">
        <v>81</v>
      </c>
      <c r="E139" s="2" t="str">
        <f>HYPERLINK("capsilon://?command=openfolder&amp;siteaddress=FAM.docvelocity-na8.net&amp;folderid=FX5EE00705-A6CB-D43D-B1E4-3684D9591A48","FX21088488")</f>
        <v>FX21088488</v>
      </c>
      <c r="F139" t="s">
        <v>19</v>
      </c>
      <c r="G139" t="s">
        <v>19</v>
      </c>
      <c r="H139" t="s">
        <v>82</v>
      </c>
      <c r="I139" t="s">
        <v>482</v>
      </c>
      <c r="J139">
        <v>158</v>
      </c>
      <c r="K139" t="s">
        <v>84</v>
      </c>
      <c r="L139" t="s">
        <v>85</v>
      </c>
      <c r="M139" t="s">
        <v>86</v>
      </c>
      <c r="N139">
        <v>2</v>
      </c>
      <c r="O139" s="1">
        <v>44475.477314814816</v>
      </c>
      <c r="P139" s="1">
        <v>44475.555775462963</v>
      </c>
      <c r="Q139">
        <v>3746</v>
      </c>
      <c r="R139">
        <v>3033</v>
      </c>
      <c r="S139" t="b">
        <v>0</v>
      </c>
      <c r="T139" t="s">
        <v>87</v>
      </c>
      <c r="U139" t="b">
        <v>0</v>
      </c>
      <c r="V139" t="s">
        <v>172</v>
      </c>
      <c r="W139" s="1">
        <v>44475.499837962961</v>
      </c>
      <c r="X139">
        <v>1942</v>
      </c>
      <c r="Y139">
        <v>207</v>
      </c>
      <c r="Z139">
        <v>0</v>
      </c>
      <c r="AA139">
        <v>207</v>
      </c>
      <c r="AB139">
        <v>0</v>
      </c>
      <c r="AC139">
        <v>146</v>
      </c>
      <c r="AD139">
        <v>-49</v>
      </c>
      <c r="AE139">
        <v>0</v>
      </c>
      <c r="AF139">
        <v>0</v>
      </c>
      <c r="AG139">
        <v>0</v>
      </c>
      <c r="AH139" t="s">
        <v>142</v>
      </c>
      <c r="AI139" s="1">
        <v>44475.555775462963</v>
      </c>
      <c r="AJ139">
        <v>1080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-49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>
      <c r="A140" t="s">
        <v>483</v>
      </c>
      <c r="B140" t="s">
        <v>79</v>
      </c>
      <c r="C140" t="s">
        <v>484</v>
      </c>
      <c r="D140" t="s">
        <v>81</v>
      </c>
      <c r="E140" s="2" t="str">
        <f>HYPERLINK("capsilon://?command=openfolder&amp;siteaddress=FAM.docvelocity-na8.net&amp;folderid=FX63E14E2F-836A-437D-C143-20E9E61B51FE","FX21091135")</f>
        <v>FX21091135</v>
      </c>
      <c r="F140" t="s">
        <v>19</v>
      </c>
      <c r="G140" t="s">
        <v>19</v>
      </c>
      <c r="H140" t="s">
        <v>82</v>
      </c>
      <c r="I140" t="s">
        <v>485</v>
      </c>
      <c r="J140">
        <v>132</v>
      </c>
      <c r="K140" t="s">
        <v>84</v>
      </c>
      <c r="L140" t="s">
        <v>85</v>
      </c>
      <c r="M140" t="s">
        <v>86</v>
      </c>
      <c r="N140">
        <v>2</v>
      </c>
      <c r="O140" s="1">
        <v>44475.481145833335</v>
      </c>
      <c r="P140" s="1">
        <v>44475.553043981483</v>
      </c>
      <c r="Q140">
        <v>5960</v>
      </c>
      <c r="R140">
        <v>252</v>
      </c>
      <c r="S140" t="b">
        <v>0</v>
      </c>
      <c r="T140" t="s">
        <v>87</v>
      </c>
      <c r="U140" t="b">
        <v>0</v>
      </c>
      <c r="V140" t="s">
        <v>128</v>
      </c>
      <c r="W140" s="1">
        <v>44475.481979166667</v>
      </c>
      <c r="X140">
        <v>71</v>
      </c>
      <c r="Y140">
        <v>0</v>
      </c>
      <c r="Z140">
        <v>0</v>
      </c>
      <c r="AA140">
        <v>0</v>
      </c>
      <c r="AB140">
        <v>104</v>
      </c>
      <c r="AC140">
        <v>0</v>
      </c>
      <c r="AD140">
        <v>132</v>
      </c>
      <c r="AE140">
        <v>0</v>
      </c>
      <c r="AF140">
        <v>0</v>
      </c>
      <c r="AG140">
        <v>0</v>
      </c>
      <c r="AH140" t="s">
        <v>206</v>
      </c>
      <c r="AI140" s="1">
        <v>44475.553043981483</v>
      </c>
      <c r="AJ140">
        <v>181</v>
      </c>
      <c r="AK140">
        <v>0</v>
      </c>
      <c r="AL140">
        <v>0</v>
      </c>
      <c r="AM140">
        <v>0</v>
      </c>
      <c r="AN140">
        <v>104</v>
      </c>
      <c r="AO140">
        <v>0</v>
      </c>
      <c r="AP140">
        <v>132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>
      <c r="A141" t="s">
        <v>486</v>
      </c>
      <c r="B141" t="s">
        <v>79</v>
      </c>
      <c r="C141" t="s">
        <v>487</v>
      </c>
      <c r="D141" t="s">
        <v>81</v>
      </c>
      <c r="E141" s="2" t="str">
        <f>HYPERLINK("capsilon://?command=openfolder&amp;siteaddress=FAM.docvelocity-na8.net&amp;folderid=FXD6F67DEF-8AC6-559F-B6F5-9C46E05E58A8","FX210910608")</f>
        <v>FX210910608</v>
      </c>
      <c r="F141" t="s">
        <v>19</v>
      </c>
      <c r="G141" t="s">
        <v>19</v>
      </c>
      <c r="H141" t="s">
        <v>82</v>
      </c>
      <c r="I141" t="s">
        <v>488</v>
      </c>
      <c r="J141">
        <v>176</v>
      </c>
      <c r="K141" t="s">
        <v>84</v>
      </c>
      <c r="L141" t="s">
        <v>85</v>
      </c>
      <c r="M141" t="s">
        <v>86</v>
      </c>
      <c r="N141">
        <v>2</v>
      </c>
      <c r="O141" s="1">
        <v>44475.485173611109</v>
      </c>
      <c r="P141" s="1">
        <v>44475.57167824074</v>
      </c>
      <c r="Q141">
        <v>3909</v>
      </c>
      <c r="R141">
        <v>3565</v>
      </c>
      <c r="S141" t="b">
        <v>0</v>
      </c>
      <c r="T141" t="s">
        <v>87</v>
      </c>
      <c r="U141" t="b">
        <v>0</v>
      </c>
      <c r="V141" t="s">
        <v>192</v>
      </c>
      <c r="W141" s="1">
        <v>44475.510497685187</v>
      </c>
      <c r="X141">
        <v>2181</v>
      </c>
      <c r="Y141">
        <v>197</v>
      </c>
      <c r="Z141">
        <v>0</v>
      </c>
      <c r="AA141">
        <v>197</v>
      </c>
      <c r="AB141">
        <v>0</v>
      </c>
      <c r="AC141">
        <v>156</v>
      </c>
      <c r="AD141">
        <v>-21</v>
      </c>
      <c r="AE141">
        <v>0</v>
      </c>
      <c r="AF141">
        <v>0</v>
      </c>
      <c r="AG141">
        <v>0</v>
      </c>
      <c r="AH141" t="s">
        <v>142</v>
      </c>
      <c r="AI141" s="1">
        <v>44475.57167824074</v>
      </c>
      <c r="AJ141">
        <v>1373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-21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>
      <c r="A142" t="s">
        <v>489</v>
      </c>
      <c r="B142" t="s">
        <v>79</v>
      </c>
      <c r="C142" t="s">
        <v>490</v>
      </c>
      <c r="D142" t="s">
        <v>81</v>
      </c>
      <c r="E142" s="2" t="str">
        <f>HYPERLINK("capsilon://?command=openfolder&amp;siteaddress=FAM.docvelocity-na8.net&amp;folderid=FX37B5712C-B3C4-8CE5-9244-E0FF85038ED7","FX21102139")</f>
        <v>FX21102139</v>
      </c>
      <c r="F142" t="s">
        <v>19</v>
      </c>
      <c r="G142" t="s">
        <v>19</v>
      </c>
      <c r="H142" t="s">
        <v>82</v>
      </c>
      <c r="I142" t="s">
        <v>491</v>
      </c>
      <c r="J142">
        <v>450</v>
      </c>
      <c r="K142" t="s">
        <v>84</v>
      </c>
      <c r="L142" t="s">
        <v>85</v>
      </c>
      <c r="M142" t="s">
        <v>86</v>
      </c>
      <c r="N142">
        <v>2</v>
      </c>
      <c r="O142" s="1">
        <v>44475.486666666664</v>
      </c>
      <c r="P142" s="1">
        <v>44475.612870370373</v>
      </c>
      <c r="Q142">
        <v>5755</v>
      </c>
      <c r="R142">
        <v>5149</v>
      </c>
      <c r="S142" t="b">
        <v>0</v>
      </c>
      <c r="T142" t="s">
        <v>87</v>
      </c>
      <c r="U142" t="b">
        <v>0</v>
      </c>
      <c r="V142" t="s">
        <v>128</v>
      </c>
      <c r="W142" s="1">
        <v>44475.521192129629</v>
      </c>
      <c r="X142">
        <v>2919</v>
      </c>
      <c r="Y142">
        <v>452</v>
      </c>
      <c r="Z142">
        <v>0</v>
      </c>
      <c r="AA142">
        <v>452</v>
      </c>
      <c r="AB142">
        <v>0</v>
      </c>
      <c r="AC142">
        <v>211</v>
      </c>
      <c r="AD142">
        <v>-2</v>
      </c>
      <c r="AE142">
        <v>0</v>
      </c>
      <c r="AF142">
        <v>0</v>
      </c>
      <c r="AG142">
        <v>0</v>
      </c>
      <c r="AH142" t="s">
        <v>452</v>
      </c>
      <c r="AI142" s="1">
        <v>44475.612870370373</v>
      </c>
      <c r="AJ142">
        <v>2178</v>
      </c>
      <c r="AK142">
        <v>9</v>
      </c>
      <c r="AL142">
        <v>0</v>
      </c>
      <c r="AM142">
        <v>9</v>
      </c>
      <c r="AN142">
        <v>0</v>
      </c>
      <c r="AO142">
        <v>9</v>
      </c>
      <c r="AP142">
        <v>-11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>
      <c r="A143" t="s">
        <v>492</v>
      </c>
      <c r="B143" t="s">
        <v>79</v>
      </c>
      <c r="C143" t="s">
        <v>493</v>
      </c>
      <c r="D143" t="s">
        <v>81</v>
      </c>
      <c r="E143" s="2" t="str">
        <f>HYPERLINK("capsilon://?command=openfolder&amp;siteaddress=FAM.docvelocity-na8.net&amp;folderid=FX92D4DEC8-57CB-B730-A5B4-3E7CF37CDD2A","FX21093152")</f>
        <v>FX21093152</v>
      </c>
      <c r="F143" t="s">
        <v>19</v>
      </c>
      <c r="G143" t="s">
        <v>19</v>
      </c>
      <c r="H143" t="s">
        <v>82</v>
      </c>
      <c r="I143" t="s">
        <v>494</v>
      </c>
      <c r="J143">
        <v>38</v>
      </c>
      <c r="K143" t="s">
        <v>84</v>
      </c>
      <c r="L143" t="s">
        <v>85</v>
      </c>
      <c r="M143" t="s">
        <v>86</v>
      </c>
      <c r="N143">
        <v>2</v>
      </c>
      <c r="O143" s="1">
        <v>44475.496631944443</v>
      </c>
      <c r="P143" s="1">
        <v>44475.593819444446</v>
      </c>
      <c r="Q143">
        <v>7659</v>
      </c>
      <c r="R143">
        <v>738</v>
      </c>
      <c r="S143" t="b">
        <v>0</v>
      </c>
      <c r="T143" t="s">
        <v>87</v>
      </c>
      <c r="U143" t="b">
        <v>0</v>
      </c>
      <c r="V143" t="s">
        <v>159</v>
      </c>
      <c r="W143" s="1">
        <v>44475.499861111108</v>
      </c>
      <c r="X143">
        <v>278</v>
      </c>
      <c r="Y143">
        <v>37</v>
      </c>
      <c r="Z143">
        <v>0</v>
      </c>
      <c r="AA143">
        <v>37</v>
      </c>
      <c r="AB143">
        <v>0</v>
      </c>
      <c r="AC143">
        <v>19</v>
      </c>
      <c r="AD143">
        <v>1</v>
      </c>
      <c r="AE143">
        <v>0</v>
      </c>
      <c r="AF143">
        <v>0</v>
      </c>
      <c r="AG143">
        <v>0</v>
      </c>
      <c r="AH143" t="s">
        <v>142</v>
      </c>
      <c r="AI143" s="1">
        <v>44475.593819444446</v>
      </c>
      <c r="AJ143">
        <v>460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>
      <c r="A144" t="s">
        <v>495</v>
      </c>
      <c r="B144" t="s">
        <v>79</v>
      </c>
      <c r="C144" t="s">
        <v>496</v>
      </c>
      <c r="D144" t="s">
        <v>81</v>
      </c>
      <c r="E144" s="2" t="str">
        <f>HYPERLINK("capsilon://?command=openfolder&amp;siteaddress=FAM.docvelocity-na8.net&amp;folderid=FX27F05220-8C98-A75E-840A-97DFC741FED3","FX21099732")</f>
        <v>FX21099732</v>
      </c>
      <c r="F144" t="s">
        <v>19</v>
      </c>
      <c r="G144" t="s">
        <v>19</v>
      </c>
      <c r="H144" t="s">
        <v>82</v>
      </c>
      <c r="I144" t="s">
        <v>497</v>
      </c>
      <c r="J144">
        <v>66</v>
      </c>
      <c r="K144" t="s">
        <v>84</v>
      </c>
      <c r="L144" t="s">
        <v>85</v>
      </c>
      <c r="M144" t="s">
        <v>86</v>
      </c>
      <c r="N144">
        <v>2</v>
      </c>
      <c r="O144" s="1">
        <v>44475.499583333331</v>
      </c>
      <c r="P144" s="1">
        <v>44475.595682870371</v>
      </c>
      <c r="Q144">
        <v>8087</v>
      </c>
      <c r="R144">
        <v>216</v>
      </c>
      <c r="S144" t="b">
        <v>0</v>
      </c>
      <c r="T144" t="s">
        <v>87</v>
      </c>
      <c r="U144" t="b">
        <v>0</v>
      </c>
      <c r="V144" t="s">
        <v>227</v>
      </c>
      <c r="W144" s="1">
        <v>44475.5002662037</v>
      </c>
      <c r="X144">
        <v>56</v>
      </c>
      <c r="Y144">
        <v>0</v>
      </c>
      <c r="Z144">
        <v>0</v>
      </c>
      <c r="AA144">
        <v>0</v>
      </c>
      <c r="AB144">
        <v>52</v>
      </c>
      <c r="AC144">
        <v>0</v>
      </c>
      <c r="AD144">
        <v>66</v>
      </c>
      <c r="AE144">
        <v>0</v>
      </c>
      <c r="AF144">
        <v>0</v>
      </c>
      <c r="AG144">
        <v>0</v>
      </c>
      <c r="AH144" t="s">
        <v>142</v>
      </c>
      <c r="AI144" s="1">
        <v>44475.595682870371</v>
      </c>
      <c r="AJ144">
        <v>160</v>
      </c>
      <c r="AK144">
        <v>0</v>
      </c>
      <c r="AL144">
        <v>0</v>
      </c>
      <c r="AM144">
        <v>0</v>
      </c>
      <c r="AN144">
        <v>52</v>
      </c>
      <c r="AO144">
        <v>0</v>
      </c>
      <c r="AP144">
        <v>66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>
      <c r="A145" t="s">
        <v>498</v>
      </c>
      <c r="B145" t="s">
        <v>79</v>
      </c>
      <c r="C145" t="s">
        <v>499</v>
      </c>
      <c r="D145" t="s">
        <v>81</v>
      </c>
      <c r="E145" s="2" t="str">
        <f>HYPERLINK("capsilon://?command=openfolder&amp;siteaddress=FAM.docvelocity-na8.net&amp;folderid=FXF50A09B3-4AF6-7F58-D0B5-1EE70E6D2552","FX210913879")</f>
        <v>FX210913879</v>
      </c>
      <c r="F145" t="s">
        <v>19</v>
      </c>
      <c r="G145" t="s">
        <v>19</v>
      </c>
      <c r="H145" t="s">
        <v>82</v>
      </c>
      <c r="I145" t="s">
        <v>500</v>
      </c>
      <c r="J145">
        <v>66</v>
      </c>
      <c r="K145" t="s">
        <v>84</v>
      </c>
      <c r="L145" t="s">
        <v>85</v>
      </c>
      <c r="M145" t="s">
        <v>86</v>
      </c>
      <c r="N145">
        <v>2</v>
      </c>
      <c r="O145" s="1">
        <v>44475.500601851854</v>
      </c>
      <c r="P145" s="1">
        <v>44475.59851851852</v>
      </c>
      <c r="Q145">
        <v>7881</v>
      </c>
      <c r="R145">
        <v>579</v>
      </c>
      <c r="S145" t="b">
        <v>0</v>
      </c>
      <c r="T145" t="s">
        <v>87</v>
      </c>
      <c r="U145" t="b">
        <v>0</v>
      </c>
      <c r="V145" t="s">
        <v>227</v>
      </c>
      <c r="W145" s="1">
        <v>44475.504525462966</v>
      </c>
      <c r="X145">
        <v>334</v>
      </c>
      <c r="Y145">
        <v>52</v>
      </c>
      <c r="Z145">
        <v>0</v>
      </c>
      <c r="AA145">
        <v>52</v>
      </c>
      <c r="AB145">
        <v>0</v>
      </c>
      <c r="AC145">
        <v>13</v>
      </c>
      <c r="AD145">
        <v>14</v>
      </c>
      <c r="AE145">
        <v>0</v>
      </c>
      <c r="AF145">
        <v>0</v>
      </c>
      <c r="AG145">
        <v>0</v>
      </c>
      <c r="AH145" t="s">
        <v>142</v>
      </c>
      <c r="AI145" s="1">
        <v>44475.59851851852</v>
      </c>
      <c r="AJ145">
        <v>245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>
      <c r="A146" t="s">
        <v>501</v>
      </c>
      <c r="B146" t="s">
        <v>79</v>
      </c>
      <c r="C146" t="s">
        <v>322</v>
      </c>
      <c r="D146" t="s">
        <v>81</v>
      </c>
      <c r="E146" s="2" t="str">
        <f>HYPERLINK("capsilon://?command=openfolder&amp;siteaddress=FAM.docvelocity-na8.net&amp;folderid=FX55FB256C-52DE-F7D8-9330-4ACF4C34E8CA","FX21101431")</f>
        <v>FX21101431</v>
      </c>
      <c r="F146" t="s">
        <v>19</v>
      </c>
      <c r="G146" t="s">
        <v>19</v>
      </c>
      <c r="H146" t="s">
        <v>82</v>
      </c>
      <c r="I146" t="s">
        <v>502</v>
      </c>
      <c r="J146">
        <v>66</v>
      </c>
      <c r="K146" t="s">
        <v>84</v>
      </c>
      <c r="L146" t="s">
        <v>85</v>
      </c>
      <c r="M146" t="s">
        <v>86</v>
      </c>
      <c r="N146">
        <v>2</v>
      </c>
      <c r="O146" s="1">
        <v>44475.501168981478</v>
      </c>
      <c r="P146" s="1">
        <v>44475.619768518518</v>
      </c>
      <c r="Q146">
        <v>8694</v>
      </c>
      <c r="R146">
        <v>1553</v>
      </c>
      <c r="S146" t="b">
        <v>0</v>
      </c>
      <c r="T146" t="s">
        <v>87</v>
      </c>
      <c r="U146" t="b">
        <v>0</v>
      </c>
      <c r="V146" t="s">
        <v>159</v>
      </c>
      <c r="W146" s="1">
        <v>44475.510277777779</v>
      </c>
      <c r="X146">
        <v>777</v>
      </c>
      <c r="Y146">
        <v>52</v>
      </c>
      <c r="Z146">
        <v>0</v>
      </c>
      <c r="AA146">
        <v>52</v>
      </c>
      <c r="AB146">
        <v>0</v>
      </c>
      <c r="AC146">
        <v>36</v>
      </c>
      <c r="AD146">
        <v>14</v>
      </c>
      <c r="AE146">
        <v>0</v>
      </c>
      <c r="AF146">
        <v>0</v>
      </c>
      <c r="AG146">
        <v>0</v>
      </c>
      <c r="AH146" t="s">
        <v>206</v>
      </c>
      <c r="AI146" s="1">
        <v>44475.619768518518</v>
      </c>
      <c r="AJ146">
        <v>758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14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>
      <c r="A147" t="s">
        <v>503</v>
      </c>
      <c r="B147" t="s">
        <v>79</v>
      </c>
      <c r="C147" t="s">
        <v>504</v>
      </c>
      <c r="D147" t="s">
        <v>81</v>
      </c>
      <c r="E147" s="2" t="str">
        <f>HYPERLINK("capsilon://?command=openfolder&amp;siteaddress=FAM.docvelocity-na8.net&amp;folderid=FX475CD251-9AE4-0CC1-758F-EA473CF058D4","FX21102260")</f>
        <v>FX21102260</v>
      </c>
      <c r="F147" t="s">
        <v>19</v>
      </c>
      <c r="G147" t="s">
        <v>19</v>
      </c>
      <c r="H147" t="s">
        <v>82</v>
      </c>
      <c r="I147" t="s">
        <v>505</v>
      </c>
      <c r="J147">
        <v>416</v>
      </c>
      <c r="K147" t="s">
        <v>84</v>
      </c>
      <c r="L147" t="s">
        <v>85</v>
      </c>
      <c r="M147" t="s">
        <v>86</v>
      </c>
      <c r="N147">
        <v>2</v>
      </c>
      <c r="O147" s="1">
        <v>44475.50371527778</v>
      </c>
      <c r="P147" s="1">
        <v>44475.616481481484</v>
      </c>
      <c r="Q147">
        <v>7058</v>
      </c>
      <c r="R147">
        <v>2685</v>
      </c>
      <c r="S147" t="b">
        <v>0</v>
      </c>
      <c r="T147" t="s">
        <v>87</v>
      </c>
      <c r="U147" t="b">
        <v>0</v>
      </c>
      <c r="V147" t="s">
        <v>407</v>
      </c>
      <c r="W147" s="1">
        <v>44475.516875000001</v>
      </c>
      <c r="X147">
        <v>1134</v>
      </c>
      <c r="Y147">
        <v>317</v>
      </c>
      <c r="Z147">
        <v>0</v>
      </c>
      <c r="AA147">
        <v>317</v>
      </c>
      <c r="AB147">
        <v>0</v>
      </c>
      <c r="AC147">
        <v>99</v>
      </c>
      <c r="AD147">
        <v>99</v>
      </c>
      <c r="AE147">
        <v>0</v>
      </c>
      <c r="AF147">
        <v>0</v>
      </c>
      <c r="AG147">
        <v>0</v>
      </c>
      <c r="AH147" t="s">
        <v>142</v>
      </c>
      <c r="AI147" s="1">
        <v>44475.616481481484</v>
      </c>
      <c r="AJ147">
        <v>1551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99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>
      <c r="A148" t="s">
        <v>506</v>
      </c>
      <c r="B148" t="s">
        <v>79</v>
      </c>
      <c r="C148" t="s">
        <v>507</v>
      </c>
      <c r="D148" t="s">
        <v>81</v>
      </c>
      <c r="E148" s="2" t="str">
        <f>HYPERLINK("capsilon://?command=openfolder&amp;siteaddress=FAM.docvelocity-na8.net&amp;folderid=FX460F4680-FEB8-71C3-D209-AD8094B9CC7D","FX21101864")</f>
        <v>FX21101864</v>
      </c>
      <c r="F148" t="s">
        <v>19</v>
      </c>
      <c r="G148" t="s">
        <v>19</v>
      </c>
      <c r="H148" t="s">
        <v>82</v>
      </c>
      <c r="I148" t="s">
        <v>508</v>
      </c>
      <c r="J148">
        <v>126</v>
      </c>
      <c r="K148" t="s">
        <v>84</v>
      </c>
      <c r="L148" t="s">
        <v>85</v>
      </c>
      <c r="M148" t="s">
        <v>86</v>
      </c>
      <c r="N148">
        <v>2</v>
      </c>
      <c r="O148" s="1">
        <v>44475.50545138889</v>
      </c>
      <c r="P148" s="1">
        <v>44475.629479166666</v>
      </c>
      <c r="Q148">
        <v>8663</v>
      </c>
      <c r="R148">
        <v>2053</v>
      </c>
      <c r="S148" t="b">
        <v>0</v>
      </c>
      <c r="T148" t="s">
        <v>87</v>
      </c>
      <c r="U148" t="b">
        <v>0</v>
      </c>
      <c r="V148" t="s">
        <v>88</v>
      </c>
      <c r="W148" s="1">
        <v>44475.515856481485</v>
      </c>
      <c r="X148">
        <v>896</v>
      </c>
      <c r="Y148">
        <v>113</v>
      </c>
      <c r="Z148">
        <v>0</v>
      </c>
      <c r="AA148">
        <v>113</v>
      </c>
      <c r="AB148">
        <v>0</v>
      </c>
      <c r="AC148">
        <v>88</v>
      </c>
      <c r="AD148">
        <v>13</v>
      </c>
      <c r="AE148">
        <v>0</v>
      </c>
      <c r="AF148">
        <v>0</v>
      </c>
      <c r="AG148">
        <v>0</v>
      </c>
      <c r="AH148" t="s">
        <v>142</v>
      </c>
      <c r="AI148" s="1">
        <v>44475.629479166666</v>
      </c>
      <c r="AJ148">
        <v>1146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13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>
      <c r="A149" t="s">
        <v>509</v>
      </c>
      <c r="B149" t="s">
        <v>79</v>
      </c>
      <c r="C149" t="s">
        <v>510</v>
      </c>
      <c r="D149" t="s">
        <v>81</v>
      </c>
      <c r="E149" s="2" t="str">
        <f>HYPERLINK("capsilon://?command=openfolder&amp;siteaddress=FAM.docvelocity-na8.net&amp;folderid=FX1638713B-3F78-D75C-24B2-CC4F02F983B3","FX21089537")</f>
        <v>FX21089537</v>
      </c>
      <c r="F149" t="s">
        <v>19</v>
      </c>
      <c r="G149" t="s">
        <v>19</v>
      </c>
      <c r="H149" t="s">
        <v>82</v>
      </c>
      <c r="I149" t="s">
        <v>511</v>
      </c>
      <c r="J149">
        <v>26</v>
      </c>
      <c r="K149" t="s">
        <v>84</v>
      </c>
      <c r="L149" t="s">
        <v>85</v>
      </c>
      <c r="M149" t="s">
        <v>86</v>
      </c>
      <c r="N149">
        <v>2</v>
      </c>
      <c r="O149" s="1">
        <v>44475.506736111114</v>
      </c>
      <c r="P149" s="1">
        <v>44475.618078703701</v>
      </c>
      <c r="Q149">
        <v>9343</v>
      </c>
      <c r="R149">
        <v>277</v>
      </c>
      <c r="S149" t="b">
        <v>0</v>
      </c>
      <c r="T149" t="s">
        <v>87</v>
      </c>
      <c r="U149" t="b">
        <v>0</v>
      </c>
      <c r="V149" t="s">
        <v>172</v>
      </c>
      <c r="W149" s="1">
        <v>44475.508356481485</v>
      </c>
      <c r="X149">
        <v>139</v>
      </c>
      <c r="Y149">
        <v>21</v>
      </c>
      <c r="Z149">
        <v>0</v>
      </c>
      <c r="AA149">
        <v>21</v>
      </c>
      <c r="AB149">
        <v>0</v>
      </c>
      <c r="AC149">
        <v>5</v>
      </c>
      <c r="AD149">
        <v>5</v>
      </c>
      <c r="AE149">
        <v>0</v>
      </c>
      <c r="AF149">
        <v>0</v>
      </c>
      <c r="AG149">
        <v>0</v>
      </c>
      <c r="AH149" t="s">
        <v>142</v>
      </c>
      <c r="AI149" s="1">
        <v>44475.618078703701</v>
      </c>
      <c r="AJ149">
        <v>138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5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>
      <c r="A150" t="s">
        <v>512</v>
      </c>
      <c r="B150" t="s">
        <v>79</v>
      </c>
      <c r="C150" t="s">
        <v>510</v>
      </c>
      <c r="D150" t="s">
        <v>81</v>
      </c>
      <c r="E150" s="2" t="str">
        <f>HYPERLINK("capsilon://?command=openfolder&amp;siteaddress=FAM.docvelocity-na8.net&amp;folderid=FX1638713B-3F78-D75C-24B2-CC4F02F983B3","FX21089537")</f>
        <v>FX21089537</v>
      </c>
      <c r="F150" t="s">
        <v>19</v>
      </c>
      <c r="G150" t="s">
        <v>19</v>
      </c>
      <c r="H150" t="s">
        <v>82</v>
      </c>
      <c r="I150" t="s">
        <v>513</v>
      </c>
      <c r="J150">
        <v>47</v>
      </c>
      <c r="K150" t="s">
        <v>84</v>
      </c>
      <c r="L150" t="s">
        <v>85</v>
      </c>
      <c r="M150" t="s">
        <v>86</v>
      </c>
      <c r="N150">
        <v>2</v>
      </c>
      <c r="O150" s="1">
        <v>44475.507696759261</v>
      </c>
      <c r="P150" s="1">
        <v>44475.621493055558</v>
      </c>
      <c r="Q150">
        <v>9098</v>
      </c>
      <c r="R150">
        <v>734</v>
      </c>
      <c r="S150" t="b">
        <v>0</v>
      </c>
      <c r="T150" t="s">
        <v>87</v>
      </c>
      <c r="U150" t="b">
        <v>0</v>
      </c>
      <c r="V150" t="s">
        <v>176</v>
      </c>
      <c r="W150" s="1">
        <v>44475.512824074074</v>
      </c>
      <c r="X150">
        <v>440</v>
      </c>
      <c r="Y150">
        <v>43</v>
      </c>
      <c r="Z150">
        <v>0</v>
      </c>
      <c r="AA150">
        <v>43</v>
      </c>
      <c r="AB150">
        <v>0</v>
      </c>
      <c r="AC150">
        <v>17</v>
      </c>
      <c r="AD150">
        <v>4</v>
      </c>
      <c r="AE150">
        <v>0</v>
      </c>
      <c r="AF150">
        <v>0</v>
      </c>
      <c r="AG150">
        <v>0</v>
      </c>
      <c r="AH150" t="s">
        <v>142</v>
      </c>
      <c r="AI150" s="1">
        <v>44475.621493055558</v>
      </c>
      <c r="AJ150">
        <v>294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4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>
      <c r="A151" t="s">
        <v>514</v>
      </c>
      <c r="B151" t="s">
        <v>79</v>
      </c>
      <c r="C151" t="s">
        <v>510</v>
      </c>
      <c r="D151" t="s">
        <v>81</v>
      </c>
      <c r="E151" s="2" t="str">
        <f>HYPERLINK("capsilon://?command=openfolder&amp;siteaddress=FAM.docvelocity-na8.net&amp;folderid=FX1638713B-3F78-D75C-24B2-CC4F02F983B3","FX21089537")</f>
        <v>FX21089537</v>
      </c>
      <c r="F151" t="s">
        <v>19</v>
      </c>
      <c r="G151" t="s">
        <v>19</v>
      </c>
      <c r="H151" t="s">
        <v>82</v>
      </c>
      <c r="I151" t="s">
        <v>515</v>
      </c>
      <c r="J151">
        <v>47</v>
      </c>
      <c r="K151" t="s">
        <v>84</v>
      </c>
      <c r="L151" t="s">
        <v>85</v>
      </c>
      <c r="M151" t="s">
        <v>86</v>
      </c>
      <c r="N151">
        <v>2</v>
      </c>
      <c r="O151" s="1">
        <v>44475.507997685185</v>
      </c>
      <c r="P151" s="1">
        <v>44475.625486111108</v>
      </c>
      <c r="Q151">
        <v>9341</v>
      </c>
      <c r="R151">
        <v>810</v>
      </c>
      <c r="S151" t="b">
        <v>0</v>
      </c>
      <c r="T151" t="s">
        <v>87</v>
      </c>
      <c r="U151" t="b">
        <v>0</v>
      </c>
      <c r="V151" t="s">
        <v>227</v>
      </c>
      <c r="W151" s="1">
        <v>44475.511701388888</v>
      </c>
      <c r="X151">
        <v>317</v>
      </c>
      <c r="Y151">
        <v>43</v>
      </c>
      <c r="Z151">
        <v>0</v>
      </c>
      <c r="AA151">
        <v>43</v>
      </c>
      <c r="AB151">
        <v>0</v>
      </c>
      <c r="AC151">
        <v>17</v>
      </c>
      <c r="AD151">
        <v>4</v>
      </c>
      <c r="AE151">
        <v>0</v>
      </c>
      <c r="AF151">
        <v>0</v>
      </c>
      <c r="AG151">
        <v>0</v>
      </c>
      <c r="AH151" t="s">
        <v>206</v>
      </c>
      <c r="AI151" s="1">
        <v>44475.625486111108</v>
      </c>
      <c r="AJ151">
        <v>493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3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>
      <c r="A152" t="s">
        <v>516</v>
      </c>
      <c r="B152" t="s">
        <v>79</v>
      </c>
      <c r="C152" t="s">
        <v>517</v>
      </c>
      <c r="D152" t="s">
        <v>81</v>
      </c>
      <c r="E152" s="2" t="str">
        <f>HYPERLINK("capsilon://?command=openfolder&amp;siteaddress=FAM.docvelocity-na8.net&amp;folderid=FXFD34D238-F89D-6F27-C3AC-BD3566F81B78","FX21088666")</f>
        <v>FX21088666</v>
      </c>
      <c r="F152" t="s">
        <v>19</v>
      </c>
      <c r="G152" t="s">
        <v>19</v>
      </c>
      <c r="H152" t="s">
        <v>82</v>
      </c>
      <c r="I152" t="s">
        <v>518</v>
      </c>
      <c r="J152">
        <v>66</v>
      </c>
      <c r="K152" t="s">
        <v>84</v>
      </c>
      <c r="L152" t="s">
        <v>85</v>
      </c>
      <c r="M152" t="s">
        <v>86</v>
      </c>
      <c r="N152">
        <v>2</v>
      </c>
      <c r="O152" s="1">
        <v>44475.512928240743</v>
      </c>
      <c r="P152" s="1">
        <v>44475.632743055554</v>
      </c>
      <c r="Q152">
        <v>9282</v>
      </c>
      <c r="R152">
        <v>1070</v>
      </c>
      <c r="S152" t="b">
        <v>0</v>
      </c>
      <c r="T152" t="s">
        <v>87</v>
      </c>
      <c r="U152" t="b">
        <v>0</v>
      </c>
      <c r="V152" t="s">
        <v>227</v>
      </c>
      <c r="W152" s="1">
        <v>44475.517997685187</v>
      </c>
      <c r="X152">
        <v>434</v>
      </c>
      <c r="Y152">
        <v>52</v>
      </c>
      <c r="Z152">
        <v>0</v>
      </c>
      <c r="AA152">
        <v>52</v>
      </c>
      <c r="AB152">
        <v>0</v>
      </c>
      <c r="AC152">
        <v>10</v>
      </c>
      <c r="AD152">
        <v>14</v>
      </c>
      <c r="AE152">
        <v>0</v>
      </c>
      <c r="AF152">
        <v>0</v>
      </c>
      <c r="AG152">
        <v>0</v>
      </c>
      <c r="AH152" t="s">
        <v>206</v>
      </c>
      <c r="AI152" s="1">
        <v>44475.632743055554</v>
      </c>
      <c r="AJ152">
        <v>626</v>
      </c>
      <c r="AK152">
        <v>0</v>
      </c>
      <c r="AL152">
        <v>0</v>
      </c>
      <c r="AM152">
        <v>0</v>
      </c>
      <c r="AN152">
        <v>0</v>
      </c>
      <c r="AO152">
        <v>2</v>
      </c>
      <c r="AP152">
        <v>14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>
      <c r="A153" t="s">
        <v>519</v>
      </c>
      <c r="B153" t="s">
        <v>79</v>
      </c>
      <c r="C153" t="s">
        <v>520</v>
      </c>
      <c r="D153" t="s">
        <v>81</v>
      </c>
      <c r="E153" s="2" t="str">
        <f>HYPERLINK("capsilon://?command=openfolder&amp;siteaddress=FAM.docvelocity-na8.net&amp;folderid=FX3395A237-F838-DB20-DDA9-9FBA9162C210","FX21088675")</f>
        <v>FX21088675</v>
      </c>
      <c r="F153" t="s">
        <v>19</v>
      </c>
      <c r="G153" t="s">
        <v>19</v>
      </c>
      <c r="H153" t="s">
        <v>82</v>
      </c>
      <c r="I153" t="s">
        <v>521</v>
      </c>
      <c r="J153">
        <v>66</v>
      </c>
      <c r="K153" t="s">
        <v>84</v>
      </c>
      <c r="L153" t="s">
        <v>85</v>
      </c>
      <c r="M153" t="s">
        <v>86</v>
      </c>
      <c r="N153">
        <v>2</v>
      </c>
      <c r="O153" s="1">
        <v>44475.513379629629</v>
      </c>
      <c r="P153" s="1">
        <v>44475.630995370368</v>
      </c>
      <c r="Q153">
        <v>9423</v>
      </c>
      <c r="R153">
        <v>739</v>
      </c>
      <c r="S153" t="b">
        <v>0</v>
      </c>
      <c r="T153" t="s">
        <v>87</v>
      </c>
      <c r="U153" t="b">
        <v>0</v>
      </c>
      <c r="V153" t="s">
        <v>100</v>
      </c>
      <c r="W153" s="1">
        <v>44475.517245370371</v>
      </c>
      <c r="X153">
        <v>308</v>
      </c>
      <c r="Y153">
        <v>52</v>
      </c>
      <c r="Z153">
        <v>0</v>
      </c>
      <c r="AA153">
        <v>52</v>
      </c>
      <c r="AB153">
        <v>0</v>
      </c>
      <c r="AC153">
        <v>43</v>
      </c>
      <c r="AD153">
        <v>14</v>
      </c>
      <c r="AE153">
        <v>0</v>
      </c>
      <c r="AF153">
        <v>0</v>
      </c>
      <c r="AG153">
        <v>0</v>
      </c>
      <c r="AH153" t="s">
        <v>452</v>
      </c>
      <c r="AI153" s="1">
        <v>44475.630995370368</v>
      </c>
      <c r="AJ153">
        <v>431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13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>
      <c r="A154" t="s">
        <v>522</v>
      </c>
      <c r="B154" t="s">
        <v>79</v>
      </c>
      <c r="C154" t="s">
        <v>523</v>
      </c>
      <c r="D154" t="s">
        <v>81</v>
      </c>
      <c r="E154" s="2" t="str">
        <f>HYPERLINK("capsilon://?command=openfolder&amp;siteaddress=FAM.docvelocity-na8.net&amp;folderid=FX27DAC36B-3698-0C39-C29E-B68AED87310B","FX210417824")</f>
        <v>FX210417824</v>
      </c>
      <c r="F154" t="s">
        <v>19</v>
      </c>
      <c r="G154" t="s">
        <v>19</v>
      </c>
      <c r="H154" t="s">
        <v>82</v>
      </c>
      <c r="I154" t="s">
        <v>524</v>
      </c>
      <c r="J154">
        <v>415</v>
      </c>
      <c r="K154" t="s">
        <v>84</v>
      </c>
      <c r="L154" t="s">
        <v>85</v>
      </c>
      <c r="M154" t="s">
        <v>86</v>
      </c>
      <c r="N154">
        <v>2</v>
      </c>
      <c r="O154" s="1">
        <v>44475.529548611114</v>
      </c>
      <c r="P154" s="1">
        <v>44475.662048611113</v>
      </c>
      <c r="Q154">
        <v>7129</v>
      </c>
      <c r="R154">
        <v>4319</v>
      </c>
      <c r="S154" t="b">
        <v>0</v>
      </c>
      <c r="T154" t="s">
        <v>87</v>
      </c>
      <c r="U154" t="b">
        <v>0</v>
      </c>
      <c r="V154" t="s">
        <v>172</v>
      </c>
      <c r="W154" s="1">
        <v>44475.546979166669</v>
      </c>
      <c r="X154">
        <v>1506</v>
      </c>
      <c r="Y154">
        <v>317</v>
      </c>
      <c r="Z154">
        <v>0</v>
      </c>
      <c r="AA154">
        <v>317</v>
      </c>
      <c r="AB154">
        <v>0</v>
      </c>
      <c r="AC154">
        <v>121</v>
      </c>
      <c r="AD154">
        <v>98</v>
      </c>
      <c r="AE154">
        <v>0</v>
      </c>
      <c r="AF154">
        <v>0</v>
      </c>
      <c r="AG154">
        <v>0</v>
      </c>
      <c r="AH154" t="s">
        <v>142</v>
      </c>
      <c r="AI154" s="1">
        <v>44475.662048611113</v>
      </c>
      <c r="AJ154">
        <v>2813</v>
      </c>
      <c r="AK154">
        <v>1</v>
      </c>
      <c r="AL154">
        <v>0</v>
      </c>
      <c r="AM154">
        <v>1</v>
      </c>
      <c r="AN154">
        <v>0</v>
      </c>
      <c r="AO154">
        <v>1</v>
      </c>
      <c r="AP154">
        <v>97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>
      <c r="A155" t="s">
        <v>525</v>
      </c>
      <c r="B155" t="s">
        <v>79</v>
      </c>
      <c r="C155" t="s">
        <v>140</v>
      </c>
      <c r="D155" t="s">
        <v>81</v>
      </c>
      <c r="E155" s="2" t="str">
        <f>HYPERLINK("capsilon://?command=openfolder&amp;siteaddress=FAM.docvelocity-na8.net&amp;folderid=FXE79921C8-B132-D8D3-6013-0C47B56E13ED","FX210911429")</f>
        <v>FX210911429</v>
      </c>
      <c r="F155" t="s">
        <v>19</v>
      </c>
      <c r="G155" t="s">
        <v>19</v>
      </c>
      <c r="H155" t="s">
        <v>82</v>
      </c>
      <c r="I155" t="s">
        <v>526</v>
      </c>
      <c r="J155">
        <v>66</v>
      </c>
      <c r="K155" t="s">
        <v>84</v>
      </c>
      <c r="L155" t="s">
        <v>85</v>
      </c>
      <c r="M155" t="s">
        <v>86</v>
      </c>
      <c r="N155">
        <v>2</v>
      </c>
      <c r="O155" s="1">
        <v>44475.530127314814</v>
      </c>
      <c r="P155" s="1">
        <v>44475.6328587963</v>
      </c>
      <c r="Q155">
        <v>8314</v>
      </c>
      <c r="R155">
        <v>562</v>
      </c>
      <c r="S155" t="b">
        <v>0</v>
      </c>
      <c r="T155" t="s">
        <v>87</v>
      </c>
      <c r="U155" t="b">
        <v>0</v>
      </c>
      <c r="V155" t="s">
        <v>159</v>
      </c>
      <c r="W155" s="1">
        <v>44475.534780092596</v>
      </c>
      <c r="X155">
        <v>401</v>
      </c>
      <c r="Y155">
        <v>52</v>
      </c>
      <c r="Z155">
        <v>0</v>
      </c>
      <c r="AA155">
        <v>52</v>
      </c>
      <c r="AB155">
        <v>0</v>
      </c>
      <c r="AC155">
        <v>35</v>
      </c>
      <c r="AD155">
        <v>14</v>
      </c>
      <c r="AE155">
        <v>0</v>
      </c>
      <c r="AF155">
        <v>0</v>
      </c>
      <c r="AG155">
        <v>0</v>
      </c>
      <c r="AH155" t="s">
        <v>452</v>
      </c>
      <c r="AI155" s="1">
        <v>44475.6328587963</v>
      </c>
      <c r="AJ155">
        <v>161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14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>
      <c r="A156" t="s">
        <v>527</v>
      </c>
      <c r="B156" t="s">
        <v>79</v>
      </c>
      <c r="C156" t="s">
        <v>528</v>
      </c>
      <c r="D156" t="s">
        <v>81</v>
      </c>
      <c r="E156" s="2" t="str">
        <f>HYPERLINK("capsilon://?command=openfolder&amp;siteaddress=FAM.docvelocity-na8.net&amp;folderid=FX76AE6BBB-1DFA-A3DB-48BF-FC15B7A42AEE","FX210810152")</f>
        <v>FX210810152</v>
      </c>
      <c r="F156" t="s">
        <v>19</v>
      </c>
      <c r="G156" t="s">
        <v>19</v>
      </c>
      <c r="H156" t="s">
        <v>82</v>
      </c>
      <c r="I156" t="s">
        <v>529</v>
      </c>
      <c r="J156">
        <v>66</v>
      </c>
      <c r="K156" t="s">
        <v>84</v>
      </c>
      <c r="L156" t="s">
        <v>85</v>
      </c>
      <c r="M156" t="s">
        <v>86</v>
      </c>
      <c r="N156">
        <v>2</v>
      </c>
      <c r="O156" s="1">
        <v>44475.532650462963</v>
      </c>
      <c r="P156" s="1">
        <v>44475.633680555555</v>
      </c>
      <c r="Q156">
        <v>8598</v>
      </c>
      <c r="R156">
        <v>131</v>
      </c>
      <c r="S156" t="b">
        <v>0</v>
      </c>
      <c r="T156" t="s">
        <v>87</v>
      </c>
      <c r="U156" t="b">
        <v>0</v>
      </c>
      <c r="V156" t="s">
        <v>300</v>
      </c>
      <c r="W156" s="1">
        <v>44475.533993055556</v>
      </c>
      <c r="X156">
        <v>51</v>
      </c>
      <c r="Y156">
        <v>0</v>
      </c>
      <c r="Z156">
        <v>0</v>
      </c>
      <c r="AA156">
        <v>0</v>
      </c>
      <c r="AB156">
        <v>52</v>
      </c>
      <c r="AC156">
        <v>0</v>
      </c>
      <c r="AD156">
        <v>66</v>
      </c>
      <c r="AE156">
        <v>0</v>
      </c>
      <c r="AF156">
        <v>0</v>
      </c>
      <c r="AG156">
        <v>0</v>
      </c>
      <c r="AH156" t="s">
        <v>206</v>
      </c>
      <c r="AI156" s="1">
        <v>44475.633680555555</v>
      </c>
      <c r="AJ156">
        <v>80</v>
      </c>
      <c r="AK156">
        <v>0</v>
      </c>
      <c r="AL156">
        <v>0</v>
      </c>
      <c r="AM156">
        <v>0</v>
      </c>
      <c r="AN156">
        <v>52</v>
      </c>
      <c r="AO156">
        <v>0</v>
      </c>
      <c r="AP156">
        <v>66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>
      <c r="A157" t="s">
        <v>530</v>
      </c>
      <c r="B157" t="s">
        <v>79</v>
      </c>
      <c r="C157" t="s">
        <v>531</v>
      </c>
      <c r="D157" t="s">
        <v>81</v>
      </c>
      <c r="E157" s="2" t="str">
        <f>HYPERLINK("capsilon://?command=openfolder&amp;siteaddress=FAM.docvelocity-na8.net&amp;folderid=FXE1F92081-004A-D5AD-C14F-C53295106BFF","FX210810161")</f>
        <v>FX210810161</v>
      </c>
      <c r="F157" t="s">
        <v>19</v>
      </c>
      <c r="G157" t="s">
        <v>19</v>
      </c>
      <c r="H157" t="s">
        <v>82</v>
      </c>
      <c r="I157" t="s">
        <v>532</v>
      </c>
      <c r="J157">
        <v>66</v>
      </c>
      <c r="K157" t="s">
        <v>84</v>
      </c>
      <c r="L157" t="s">
        <v>85</v>
      </c>
      <c r="M157" t="s">
        <v>86</v>
      </c>
      <c r="N157">
        <v>2</v>
      </c>
      <c r="O157" s="1">
        <v>44475.533750000002</v>
      </c>
      <c r="P157" s="1">
        <v>44475.633067129631</v>
      </c>
      <c r="Q157">
        <v>8517</v>
      </c>
      <c r="R157">
        <v>64</v>
      </c>
      <c r="S157" t="b">
        <v>0</v>
      </c>
      <c r="T157" t="s">
        <v>87</v>
      </c>
      <c r="U157" t="b">
        <v>0</v>
      </c>
      <c r="V157" t="s">
        <v>300</v>
      </c>
      <c r="W157" s="1">
        <v>44475.534537037034</v>
      </c>
      <c r="X157">
        <v>47</v>
      </c>
      <c r="Y157">
        <v>0</v>
      </c>
      <c r="Z157">
        <v>0</v>
      </c>
      <c r="AA157">
        <v>0</v>
      </c>
      <c r="AB157">
        <v>52</v>
      </c>
      <c r="AC157">
        <v>0</v>
      </c>
      <c r="AD157">
        <v>66</v>
      </c>
      <c r="AE157">
        <v>0</v>
      </c>
      <c r="AF157">
        <v>0</v>
      </c>
      <c r="AG157">
        <v>0</v>
      </c>
      <c r="AH157" t="s">
        <v>452</v>
      </c>
      <c r="AI157" s="1">
        <v>44475.633067129631</v>
      </c>
      <c r="AJ157">
        <v>17</v>
      </c>
      <c r="AK157">
        <v>0</v>
      </c>
      <c r="AL157">
        <v>0</v>
      </c>
      <c r="AM157">
        <v>0</v>
      </c>
      <c r="AN157">
        <v>52</v>
      </c>
      <c r="AO157">
        <v>0</v>
      </c>
      <c r="AP157">
        <v>66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>
      <c r="A158" t="s">
        <v>533</v>
      </c>
      <c r="B158" t="s">
        <v>79</v>
      </c>
      <c r="C158" t="s">
        <v>368</v>
      </c>
      <c r="D158" t="s">
        <v>81</v>
      </c>
      <c r="E158" s="2" t="str">
        <f>HYPERLINK("capsilon://?command=openfolder&amp;siteaddress=FAM.docvelocity-na8.net&amp;folderid=FX38E763CA-279B-4158-A974-D47BE3228307","FX210814876")</f>
        <v>FX210814876</v>
      </c>
      <c r="F158" t="s">
        <v>19</v>
      </c>
      <c r="G158" t="s">
        <v>19</v>
      </c>
      <c r="H158" t="s">
        <v>82</v>
      </c>
      <c r="I158" t="s">
        <v>369</v>
      </c>
      <c r="J158">
        <v>38</v>
      </c>
      <c r="K158" t="s">
        <v>84</v>
      </c>
      <c r="L158" t="s">
        <v>85</v>
      </c>
      <c r="M158" t="s">
        <v>86</v>
      </c>
      <c r="N158">
        <v>2</v>
      </c>
      <c r="O158" s="1">
        <v>44470.49591435185</v>
      </c>
      <c r="P158" s="1">
        <v>44470.5237037037</v>
      </c>
      <c r="Q158">
        <v>1457</v>
      </c>
      <c r="R158">
        <v>944</v>
      </c>
      <c r="S158" t="b">
        <v>0</v>
      </c>
      <c r="T158" t="s">
        <v>87</v>
      </c>
      <c r="U158" t="b">
        <v>1</v>
      </c>
      <c r="V158" t="s">
        <v>128</v>
      </c>
      <c r="W158" s="1">
        <v>44470.503506944442</v>
      </c>
      <c r="X158">
        <v>655</v>
      </c>
      <c r="Y158">
        <v>37</v>
      </c>
      <c r="Z158">
        <v>0</v>
      </c>
      <c r="AA158">
        <v>37</v>
      </c>
      <c r="AB158">
        <v>0</v>
      </c>
      <c r="AC158">
        <v>34</v>
      </c>
      <c r="AD158">
        <v>1</v>
      </c>
      <c r="AE158">
        <v>0</v>
      </c>
      <c r="AF158">
        <v>0</v>
      </c>
      <c r="AG158">
        <v>0</v>
      </c>
      <c r="AH158" t="s">
        <v>142</v>
      </c>
      <c r="AI158" s="1">
        <v>44470.5237037037</v>
      </c>
      <c r="AJ158">
        <v>282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>
      <c r="A159" t="s">
        <v>534</v>
      </c>
      <c r="B159" t="s">
        <v>79</v>
      </c>
      <c r="C159" t="s">
        <v>328</v>
      </c>
      <c r="D159" t="s">
        <v>81</v>
      </c>
      <c r="E159" s="2" t="str">
        <f>HYPERLINK("capsilon://?command=openfolder&amp;siteaddress=FAM.docvelocity-na8.net&amp;folderid=FX31D5D21B-E84C-DBAC-7937-A2C420808669","FX21089934")</f>
        <v>FX21089934</v>
      </c>
      <c r="F159" t="s">
        <v>19</v>
      </c>
      <c r="G159" t="s">
        <v>19</v>
      </c>
      <c r="H159" t="s">
        <v>82</v>
      </c>
      <c r="I159" t="s">
        <v>535</v>
      </c>
      <c r="J159">
        <v>38</v>
      </c>
      <c r="K159" t="s">
        <v>84</v>
      </c>
      <c r="L159" t="s">
        <v>85</v>
      </c>
      <c r="M159" t="s">
        <v>86</v>
      </c>
      <c r="N159">
        <v>2</v>
      </c>
      <c r="O159" s="1">
        <v>44475.537233796298</v>
      </c>
      <c r="P159" s="1">
        <v>44475.634722222225</v>
      </c>
      <c r="Q159">
        <v>8126</v>
      </c>
      <c r="R159">
        <v>297</v>
      </c>
      <c r="S159" t="b">
        <v>0</v>
      </c>
      <c r="T159" t="s">
        <v>87</v>
      </c>
      <c r="U159" t="b">
        <v>0</v>
      </c>
      <c r="V159" t="s">
        <v>159</v>
      </c>
      <c r="W159" s="1">
        <v>44475.539027777777</v>
      </c>
      <c r="X159">
        <v>154</v>
      </c>
      <c r="Y159">
        <v>37</v>
      </c>
      <c r="Z159">
        <v>0</v>
      </c>
      <c r="AA159">
        <v>37</v>
      </c>
      <c r="AB159">
        <v>0</v>
      </c>
      <c r="AC159">
        <v>19</v>
      </c>
      <c r="AD159">
        <v>1</v>
      </c>
      <c r="AE159">
        <v>0</v>
      </c>
      <c r="AF159">
        <v>0</v>
      </c>
      <c r="AG159">
        <v>0</v>
      </c>
      <c r="AH159" t="s">
        <v>452</v>
      </c>
      <c r="AI159" s="1">
        <v>44475.634722222225</v>
      </c>
      <c r="AJ159">
        <v>143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>
      <c r="A160" t="s">
        <v>536</v>
      </c>
      <c r="B160" t="s">
        <v>79</v>
      </c>
      <c r="C160" t="s">
        <v>537</v>
      </c>
      <c r="D160" t="s">
        <v>81</v>
      </c>
      <c r="E160" s="2" t="str">
        <f>HYPERLINK("capsilon://?command=openfolder&amp;siteaddress=FAM.docvelocity-na8.net&amp;folderid=FXACC77372-8284-2ED3-05B3-2D28E413C614","FX21101551")</f>
        <v>FX21101551</v>
      </c>
      <c r="F160" t="s">
        <v>19</v>
      </c>
      <c r="G160" t="s">
        <v>19</v>
      </c>
      <c r="H160" t="s">
        <v>82</v>
      </c>
      <c r="I160" t="s">
        <v>538</v>
      </c>
      <c r="J160">
        <v>38</v>
      </c>
      <c r="K160" t="s">
        <v>84</v>
      </c>
      <c r="L160" t="s">
        <v>85</v>
      </c>
      <c r="M160" t="s">
        <v>86</v>
      </c>
      <c r="N160">
        <v>2</v>
      </c>
      <c r="O160" s="1">
        <v>44475.538877314815</v>
      </c>
      <c r="P160" s="1">
        <v>44475.641562500001</v>
      </c>
      <c r="Q160">
        <v>7993</v>
      </c>
      <c r="R160">
        <v>879</v>
      </c>
      <c r="S160" t="b">
        <v>0</v>
      </c>
      <c r="T160" t="s">
        <v>87</v>
      </c>
      <c r="U160" t="b">
        <v>0</v>
      </c>
      <c r="V160" t="s">
        <v>227</v>
      </c>
      <c r="W160" s="1">
        <v>44475.541261574072</v>
      </c>
      <c r="X160">
        <v>199</v>
      </c>
      <c r="Y160">
        <v>37</v>
      </c>
      <c r="Z160">
        <v>0</v>
      </c>
      <c r="AA160">
        <v>37</v>
      </c>
      <c r="AB160">
        <v>0</v>
      </c>
      <c r="AC160">
        <v>9</v>
      </c>
      <c r="AD160">
        <v>1</v>
      </c>
      <c r="AE160">
        <v>0</v>
      </c>
      <c r="AF160">
        <v>0</v>
      </c>
      <c r="AG160">
        <v>0</v>
      </c>
      <c r="AH160" t="s">
        <v>206</v>
      </c>
      <c r="AI160" s="1">
        <v>44475.641562500001</v>
      </c>
      <c r="AJ160">
        <v>680</v>
      </c>
      <c r="AK160">
        <v>1</v>
      </c>
      <c r="AL160">
        <v>0</v>
      </c>
      <c r="AM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>
      <c r="A161" t="s">
        <v>539</v>
      </c>
      <c r="B161" t="s">
        <v>79</v>
      </c>
      <c r="C161" t="s">
        <v>444</v>
      </c>
      <c r="D161" t="s">
        <v>81</v>
      </c>
      <c r="E161" s="2" t="str">
        <f>HYPERLINK("capsilon://?command=openfolder&amp;siteaddress=FAM.docvelocity-na8.net&amp;folderid=FXD28FD567-EAA8-35D4-FE68-B418869CC971","FX210815550")</f>
        <v>FX210815550</v>
      </c>
      <c r="F161" t="s">
        <v>19</v>
      </c>
      <c r="G161" t="s">
        <v>19</v>
      </c>
      <c r="H161" t="s">
        <v>82</v>
      </c>
      <c r="I161" t="s">
        <v>540</v>
      </c>
      <c r="J161">
        <v>38</v>
      </c>
      <c r="K161" t="s">
        <v>84</v>
      </c>
      <c r="L161" t="s">
        <v>85</v>
      </c>
      <c r="M161" t="s">
        <v>86</v>
      </c>
      <c r="N161">
        <v>2</v>
      </c>
      <c r="O161" s="1">
        <v>44475.539930555555</v>
      </c>
      <c r="P161" s="1">
        <v>44475.637152777781</v>
      </c>
      <c r="Q161">
        <v>7830</v>
      </c>
      <c r="R161">
        <v>570</v>
      </c>
      <c r="S161" t="b">
        <v>0</v>
      </c>
      <c r="T161" t="s">
        <v>87</v>
      </c>
      <c r="U161" t="b">
        <v>0</v>
      </c>
      <c r="V161" t="s">
        <v>176</v>
      </c>
      <c r="W161" s="1">
        <v>44475.54414351852</v>
      </c>
      <c r="X161">
        <v>361</v>
      </c>
      <c r="Y161">
        <v>37</v>
      </c>
      <c r="Z161">
        <v>0</v>
      </c>
      <c r="AA161">
        <v>37</v>
      </c>
      <c r="AB161">
        <v>0</v>
      </c>
      <c r="AC161">
        <v>20</v>
      </c>
      <c r="AD161">
        <v>1</v>
      </c>
      <c r="AE161">
        <v>0</v>
      </c>
      <c r="AF161">
        <v>0</v>
      </c>
      <c r="AG161">
        <v>0</v>
      </c>
      <c r="AH161" t="s">
        <v>452</v>
      </c>
      <c r="AI161" s="1">
        <v>44475.637152777781</v>
      </c>
      <c r="AJ161">
        <v>209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>
      <c r="A162" t="s">
        <v>541</v>
      </c>
      <c r="B162" t="s">
        <v>79</v>
      </c>
      <c r="C162" t="s">
        <v>542</v>
      </c>
      <c r="D162" t="s">
        <v>81</v>
      </c>
      <c r="E162" s="2" t="str">
        <f>HYPERLINK("capsilon://?command=openfolder&amp;siteaddress=FAM.docvelocity-na8.net&amp;folderid=FX24F6AB8F-40B6-F977-539D-DF490FA2EB1D","FX21102055")</f>
        <v>FX21102055</v>
      </c>
      <c r="F162" t="s">
        <v>19</v>
      </c>
      <c r="G162" t="s">
        <v>19</v>
      </c>
      <c r="H162" t="s">
        <v>82</v>
      </c>
      <c r="I162" t="s">
        <v>543</v>
      </c>
      <c r="J162">
        <v>76</v>
      </c>
      <c r="K162" t="s">
        <v>84</v>
      </c>
      <c r="L162" t="s">
        <v>85</v>
      </c>
      <c r="M162" t="s">
        <v>86</v>
      </c>
      <c r="N162">
        <v>2</v>
      </c>
      <c r="O162" s="1">
        <v>44475.543506944443</v>
      </c>
      <c r="P162" s="1">
        <v>44475.640694444446</v>
      </c>
      <c r="Q162">
        <v>7634</v>
      </c>
      <c r="R162">
        <v>763</v>
      </c>
      <c r="S162" t="b">
        <v>0</v>
      </c>
      <c r="T162" t="s">
        <v>87</v>
      </c>
      <c r="U162" t="b">
        <v>0</v>
      </c>
      <c r="V162" t="s">
        <v>176</v>
      </c>
      <c r="W162" s="1">
        <v>44475.549444444441</v>
      </c>
      <c r="X162">
        <v>458</v>
      </c>
      <c r="Y162">
        <v>74</v>
      </c>
      <c r="Z162">
        <v>0</v>
      </c>
      <c r="AA162">
        <v>74</v>
      </c>
      <c r="AB162">
        <v>0</v>
      </c>
      <c r="AC162">
        <v>15</v>
      </c>
      <c r="AD162">
        <v>2</v>
      </c>
      <c r="AE162">
        <v>0</v>
      </c>
      <c r="AF162">
        <v>0</v>
      </c>
      <c r="AG162">
        <v>0</v>
      </c>
      <c r="AH162" t="s">
        <v>452</v>
      </c>
      <c r="AI162" s="1">
        <v>44475.640694444446</v>
      </c>
      <c r="AJ162">
        <v>305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2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>
      <c r="A163" t="s">
        <v>544</v>
      </c>
      <c r="B163" t="s">
        <v>79</v>
      </c>
      <c r="C163" t="s">
        <v>436</v>
      </c>
      <c r="D163" t="s">
        <v>81</v>
      </c>
      <c r="E163" s="2" t="str">
        <f>HYPERLINK("capsilon://?command=openfolder&amp;siteaddress=FAM.docvelocity-na8.net&amp;folderid=FX10E087EE-2073-A797-6243-F4A392F7145D","FX21102232")</f>
        <v>FX21102232</v>
      </c>
      <c r="F163" t="s">
        <v>19</v>
      </c>
      <c r="G163" t="s">
        <v>19</v>
      </c>
      <c r="H163" t="s">
        <v>82</v>
      </c>
      <c r="I163" t="s">
        <v>437</v>
      </c>
      <c r="J163">
        <v>76</v>
      </c>
      <c r="K163" t="s">
        <v>84</v>
      </c>
      <c r="L163" t="s">
        <v>85</v>
      </c>
      <c r="M163" t="s">
        <v>86</v>
      </c>
      <c r="N163">
        <v>2</v>
      </c>
      <c r="O163" s="1">
        <v>44475.549837962964</v>
      </c>
      <c r="P163" s="1">
        <v>44475.588483796295</v>
      </c>
      <c r="Q163">
        <v>433</v>
      </c>
      <c r="R163">
        <v>2906</v>
      </c>
      <c r="S163" t="b">
        <v>0</v>
      </c>
      <c r="T163" t="s">
        <v>87</v>
      </c>
      <c r="U163" t="b">
        <v>1</v>
      </c>
      <c r="V163" t="s">
        <v>159</v>
      </c>
      <c r="W163" s="1">
        <v>44475.566678240742</v>
      </c>
      <c r="X163">
        <v>1455</v>
      </c>
      <c r="Y163">
        <v>148</v>
      </c>
      <c r="Z163">
        <v>0</v>
      </c>
      <c r="AA163">
        <v>148</v>
      </c>
      <c r="AB163">
        <v>0</v>
      </c>
      <c r="AC163">
        <v>109</v>
      </c>
      <c r="AD163">
        <v>-72</v>
      </c>
      <c r="AE163">
        <v>0</v>
      </c>
      <c r="AF163">
        <v>0</v>
      </c>
      <c r="AG163">
        <v>0</v>
      </c>
      <c r="AH163" t="s">
        <v>142</v>
      </c>
      <c r="AI163" s="1">
        <v>44475.588483796295</v>
      </c>
      <c r="AJ163">
        <v>1451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-72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>
      <c r="A164" t="s">
        <v>545</v>
      </c>
      <c r="B164" t="s">
        <v>79</v>
      </c>
      <c r="C164" t="s">
        <v>546</v>
      </c>
      <c r="D164" t="s">
        <v>81</v>
      </c>
      <c r="E164" s="2" t="str">
        <f>HYPERLINK("capsilon://?command=openfolder&amp;siteaddress=FAM.docvelocity-na8.net&amp;folderid=FX16A428D0-AD89-D1F7-B81F-15D2BF814648","FX21101781")</f>
        <v>FX21101781</v>
      </c>
      <c r="F164" t="s">
        <v>19</v>
      </c>
      <c r="G164" t="s">
        <v>19</v>
      </c>
      <c r="H164" t="s">
        <v>82</v>
      </c>
      <c r="I164" t="s">
        <v>547</v>
      </c>
      <c r="J164">
        <v>176</v>
      </c>
      <c r="K164" t="s">
        <v>84</v>
      </c>
      <c r="L164" t="s">
        <v>85</v>
      </c>
      <c r="M164" t="s">
        <v>86</v>
      </c>
      <c r="N164">
        <v>1</v>
      </c>
      <c r="O164" s="1">
        <v>44475.551805555559</v>
      </c>
      <c r="P164" s="1">
        <v>44475.685173611113</v>
      </c>
      <c r="Q164">
        <v>10606</v>
      </c>
      <c r="R164">
        <v>917</v>
      </c>
      <c r="S164" t="b">
        <v>0</v>
      </c>
      <c r="T164" t="s">
        <v>87</v>
      </c>
      <c r="U164" t="b">
        <v>0</v>
      </c>
      <c r="V164" t="s">
        <v>252</v>
      </c>
      <c r="W164" s="1">
        <v>44475.685173611113</v>
      </c>
      <c r="X164">
        <v>571</v>
      </c>
      <c r="Y164">
        <v>108</v>
      </c>
      <c r="Z164">
        <v>0</v>
      </c>
      <c r="AA164">
        <v>108</v>
      </c>
      <c r="AB164">
        <v>0</v>
      </c>
      <c r="AC164">
        <v>0</v>
      </c>
      <c r="AD164">
        <v>68</v>
      </c>
      <c r="AE164">
        <v>42</v>
      </c>
      <c r="AF164">
        <v>0</v>
      </c>
      <c r="AG164">
        <v>8</v>
      </c>
      <c r="AH164" t="s">
        <v>87</v>
      </c>
      <c r="AI164" t="s">
        <v>87</v>
      </c>
      <c r="AJ164" t="s">
        <v>87</v>
      </c>
      <c r="AK164" t="s">
        <v>87</v>
      </c>
      <c r="AL164" t="s">
        <v>87</v>
      </c>
      <c r="AM164" t="s">
        <v>87</v>
      </c>
      <c r="AN164" t="s">
        <v>87</v>
      </c>
      <c r="AO164" t="s">
        <v>87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>
      <c r="A165" t="s">
        <v>548</v>
      </c>
      <c r="B165" t="s">
        <v>79</v>
      </c>
      <c r="C165" t="s">
        <v>549</v>
      </c>
      <c r="D165" t="s">
        <v>81</v>
      </c>
      <c r="E165" s="2" t="str">
        <f>HYPERLINK("capsilon://?command=openfolder&amp;siteaddress=FAM.docvelocity-na8.net&amp;folderid=FXA0C05F43-059E-158F-2896-A36C2468F862","FX21091525")</f>
        <v>FX21091525</v>
      </c>
      <c r="F165" t="s">
        <v>19</v>
      </c>
      <c r="G165" t="s">
        <v>19</v>
      </c>
      <c r="H165" t="s">
        <v>82</v>
      </c>
      <c r="I165" t="s">
        <v>550</v>
      </c>
      <c r="J165">
        <v>66</v>
      </c>
      <c r="K165" t="s">
        <v>84</v>
      </c>
      <c r="L165" t="s">
        <v>85</v>
      </c>
      <c r="M165" t="s">
        <v>86</v>
      </c>
      <c r="N165">
        <v>2</v>
      </c>
      <c r="O165" s="1">
        <v>44475.552523148152</v>
      </c>
      <c r="P165" s="1">
        <v>44475.641203703701</v>
      </c>
      <c r="Q165">
        <v>7564</v>
      </c>
      <c r="R165">
        <v>98</v>
      </c>
      <c r="S165" t="b">
        <v>0</v>
      </c>
      <c r="T165" t="s">
        <v>87</v>
      </c>
      <c r="U165" t="b">
        <v>0</v>
      </c>
      <c r="V165" t="s">
        <v>192</v>
      </c>
      <c r="W165" s="1">
        <v>44475.553252314814</v>
      </c>
      <c r="X165">
        <v>23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66</v>
      </c>
      <c r="AE165">
        <v>0</v>
      </c>
      <c r="AF165">
        <v>0</v>
      </c>
      <c r="AG165">
        <v>0</v>
      </c>
      <c r="AH165" t="s">
        <v>452</v>
      </c>
      <c r="AI165" s="1">
        <v>44475.641203703701</v>
      </c>
      <c r="AJ165">
        <v>44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66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>
      <c r="A166" t="s">
        <v>551</v>
      </c>
      <c r="B166" t="s">
        <v>79</v>
      </c>
      <c r="C166" t="s">
        <v>552</v>
      </c>
      <c r="D166" t="s">
        <v>81</v>
      </c>
      <c r="E166" s="2" t="str">
        <f>HYPERLINK("capsilon://?command=openfolder&amp;siteaddress=FAM.docvelocity-na8.net&amp;folderid=FX3919EA55-DBEC-F29C-3B43-E80C83892A38","FX21098106")</f>
        <v>FX21098106</v>
      </c>
      <c r="F166" t="s">
        <v>19</v>
      </c>
      <c r="G166" t="s">
        <v>19</v>
      </c>
      <c r="H166" t="s">
        <v>82</v>
      </c>
      <c r="I166" t="s">
        <v>553</v>
      </c>
      <c r="J166">
        <v>154</v>
      </c>
      <c r="K166" t="s">
        <v>84</v>
      </c>
      <c r="L166" t="s">
        <v>85</v>
      </c>
      <c r="M166" t="s">
        <v>86</v>
      </c>
      <c r="N166">
        <v>2</v>
      </c>
      <c r="O166" s="1">
        <v>44475.557673611111</v>
      </c>
      <c r="P166" s="1">
        <v>44475.665613425925</v>
      </c>
      <c r="Q166">
        <v>7662</v>
      </c>
      <c r="R166">
        <v>1664</v>
      </c>
      <c r="S166" t="b">
        <v>0</v>
      </c>
      <c r="T166" t="s">
        <v>87</v>
      </c>
      <c r="U166" t="b">
        <v>0</v>
      </c>
      <c r="V166" t="s">
        <v>100</v>
      </c>
      <c r="W166" s="1">
        <v>44475.564027777778</v>
      </c>
      <c r="X166">
        <v>539</v>
      </c>
      <c r="Y166">
        <v>129</v>
      </c>
      <c r="Z166">
        <v>0</v>
      </c>
      <c r="AA166">
        <v>129</v>
      </c>
      <c r="AB166">
        <v>0</v>
      </c>
      <c r="AC166">
        <v>58</v>
      </c>
      <c r="AD166">
        <v>25</v>
      </c>
      <c r="AE166">
        <v>0</v>
      </c>
      <c r="AF166">
        <v>0</v>
      </c>
      <c r="AG166">
        <v>0</v>
      </c>
      <c r="AH166" t="s">
        <v>206</v>
      </c>
      <c r="AI166" s="1">
        <v>44475.665613425925</v>
      </c>
      <c r="AJ166">
        <v>1101</v>
      </c>
      <c r="AK166">
        <v>4</v>
      </c>
      <c r="AL166">
        <v>0</v>
      </c>
      <c r="AM166">
        <v>4</v>
      </c>
      <c r="AN166">
        <v>0</v>
      </c>
      <c r="AO166">
        <v>4</v>
      </c>
      <c r="AP166">
        <v>21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>
      <c r="A167" t="s">
        <v>554</v>
      </c>
      <c r="B167" t="s">
        <v>79</v>
      </c>
      <c r="C167" t="s">
        <v>555</v>
      </c>
      <c r="D167" t="s">
        <v>81</v>
      </c>
      <c r="E167" s="2" t="str">
        <f>HYPERLINK("capsilon://?command=openfolder&amp;siteaddress=FAM.docvelocity-na8.net&amp;folderid=FX9E7520ED-B49D-44D7-F931-1EDD4B5DFF2F","FX210812025")</f>
        <v>FX210812025</v>
      </c>
      <c r="F167" t="s">
        <v>19</v>
      </c>
      <c r="G167" t="s">
        <v>19</v>
      </c>
      <c r="H167" t="s">
        <v>82</v>
      </c>
      <c r="I167" t="s">
        <v>556</v>
      </c>
      <c r="J167">
        <v>66</v>
      </c>
      <c r="K167" t="s">
        <v>84</v>
      </c>
      <c r="L167" t="s">
        <v>85</v>
      </c>
      <c r="M167" t="s">
        <v>86</v>
      </c>
      <c r="N167">
        <v>2</v>
      </c>
      <c r="O167" s="1">
        <v>44475.558842592596</v>
      </c>
      <c r="P167" s="1">
        <v>44475.663113425922</v>
      </c>
      <c r="Q167">
        <v>8825</v>
      </c>
      <c r="R167">
        <v>184</v>
      </c>
      <c r="S167" t="b">
        <v>0</v>
      </c>
      <c r="T167" t="s">
        <v>87</v>
      </c>
      <c r="U167" t="b">
        <v>0</v>
      </c>
      <c r="V167" t="s">
        <v>172</v>
      </c>
      <c r="W167" s="1">
        <v>44475.560208333336</v>
      </c>
      <c r="X167">
        <v>93</v>
      </c>
      <c r="Y167">
        <v>0</v>
      </c>
      <c r="Z167">
        <v>0</v>
      </c>
      <c r="AA167">
        <v>0</v>
      </c>
      <c r="AB167">
        <v>52</v>
      </c>
      <c r="AC167">
        <v>0</v>
      </c>
      <c r="AD167">
        <v>66</v>
      </c>
      <c r="AE167">
        <v>0</v>
      </c>
      <c r="AF167">
        <v>0</v>
      </c>
      <c r="AG167">
        <v>0</v>
      </c>
      <c r="AH167" t="s">
        <v>142</v>
      </c>
      <c r="AI167" s="1">
        <v>44475.663113425922</v>
      </c>
      <c r="AJ167">
        <v>91</v>
      </c>
      <c r="AK167">
        <v>0</v>
      </c>
      <c r="AL167">
        <v>0</v>
      </c>
      <c r="AM167">
        <v>0</v>
      </c>
      <c r="AN167">
        <v>52</v>
      </c>
      <c r="AO167">
        <v>0</v>
      </c>
      <c r="AP167">
        <v>66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>
      <c r="A168" t="s">
        <v>557</v>
      </c>
      <c r="B168" t="s">
        <v>79</v>
      </c>
      <c r="C168" t="s">
        <v>420</v>
      </c>
      <c r="D168" t="s">
        <v>81</v>
      </c>
      <c r="E168" s="2" t="str">
        <f>HYPERLINK("capsilon://?command=openfolder&amp;siteaddress=FAM.docvelocity-na8.net&amp;folderid=FX1C1410FC-077F-6F4D-690F-AD996A18AB26","FX21099310")</f>
        <v>FX21099310</v>
      </c>
      <c r="F168" t="s">
        <v>19</v>
      </c>
      <c r="G168" t="s">
        <v>19</v>
      </c>
      <c r="H168" t="s">
        <v>82</v>
      </c>
      <c r="I168" t="s">
        <v>558</v>
      </c>
      <c r="J168">
        <v>66</v>
      </c>
      <c r="K168" t="s">
        <v>84</v>
      </c>
      <c r="L168" t="s">
        <v>85</v>
      </c>
      <c r="M168" t="s">
        <v>86</v>
      </c>
      <c r="N168">
        <v>2</v>
      </c>
      <c r="O168" s="1">
        <v>44475.568796296298</v>
      </c>
      <c r="P168" s="1">
        <v>44475.664027777777</v>
      </c>
      <c r="Q168">
        <v>8031</v>
      </c>
      <c r="R168">
        <v>197</v>
      </c>
      <c r="S168" t="b">
        <v>0</v>
      </c>
      <c r="T168" t="s">
        <v>87</v>
      </c>
      <c r="U168" t="b">
        <v>0</v>
      </c>
      <c r="V168" t="s">
        <v>192</v>
      </c>
      <c r="W168" s="1">
        <v>44475.5702662037</v>
      </c>
      <c r="X168">
        <v>81</v>
      </c>
      <c r="Y168">
        <v>0</v>
      </c>
      <c r="Z168">
        <v>0</v>
      </c>
      <c r="AA168">
        <v>0</v>
      </c>
      <c r="AB168">
        <v>52</v>
      </c>
      <c r="AC168">
        <v>0</v>
      </c>
      <c r="AD168">
        <v>66</v>
      </c>
      <c r="AE168">
        <v>0</v>
      </c>
      <c r="AF168">
        <v>0</v>
      </c>
      <c r="AG168">
        <v>0</v>
      </c>
      <c r="AH168" t="s">
        <v>142</v>
      </c>
      <c r="AI168" s="1">
        <v>44475.664027777777</v>
      </c>
      <c r="AJ168">
        <v>78</v>
      </c>
      <c r="AK168">
        <v>0</v>
      </c>
      <c r="AL168">
        <v>0</v>
      </c>
      <c r="AM168">
        <v>0</v>
      </c>
      <c r="AN168">
        <v>52</v>
      </c>
      <c r="AO168">
        <v>0</v>
      </c>
      <c r="AP168">
        <v>66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>
      <c r="A169" t="s">
        <v>559</v>
      </c>
      <c r="B169" t="s">
        <v>79</v>
      </c>
      <c r="C169" t="s">
        <v>560</v>
      </c>
      <c r="D169" t="s">
        <v>81</v>
      </c>
      <c r="E169" s="2" t="str">
        <f>HYPERLINK("capsilon://?command=openfolder&amp;siteaddress=FAM.docvelocity-na8.net&amp;folderid=FX06A1E28F-D89B-A1A2-CDB4-38E11741E0FB","FX21101526")</f>
        <v>FX21101526</v>
      </c>
      <c r="F169" t="s">
        <v>19</v>
      </c>
      <c r="G169" t="s">
        <v>19</v>
      </c>
      <c r="H169" t="s">
        <v>82</v>
      </c>
      <c r="I169" t="s">
        <v>561</v>
      </c>
      <c r="J169">
        <v>243</v>
      </c>
      <c r="K169" t="s">
        <v>84</v>
      </c>
      <c r="L169" t="s">
        <v>85</v>
      </c>
      <c r="M169" t="s">
        <v>86</v>
      </c>
      <c r="N169">
        <v>2</v>
      </c>
      <c r="O169" s="1">
        <v>44475.571250000001</v>
      </c>
      <c r="P169" s="1">
        <v>44475.763344907406</v>
      </c>
      <c r="Q169">
        <v>10077</v>
      </c>
      <c r="R169">
        <v>6520</v>
      </c>
      <c r="S169" t="b">
        <v>0</v>
      </c>
      <c r="T169" t="s">
        <v>87</v>
      </c>
      <c r="U169" t="b">
        <v>0</v>
      </c>
      <c r="V169" t="s">
        <v>100</v>
      </c>
      <c r="W169" s="1">
        <v>44475.60429398148</v>
      </c>
      <c r="X169">
        <v>2783</v>
      </c>
      <c r="Y169">
        <v>238</v>
      </c>
      <c r="Z169">
        <v>0</v>
      </c>
      <c r="AA169">
        <v>238</v>
      </c>
      <c r="AB169">
        <v>0</v>
      </c>
      <c r="AC169">
        <v>165</v>
      </c>
      <c r="AD169">
        <v>5</v>
      </c>
      <c r="AE169">
        <v>0</v>
      </c>
      <c r="AF169">
        <v>0</v>
      </c>
      <c r="AG169">
        <v>0</v>
      </c>
      <c r="AH169" t="s">
        <v>206</v>
      </c>
      <c r="AI169" s="1">
        <v>44475.763344907406</v>
      </c>
      <c r="AJ169">
        <v>3589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5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>
      <c r="A170" t="s">
        <v>562</v>
      </c>
      <c r="B170" t="s">
        <v>79</v>
      </c>
      <c r="C170" t="s">
        <v>563</v>
      </c>
      <c r="D170" t="s">
        <v>81</v>
      </c>
      <c r="E170" s="2" t="str">
        <f>HYPERLINK("capsilon://?command=openfolder&amp;siteaddress=FAM.docvelocity-na8.net&amp;folderid=FX4D757C9B-D973-E00B-75A0-7E21736871C0","FX21089024")</f>
        <v>FX21089024</v>
      </c>
      <c r="F170" t="s">
        <v>19</v>
      </c>
      <c r="G170" t="s">
        <v>19</v>
      </c>
      <c r="H170" t="s">
        <v>82</v>
      </c>
      <c r="I170" t="s">
        <v>564</v>
      </c>
      <c r="J170">
        <v>66</v>
      </c>
      <c r="K170" t="s">
        <v>84</v>
      </c>
      <c r="L170" t="s">
        <v>85</v>
      </c>
      <c r="M170" t="s">
        <v>86</v>
      </c>
      <c r="N170">
        <v>2</v>
      </c>
      <c r="O170" s="1">
        <v>44475.582986111112</v>
      </c>
      <c r="P170" s="1">
        <v>44475.715543981481</v>
      </c>
      <c r="Q170">
        <v>11415</v>
      </c>
      <c r="R170">
        <v>38</v>
      </c>
      <c r="S170" t="b">
        <v>0</v>
      </c>
      <c r="T170" t="s">
        <v>87</v>
      </c>
      <c r="U170" t="b">
        <v>0</v>
      </c>
      <c r="V170" t="s">
        <v>192</v>
      </c>
      <c r="W170" s="1">
        <v>44475.583298611113</v>
      </c>
      <c r="X170">
        <v>24</v>
      </c>
      <c r="Y170">
        <v>0</v>
      </c>
      <c r="Z170">
        <v>0</v>
      </c>
      <c r="AA170">
        <v>0</v>
      </c>
      <c r="AB170">
        <v>52</v>
      </c>
      <c r="AC170">
        <v>0</v>
      </c>
      <c r="AD170">
        <v>66</v>
      </c>
      <c r="AE170">
        <v>0</v>
      </c>
      <c r="AF170">
        <v>0</v>
      </c>
      <c r="AG170">
        <v>0</v>
      </c>
      <c r="AH170" t="s">
        <v>142</v>
      </c>
      <c r="AI170" s="1">
        <v>44475.715543981481</v>
      </c>
      <c r="AJ170">
        <v>14</v>
      </c>
      <c r="AK170">
        <v>0</v>
      </c>
      <c r="AL170">
        <v>0</v>
      </c>
      <c r="AM170">
        <v>0</v>
      </c>
      <c r="AN170">
        <v>52</v>
      </c>
      <c r="AO170">
        <v>0</v>
      </c>
      <c r="AP170">
        <v>66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>
      <c r="A171" t="s">
        <v>565</v>
      </c>
      <c r="B171" t="s">
        <v>79</v>
      </c>
      <c r="C171" t="s">
        <v>566</v>
      </c>
      <c r="D171" t="s">
        <v>81</v>
      </c>
      <c r="E171" s="2" t="str">
        <f>HYPERLINK("capsilon://?command=openfolder&amp;siteaddress=FAM.docvelocity-na8.net&amp;folderid=FXC49D08CC-BE9B-E122-B873-3471E289DF34","FX21089459")</f>
        <v>FX21089459</v>
      </c>
      <c r="F171" t="s">
        <v>19</v>
      </c>
      <c r="G171" t="s">
        <v>19</v>
      </c>
      <c r="H171" t="s">
        <v>82</v>
      </c>
      <c r="I171" t="s">
        <v>567</v>
      </c>
      <c r="J171">
        <v>66</v>
      </c>
      <c r="K171" t="s">
        <v>84</v>
      </c>
      <c r="L171" t="s">
        <v>85</v>
      </c>
      <c r="M171" t="s">
        <v>86</v>
      </c>
      <c r="N171">
        <v>2</v>
      </c>
      <c r="O171" s="1">
        <v>44475.584930555553</v>
      </c>
      <c r="P171" s="1">
        <v>44475.723078703704</v>
      </c>
      <c r="Q171">
        <v>10401</v>
      </c>
      <c r="R171">
        <v>1535</v>
      </c>
      <c r="S171" t="b">
        <v>0</v>
      </c>
      <c r="T171" t="s">
        <v>87</v>
      </c>
      <c r="U171" t="b">
        <v>0</v>
      </c>
      <c r="V171" t="s">
        <v>176</v>
      </c>
      <c r="W171" s="1">
        <v>44475.595231481479</v>
      </c>
      <c r="X171">
        <v>885</v>
      </c>
      <c r="Y171">
        <v>52</v>
      </c>
      <c r="Z171">
        <v>0</v>
      </c>
      <c r="AA171">
        <v>52</v>
      </c>
      <c r="AB171">
        <v>0</v>
      </c>
      <c r="AC171">
        <v>28</v>
      </c>
      <c r="AD171">
        <v>14</v>
      </c>
      <c r="AE171">
        <v>0</v>
      </c>
      <c r="AF171">
        <v>0</v>
      </c>
      <c r="AG171">
        <v>0</v>
      </c>
      <c r="AH171" t="s">
        <v>142</v>
      </c>
      <c r="AI171" s="1">
        <v>44475.723078703704</v>
      </c>
      <c r="AJ171">
        <v>650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14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>
      <c r="A172" t="s">
        <v>568</v>
      </c>
      <c r="B172" t="s">
        <v>79</v>
      </c>
      <c r="C172" t="s">
        <v>569</v>
      </c>
      <c r="D172" t="s">
        <v>81</v>
      </c>
      <c r="E172" s="2" t="str">
        <f>HYPERLINK("capsilon://?command=openfolder&amp;siteaddress=FAM.docvelocity-na8.net&amp;folderid=FX6C4CAB3E-4664-0D1D-7877-DEFDBD1BD276","FX2109357")</f>
        <v>FX2109357</v>
      </c>
      <c r="F172" t="s">
        <v>19</v>
      </c>
      <c r="G172" t="s">
        <v>19</v>
      </c>
      <c r="H172" t="s">
        <v>82</v>
      </c>
      <c r="I172" t="s">
        <v>570</v>
      </c>
      <c r="J172">
        <v>109</v>
      </c>
      <c r="K172" t="s">
        <v>84</v>
      </c>
      <c r="L172" t="s">
        <v>85</v>
      </c>
      <c r="M172" t="s">
        <v>86</v>
      </c>
      <c r="N172">
        <v>2</v>
      </c>
      <c r="O172" s="1">
        <v>44470.500775462962</v>
      </c>
      <c r="P172" s="1">
        <v>44470.555914351855</v>
      </c>
      <c r="Q172">
        <v>3259</v>
      </c>
      <c r="R172">
        <v>1505</v>
      </c>
      <c r="S172" t="b">
        <v>0</v>
      </c>
      <c r="T172" t="s">
        <v>87</v>
      </c>
      <c r="U172" t="b">
        <v>0</v>
      </c>
      <c r="V172" t="s">
        <v>407</v>
      </c>
      <c r="W172" s="1">
        <v>44470.508981481478</v>
      </c>
      <c r="X172">
        <v>640</v>
      </c>
      <c r="Y172">
        <v>83</v>
      </c>
      <c r="Z172">
        <v>0</v>
      </c>
      <c r="AA172">
        <v>83</v>
      </c>
      <c r="AB172">
        <v>0</v>
      </c>
      <c r="AC172">
        <v>32</v>
      </c>
      <c r="AD172">
        <v>26</v>
      </c>
      <c r="AE172">
        <v>0</v>
      </c>
      <c r="AF172">
        <v>0</v>
      </c>
      <c r="AG172">
        <v>0</v>
      </c>
      <c r="AH172" t="s">
        <v>206</v>
      </c>
      <c r="AI172" s="1">
        <v>44470.555914351855</v>
      </c>
      <c r="AJ172">
        <v>856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26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>
      <c r="A173" t="s">
        <v>571</v>
      </c>
      <c r="B173" t="s">
        <v>79</v>
      </c>
      <c r="C173" t="s">
        <v>528</v>
      </c>
      <c r="D173" t="s">
        <v>81</v>
      </c>
      <c r="E173" s="2" t="str">
        <f>HYPERLINK("capsilon://?command=openfolder&amp;siteaddress=FAM.docvelocity-na8.net&amp;folderid=FX76AE6BBB-1DFA-A3DB-48BF-FC15B7A42AEE","FX210810152")</f>
        <v>FX210810152</v>
      </c>
      <c r="F173" t="s">
        <v>19</v>
      </c>
      <c r="G173" t="s">
        <v>19</v>
      </c>
      <c r="H173" t="s">
        <v>82</v>
      </c>
      <c r="I173" t="s">
        <v>572</v>
      </c>
      <c r="J173">
        <v>66</v>
      </c>
      <c r="K173" t="s">
        <v>84</v>
      </c>
      <c r="L173" t="s">
        <v>85</v>
      </c>
      <c r="M173" t="s">
        <v>86</v>
      </c>
      <c r="N173">
        <v>2</v>
      </c>
      <c r="O173" s="1">
        <v>44470.501423611109</v>
      </c>
      <c r="P173" s="1">
        <v>44470.551701388889</v>
      </c>
      <c r="Q173">
        <v>4278</v>
      </c>
      <c r="R173">
        <v>66</v>
      </c>
      <c r="S173" t="b">
        <v>0</v>
      </c>
      <c r="T173" t="s">
        <v>87</v>
      </c>
      <c r="U173" t="b">
        <v>0</v>
      </c>
      <c r="V173" t="s">
        <v>192</v>
      </c>
      <c r="W173" s="1">
        <v>44470.502488425926</v>
      </c>
      <c r="X173">
        <v>45</v>
      </c>
      <c r="Y173">
        <v>0</v>
      </c>
      <c r="Z173">
        <v>0</v>
      </c>
      <c r="AA173">
        <v>0</v>
      </c>
      <c r="AB173">
        <v>52</v>
      </c>
      <c r="AC173">
        <v>0</v>
      </c>
      <c r="AD173">
        <v>66</v>
      </c>
      <c r="AE173">
        <v>0</v>
      </c>
      <c r="AF173">
        <v>0</v>
      </c>
      <c r="AG173">
        <v>0</v>
      </c>
      <c r="AH173" t="s">
        <v>452</v>
      </c>
      <c r="AI173" s="1">
        <v>44470.551701388889</v>
      </c>
      <c r="AJ173">
        <v>21</v>
      </c>
      <c r="AK173">
        <v>0</v>
      </c>
      <c r="AL173">
        <v>0</v>
      </c>
      <c r="AM173">
        <v>0</v>
      </c>
      <c r="AN173">
        <v>52</v>
      </c>
      <c r="AO173">
        <v>0</v>
      </c>
      <c r="AP173">
        <v>66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>
      <c r="A174" t="s">
        <v>573</v>
      </c>
      <c r="B174" t="s">
        <v>79</v>
      </c>
      <c r="C174" t="s">
        <v>574</v>
      </c>
      <c r="D174" t="s">
        <v>81</v>
      </c>
      <c r="E174" s="2" t="str">
        <f>HYPERLINK("capsilon://?command=openfolder&amp;siteaddress=FAM.docvelocity-na8.net&amp;folderid=FXF6DFD80B-6301-C478-EF02-A1E3A900736D","FX21087813")</f>
        <v>FX21087813</v>
      </c>
      <c r="F174" t="s">
        <v>19</v>
      </c>
      <c r="G174" t="s">
        <v>19</v>
      </c>
      <c r="H174" t="s">
        <v>82</v>
      </c>
      <c r="I174" t="s">
        <v>575</v>
      </c>
      <c r="J174">
        <v>38</v>
      </c>
      <c r="K174" t="s">
        <v>84</v>
      </c>
      <c r="L174" t="s">
        <v>85</v>
      </c>
      <c r="M174" t="s">
        <v>86</v>
      </c>
      <c r="N174">
        <v>2</v>
      </c>
      <c r="O174" s="1">
        <v>44475.589837962965</v>
      </c>
      <c r="P174" s="1">
        <v>44475.726956018516</v>
      </c>
      <c r="Q174">
        <v>11226</v>
      </c>
      <c r="R174">
        <v>621</v>
      </c>
      <c r="S174" t="b">
        <v>0</v>
      </c>
      <c r="T174" t="s">
        <v>87</v>
      </c>
      <c r="U174" t="b">
        <v>0</v>
      </c>
      <c r="V174" t="s">
        <v>172</v>
      </c>
      <c r="W174" s="1">
        <v>44475.594074074077</v>
      </c>
      <c r="X174">
        <v>287</v>
      </c>
      <c r="Y174">
        <v>37</v>
      </c>
      <c r="Z174">
        <v>0</v>
      </c>
      <c r="AA174">
        <v>37</v>
      </c>
      <c r="AB174">
        <v>0</v>
      </c>
      <c r="AC174">
        <v>26</v>
      </c>
      <c r="AD174">
        <v>1</v>
      </c>
      <c r="AE174">
        <v>0</v>
      </c>
      <c r="AF174">
        <v>0</v>
      </c>
      <c r="AG174">
        <v>0</v>
      </c>
      <c r="AH174" t="s">
        <v>142</v>
      </c>
      <c r="AI174" s="1">
        <v>44475.726956018516</v>
      </c>
      <c r="AJ174">
        <v>334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>
      <c r="A175" t="s">
        <v>576</v>
      </c>
      <c r="B175" t="s">
        <v>79</v>
      </c>
      <c r="C175" t="s">
        <v>577</v>
      </c>
      <c r="D175" t="s">
        <v>81</v>
      </c>
      <c r="E175" s="2" t="str">
        <f>HYPERLINK("capsilon://?command=openfolder&amp;siteaddress=FAM.docvelocity-na8.net&amp;folderid=FXA7F893A7-459E-DECC-795A-65803839FC26","FX2109961")</f>
        <v>FX2109961</v>
      </c>
      <c r="F175" t="s">
        <v>19</v>
      </c>
      <c r="G175" t="s">
        <v>19</v>
      </c>
      <c r="H175" t="s">
        <v>82</v>
      </c>
      <c r="I175" t="s">
        <v>578</v>
      </c>
      <c r="J175">
        <v>66</v>
      </c>
      <c r="K175" t="s">
        <v>84</v>
      </c>
      <c r="L175" t="s">
        <v>85</v>
      </c>
      <c r="M175" t="s">
        <v>86</v>
      </c>
      <c r="N175">
        <v>2</v>
      </c>
      <c r="O175" s="1">
        <v>44475.601076388892</v>
      </c>
      <c r="P175" s="1">
        <v>44475.774907407409</v>
      </c>
      <c r="Q175">
        <v>14397</v>
      </c>
      <c r="R175">
        <v>622</v>
      </c>
      <c r="S175" t="b">
        <v>0</v>
      </c>
      <c r="T175" t="s">
        <v>87</v>
      </c>
      <c r="U175" t="b">
        <v>0</v>
      </c>
      <c r="V175" t="s">
        <v>159</v>
      </c>
      <c r="W175" s="1">
        <v>44475.603680555556</v>
      </c>
      <c r="X175">
        <v>225</v>
      </c>
      <c r="Y175">
        <v>52</v>
      </c>
      <c r="Z175">
        <v>0</v>
      </c>
      <c r="AA175">
        <v>52</v>
      </c>
      <c r="AB175">
        <v>0</v>
      </c>
      <c r="AC175">
        <v>36</v>
      </c>
      <c r="AD175">
        <v>14</v>
      </c>
      <c r="AE175">
        <v>0</v>
      </c>
      <c r="AF175">
        <v>0</v>
      </c>
      <c r="AG175">
        <v>0</v>
      </c>
      <c r="AH175" t="s">
        <v>142</v>
      </c>
      <c r="AI175" s="1">
        <v>44475.774907407409</v>
      </c>
      <c r="AJ175">
        <v>397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14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>
      <c r="A176" t="s">
        <v>579</v>
      </c>
      <c r="B176" t="s">
        <v>79</v>
      </c>
      <c r="C176" t="s">
        <v>580</v>
      </c>
      <c r="D176" t="s">
        <v>81</v>
      </c>
      <c r="E176" s="2" t="str">
        <f>HYPERLINK("capsilon://?command=openfolder&amp;siteaddress=FAM.docvelocity-na8.net&amp;folderid=FXF9F159F3-2601-AC8D-0B2F-E397427AD0A8","FX21088715")</f>
        <v>FX21088715</v>
      </c>
      <c r="F176" t="s">
        <v>19</v>
      </c>
      <c r="G176" t="s">
        <v>19</v>
      </c>
      <c r="H176" t="s">
        <v>82</v>
      </c>
      <c r="I176" t="s">
        <v>581</v>
      </c>
      <c r="J176">
        <v>213</v>
      </c>
      <c r="K176" t="s">
        <v>84</v>
      </c>
      <c r="L176" t="s">
        <v>85</v>
      </c>
      <c r="M176" t="s">
        <v>86</v>
      </c>
      <c r="N176">
        <v>2</v>
      </c>
      <c r="O176" s="1">
        <v>44475.601423611108</v>
      </c>
      <c r="P176" s="1">
        <v>44475.784016203703</v>
      </c>
      <c r="Q176">
        <v>13714</v>
      </c>
      <c r="R176">
        <v>2062</v>
      </c>
      <c r="S176" t="b">
        <v>0</v>
      </c>
      <c r="T176" t="s">
        <v>87</v>
      </c>
      <c r="U176" t="b">
        <v>0</v>
      </c>
      <c r="V176" t="s">
        <v>192</v>
      </c>
      <c r="W176" s="1">
        <v>44475.61383101852</v>
      </c>
      <c r="X176">
        <v>1069</v>
      </c>
      <c r="Y176">
        <v>196</v>
      </c>
      <c r="Z176">
        <v>0</v>
      </c>
      <c r="AA176">
        <v>196</v>
      </c>
      <c r="AB176">
        <v>0</v>
      </c>
      <c r="AC176">
        <v>124</v>
      </c>
      <c r="AD176">
        <v>17</v>
      </c>
      <c r="AE176">
        <v>0</v>
      </c>
      <c r="AF176">
        <v>0</v>
      </c>
      <c r="AG176">
        <v>0</v>
      </c>
      <c r="AH176" t="s">
        <v>206</v>
      </c>
      <c r="AI176" s="1">
        <v>44475.784016203703</v>
      </c>
      <c r="AJ176">
        <v>978</v>
      </c>
      <c r="AK176">
        <v>5</v>
      </c>
      <c r="AL176">
        <v>0</v>
      </c>
      <c r="AM176">
        <v>5</v>
      </c>
      <c r="AN176">
        <v>0</v>
      </c>
      <c r="AO176">
        <v>4</v>
      </c>
      <c r="AP176">
        <v>12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>
      <c r="A177" t="s">
        <v>582</v>
      </c>
      <c r="B177" t="s">
        <v>79</v>
      </c>
      <c r="C177" t="s">
        <v>583</v>
      </c>
      <c r="D177" t="s">
        <v>81</v>
      </c>
      <c r="E177" s="2" t="str">
        <f>HYPERLINK("capsilon://?command=openfolder&amp;siteaddress=FAM.docvelocity-na8.net&amp;folderid=FX0947C845-8384-3ADE-DF06-B89EA258B2AD","FX210812179")</f>
        <v>FX210812179</v>
      </c>
      <c r="F177" t="s">
        <v>19</v>
      </c>
      <c r="G177" t="s">
        <v>19</v>
      </c>
      <c r="H177" t="s">
        <v>82</v>
      </c>
      <c r="I177" t="s">
        <v>584</v>
      </c>
      <c r="J177">
        <v>40</v>
      </c>
      <c r="K177" t="s">
        <v>84</v>
      </c>
      <c r="L177" t="s">
        <v>85</v>
      </c>
      <c r="M177" t="s">
        <v>86</v>
      </c>
      <c r="N177">
        <v>2</v>
      </c>
      <c r="O177" s="1">
        <v>44475.606921296298</v>
      </c>
      <c r="P177" s="1">
        <v>44475.779930555553</v>
      </c>
      <c r="Q177">
        <v>14230</v>
      </c>
      <c r="R177">
        <v>718</v>
      </c>
      <c r="S177" t="b">
        <v>0</v>
      </c>
      <c r="T177" t="s">
        <v>87</v>
      </c>
      <c r="U177" t="b">
        <v>0</v>
      </c>
      <c r="V177" t="s">
        <v>159</v>
      </c>
      <c r="W177" s="1">
        <v>44475.610231481478</v>
      </c>
      <c r="X177">
        <v>285</v>
      </c>
      <c r="Y177">
        <v>36</v>
      </c>
      <c r="Z177">
        <v>0</v>
      </c>
      <c r="AA177">
        <v>36</v>
      </c>
      <c r="AB177">
        <v>0</v>
      </c>
      <c r="AC177">
        <v>25</v>
      </c>
      <c r="AD177">
        <v>4</v>
      </c>
      <c r="AE177">
        <v>0</v>
      </c>
      <c r="AF177">
        <v>0</v>
      </c>
      <c r="AG177">
        <v>0</v>
      </c>
      <c r="AH177" t="s">
        <v>142</v>
      </c>
      <c r="AI177" s="1">
        <v>44475.779930555553</v>
      </c>
      <c r="AJ177">
        <v>433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4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>
      <c r="A178" t="s">
        <v>585</v>
      </c>
      <c r="B178" t="s">
        <v>79</v>
      </c>
      <c r="C178" t="s">
        <v>586</v>
      </c>
      <c r="D178" t="s">
        <v>81</v>
      </c>
      <c r="E178" s="2" t="str">
        <f>HYPERLINK("capsilon://?command=openfolder&amp;siteaddress=FAM.docvelocity-na8.net&amp;folderid=FXBD2ADFA9-FF80-25A5-168A-342E3B6991B0","FX210910172")</f>
        <v>FX210910172</v>
      </c>
      <c r="F178" t="s">
        <v>19</v>
      </c>
      <c r="G178" t="s">
        <v>19</v>
      </c>
      <c r="H178" t="s">
        <v>82</v>
      </c>
      <c r="I178" t="s">
        <v>587</v>
      </c>
      <c r="J178">
        <v>66</v>
      </c>
      <c r="K178" t="s">
        <v>84</v>
      </c>
      <c r="L178" t="s">
        <v>85</v>
      </c>
      <c r="M178" t="s">
        <v>86</v>
      </c>
      <c r="N178">
        <v>2</v>
      </c>
      <c r="O178" s="1">
        <v>44470.505324074074</v>
      </c>
      <c r="P178" s="1">
        <v>44470.555011574077</v>
      </c>
      <c r="Q178">
        <v>3760</v>
      </c>
      <c r="R178">
        <v>533</v>
      </c>
      <c r="S178" t="b">
        <v>0</v>
      </c>
      <c r="T178" t="s">
        <v>87</v>
      </c>
      <c r="U178" t="b">
        <v>0</v>
      </c>
      <c r="V178" t="s">
        <v>192</v>
      </c>
      <c r="W178" s="1">
        <v>44470.508368055554</v>
      </c>
      <c r="X178">
        <v>248</v>
      </c>
      <c r="Y178">
        <v>52</v>
      </c>
      <c r="Z178">
        <v>0</v>
      </c>
      <c r="AA178">
        <v>52</v>
      </c>
      <c r="AB178">
        <v>0</v>
      </c>
      <c r="AC178">
        <v>9</v>
      </c>
      <c r="AD178">
        <v>14</v>
      </c>
      <c r="AE178">
        <v>0</v>
      </c>
      <c r="AF178">
        <v>0</v>
      </c>
      <c r="AG178">
        <v>0</v>
      </c>
      <c r="AH178" t="s">
        <v>452</v>
      </c>
      <c r="AI178" s="1">
        <v>44470.555011574077</v>
      </c>
      <c r="AJ178">
        <v>285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>
      <c r="A179" t="s">
        <v>588</v>
      </c>
      <c r="B179" t="s">
        <v>79</v>
      </c>
      <c r="C179" t="s">
        <v>589</v>
      </c>
      <c r="D179" t="s">
        <v>81</v>
      </c>
      <c r="E179" s="2" t="str">
        <f>HYPERLINK("capsilon://?command=openfolder&amp;siteaddress=FAM.docvelocity-na8.net&amp;folderid=FX425B0E49-CF73-DBA3-186A-29A08AA15B1F","FX21084545")</f>
        <v>FX21084545</v>
      </c>
      <c r="F179" t="s">
        <v>19</v>
      </c>
      <c r="G179" t="s">
        <v>19</v>
      </c>
      <c r="H179" t="s">
        <v>82</v>
      </c>
      <c r="I179" t="s">
        <v>590</v>
      </c>
      <c r="J179">
        <v>66</v>
      </c>
      <c r="K179" t="s">
        <v>84</v>
      </c>
      <c r="L179" t="s">
        <v>85</v>
      </c>
      <c r="M179" t="s">
        <v>86</v>
      </c>
      <c r="N179">
        <v>2</v>
      </c>
      <c r="O179" s="1">
        <v>44470.506909722222</v>
      </c>
      <c r="P179" s="1">
        <v>44470.552858796298</v>
      </c>
      <c r="Q179">
        <v>3860</v>
      </c>
      <c r="R179">
        <v>110</v>
      </c>
      <c r="S179" t="b">
        <v>0</v>
      </c>
      <c r="T179" t="s">
        <v>87</v>
      </c>
      <c r="U179" t="b">
        <v>0</v>
      </c>
      <c r="V179" t="s">
        <v>176</v>
      </c>
      <c r="W179" s="1">
        <v>44470.508009259262</v>
      </c>
      <c r="X179">
        <v>76</v>
      </c>
      <c r="Y179">
        <v>0</v>
      </c>
      <c r="Z179">
        <v>0</v>
      </c>
      <c r="AA179">
        <v>0</v>
      </c>
      <c r="AB179">
        <v>52</v>
      </c>
      <c r="AC179">
        <v>0</v>
      </c>
      <c r="AD179">
        <v>66</v>
      </c>
      <c r="AE179">
        <v>0</v>
      </c>
      <c r="AF179">
        <v>0</v>
      </c>
      <c r="AG179">
        <v>0</v>
      </c>
      <c r="AH179" t="s">
        <v>142</v>
      </c>
      <c r="AI179" s="1">
        <v>44470.552858796298</v>
      </c>
      <c r="AJ179">
        <v>34</v>
      </c>
      <c r="AK179">
        <v>0</v>
      </c>
      <c r="AL179">
        <v>0</v>
      </c>
      <c r="AM179">
        <v>0</v>
      </c>
      <c r="AN179">
        <v>52</v>
      </c>
      <c r="AO179">
        <v>0</v>
      </c>
      <c r="AP179">
        <v>66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>
      <c r="A180" t="s">
        <v>591</v>
      </c>
      <c r="B180" t="s">
        <v>79</v>
      </c>
      <c r="C180" t="s">
        <v>592</v>
      </c>
      <c r="D180" t="s">
        <v>81</v>
      </c>
      <c r="E180" s="2" t="str">
        <f>HYPERLINK("capsilon://?command=openfolder&amp;siteaddress=FAM.docvelocity-na8.net&amp;folderid=FX0B6A8A68-605B-41AB-9D74-38D78EC27FCD","FX21086450")</f>
        <v>FX21086450</v>
      </c>
      <c r="F180" t="s">
        <v>19</v>
      </c>
      <c r="G180" t="s">
        <v>19</v>
      </c>
      <c r="H180" t="s">
        <v>82</v>
      </c>
      <c r="I180" t="s">
        <v>593</v>
      </c>
      <c r="J180">
        <v>66</v>
      </c>
      <c r="K180" t="s">
        <v>84</v>
      </c>
      <c r="L180" t="s">
        <v>85</v>
      </c>
      <c r="M180" t="s">
        <v>86</v>
      </c>
      <c r="N180">
        <v>2</v>
      </c>
      <c r="O180" s="1">
        <v>44470.507048611114</v>
      </c>
      <c r="P180" s="1">
        <v>44470.553101851852</v>
      </c>
      <c r="Q180">
        <v>3898</v>
      </c>
      <c r="R180">
        <v>81</v>
      </c>
      <c r="S180" t="b">
        <v>0</v>
      </c>
      <c r="T180" t="s">
        <v>87</v>
      </c>
      <c r="U180" t="b">
        <v>0</v>
      </c>
      <c r="V180" t="s">
        <v>227</v>
      </c>
      <c r="W180" s="1">
        <v>44470.508136574077</v>
      </c>
      <c r="X180">
        <v>61</v>
      </c>
      <c r="Y180">
        <v>0</v>
      </c>
      <c r="Z180">
        <v>0</v>
      </c>
      <c r="AA180">
        <v>0</v>
      </c>
      <c r="AB180">
        <v>52</v>
      </c>
      <c r="AC180">
        <v>0</v>
      </c>
      <c r="AD180">
        <v>66</v>
      </c>
      <c r="AE180">
        <v>0</v>
      </c>
      <c r="AF180">
        <v>0</v>
      </c>
      <c r="AG180">
        <v>0</v>
      </c>
      <c r="AH180" t="s">
        <v>142</v>
      </c>
      <c r="AI180" s="1">
        <v>44470.553101851852</v>
      </c>
      <c r="AJ180">
        <v>20</v>
      </c>
      <c r="AK180">
        <v>0</v>
      </c>
      <c r="AL180">
        <v>0</v>
      </c>
      <c r="AM180">
        <v>0</v>
      </c>
      <c r="AN180">
        <v>52</v>
      </c>
      <c r="AO180">
        <v>0</v>
      </c>
      <c r="AP180">
        <v>66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>
      <c r="A181" t="s">
        <v>594</v>
      </c>
      <c r="B181" t="s">
        <v>79</v>
      </c>
      <c r="C181" t="s">
        <v>595</v>
      </c>
      <c r="D181" t="s">
        <v>81</v>
      </c>
      <c r="E181" s="2" t="str">
        <f>HYPERLINK("capsilon://?command=openfolder&amp;siteaddress=FAM.docvelocity-na8.net&amp;folderid=FXD42EDAC5-1117-E997-AA1D-7A3E330E29B3","FX21102156")</f>
        <v>FX21102156</v>
      </c>
      <c r="F181" t="s">
        <v>19</v>
      </c>
      <c r="G181" t="s">
        <v>19</v>
      </c>
      <c r="H181" t="s">
        <v>82</v>
      </c>
      <c r="I181" t="s">
        <v>596</v>
      </c>
      <c r="J181">
        <v>38</v>
      </c>
      <c r="K181" t="s">
        <v>84</v>
      </c>
      <c r="L181" t="s">
        <v>85</v>
      </c>
      <c r="M181" t="s">
        <v>86</v>
      </c>
      <c r="N181">
        <v>2</v>
      </c>
      <c r="O181" s="1">
        <v>44475.663622685184</v>
      </c>
      <c r="P181" s="1">
        <v>44475.783599537041</v>
      </c>
      <c r="Q181">
        <v>9710</v>
      </c>
      <c r="R181">
        <v>656</v>
      </c>
      <c r="S181" t="b">
        <v>0</v>
      </c>
      <c r="T181" t="s">
        <v>87</v>
      </c>
      <c r="U181" t="b">
        <v>0</v>
      </c>
      <c r="V181" t="s">
        <v>100</v>
      </c>
      <c r="W181" s="1">
        <v>44475.667662037034</v>
      </c>
      <c r="X181">
        <v>340</v>
      </c>
      <c r="Y181">
        <v>37</v>
      </c>
      <c r="Z181">
        <v>0</v>
      </c>
      <c r="AA181">
        <v>37</v>
      </c>
      <c r="AB181">
        <v>0</v>
      </c>
      <c r="AC181">
        <v>8</v>
      </c>
      <c r="AD181">
        <v>1</v>
      </c>
      <c r="AE181">
        <v>0</v>
      </c>
      <c r="AF181">
        <v>0</v>
      </c>
      <c r="AG181">
        <v>0</v>
      </c>
      <c r="AH181" t="s">
        <v>142</v>
      </c>
      <c r="AI181" s="1">
        <v>44475.783599537041</v>
      </c>
      <c r="AJ181">
        <v>316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>
      <c r="A182" t="s">
        <v>597</v>
      </c>
      <c r="B182" t="s">
        <v>79</v>
      </c>
      <c r="C182" t="s">
        <v>598</v>
      </c>
      <c r="D182" t="s">
        <v>81</v>
      </c>
      <c r="E182" s="2" t="str">
        <f>HYPERLINK("capsilon://?command=openfolder&amp;siteaddress=FAM.docvelocity-na8.net&amp;folderid=FX78EE3639-4A7E-BA0F-CA65-54A8E02BCDFA","FX21087144")</f>
        <v>FX21087144</v>
      </c>
      <c r="F182" t="s">
        <v>19</v>
      </c>
      <c r="G182" t="s">
        <v>19</v>
      </c>
      <c r="H182" t="s">
        <v>82</v>
      </c>
      <c r="I182" t="s">
        <v>599</v>
      </c>
      <c r="J182">
        <v>38</v>
      </c>
      <c r="K182" t="s">
        <v>84</v>
      </c>
      <c r="L182" t="s">
        <v>85</v>
      </c>
      <c r="M182" t="s">
        <v>86</v>
      </c>
      <c r="N182">
        <v>2</v>
      </c>
      <c r="O182" s="1">
        <v>44470.511192129627</v>
      </c>
      <c r="P182" s="1">
        <v>44470.559641203705</v>
      </c>
      <c r="Q182">
        <v>3379</v>
      </c>
      <c r="R182">
        <v>807</v>
      </c>
      <c r="S182" t="b">
        <v>0</v>
      </c>
      <c r="T182" t="s">
        <v>87</v>
      </c>
      <c r="U182" t="b">
        <v>0</v>
      </c>
      <c r="V182" t="s">
        <v>100</v>
      </c>
      <c r="W182" s="1">
        <v>44470.514039351852</v>
      </c>
      <c r="X182">
        <v>243</v>
      </c>
      <c r="Y182">
        <v>37</v>
      </c>
      <c r="Z182">
        <v>0</v>
      </c>
      <c r="AA182">
        <v>37</v>
      </c>
      <c r="AB182">
        <v>0</v>
      </c>
      <c r="AC182">
        <v>33</v>
      </c>
      <c r="AD182">
        <v>1</v>
      </c>
      <c r="AE182">
        <v>0</v>
      </c>
      <c r="AF182">
        <v>0</v>
      </c>
      <c r="AG182">
        <v>0</v>
      </c>
      <c r="AH182" t="s">
        <v>142</v>
      </c>
      <c r="AI182" s="1">
        <v>44470.559641203705</v>
      </c>
      <c r="AJ182">
        <v>564</v>
      </c>
      <c r="AK182">
        <v>1</v>
      </c>
      <c r="AL182">
        <v>0</v>
      </c>
      <c r="AM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>
      <c r="A183" t="s">
        <v>600</v>
      </c>
      <c r="B183" t="s">
        <v>79</v>
      </c>
      <c r="C183" t="s">
        <v>601</v>
      </c>
      <c r="D183" t="s">
        <v>81</v>
      </c>
      <c r="E183" s="2" t="str">
        <f>HYPERLINK("capsilon://?command=openfolder&amp;siteaddress=FAM.docvelocity-na8.net&amp;folderid=FX39E9D01C-C228-4C08-F2C6-D99045921B10","FX211095")</f>
        <v>FX211095</v>
      </c>
      <c r="F183" t="s">
        <v>19</v>
      </c>
      <c r="G183" t="s">
        <v>19</v>
      </c>
      <c r="H183" t="s">
        <v>82</v>
      </c>
      <c r="I183" t="s">
        <v>602</v>
      </c>
      <c r="J183">
        <v>64</v>
      </c>
      <c r="K183" t="s">
        <v>84</v>
      </c>
      <c r="L183" t="s">
        <v>85</v>
      </c>
      <c r="M183" t="s">
        <v>86</v>
      </c>
      <c r="N183">
        <v>2</v>
      </c>
      <c r="O183" s="1">
        <v>44475.664166666669</v>
      </c>
      <c r="P183" s="1">
        <v>44475.790416666663</v>
      </c>
      <c r="Q183">
        <v>9675</v>
      </c>
      <c r="R183">
        <v>1233</v>
      </c>
      <c r="S183" t="b">
        <v>0</v>
      </c>
      <c r="T183" t="s">
        <v>87</v>
      </c>
      <c r="U183" t="b">
        <v>0</v>
      </c>
      <c r="V183" t="s">
        <v>172</v>
      </c>
      <c r="W183" s="1">
        <v>44475.671863425923</v>
      </c>
      <c r="X183">
        <v>645</v>
      </c>
      <c r="Y183">
        <v>58</v>
      </c>
      <c r="Z183">
        <v>0</v>
      </c>
      <c r="AA183">
        <v>58</v>
      </c>
      <c r="AB183">
        <v>0</v>
      </c>
      <c r="AC183">
        <v>34</v>
      </c>
      <c r="AD183">
        <v>6</v>
      </c>
      <c r="AE183">
        <v>0</v>
      </c>
      <c r="AF183">
        <v>0</v>
      </c>
      <c r="AG183">
        <v>0</v>
      </c>
      <c r="AH183" t="s">
        <v>142</v>
      </c>
      <c r="AI183" s="1">
        <v>44475.790416666663</v>
      </c>
      <c r="AJ183">
        <v>588</v>
      </c>
      <c r="AK183">
        <v>2</v>
      </c>
      <c r="AL183">
        <v>0</v>
      </c>
      <c r="AM183">
        <v>2</v>
      </c>
      <c r="AN183">
        <v>0</v>
      </c>
      <c r="AO183">
        <v>2</v>
      </c>
      <c r="AP183">
        <v>4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>
      <c r="A184" t="s">
        <v>603</v>
      </c>
      <c r="B184" t="s">
        <v>79</v>
      </c>
      <c r="C184" t="s">
        <v>604</v>
      </c>
      <c r="D184" t="s">
        <v>81</v>
      </c>
      <c r="E184" s="2" t="str">
        <f>HYPERLINK("capsilon://?command=openfolder&amp;siteaddress=FAM.docvelocity-na8.net&amp;folderid=FXE779852E-293F-4EA8-45A3-B01873779634","FX21102711")</f>
        <v>FX21102711</v>
      </c>
      <c r="F184" t="s">
        <v>19</v>
      </c>
      <c r="G184" t="s">
        <v>19</v>
      </c>
      <c r="H184" t="s">
        <v>82</v>
      </c>
      <c r="I184" t="s">
        <v>605</v>
      </c>
      <c r="J184">
        <v>200</v>
      </c>
      <c r="K184" t="s">
        <v>84</v>
      </c>
      <c r="L184" t="s">
        <v>85</v>
      </c>
      <c r="M184" t="s">
        <v>86</v>
      </c>
      <c r="N184">
        <v>2</v>
      </c>
      <c r="O184" s="1">
        <v>44475.665949074071</v>
      </c>
      <c r="P184" s="1">
        <v>44475.840868055559</v>
      </c>
      <c r="Q184">
        <v>12544</v>
      </c>
      <c r="R184">
        <v>2569</v>
      </c>
      <c r="S184" t="b">
        <v>0</v>
      </c>
      <c r="T184" t="s">
        <v>87</v>
      </c>
      <c r="U184" t="b">
        <v>0</v>
      </c>
      <c r="V184" t="s">
        <v>265</v>
      </c>
      <c r="W184" s="1">
        <v>44475.679583333331</v>
      </c>
      <c r="X184">
        <v>1064</v>
      </c>
      <c r="Y184">
        <v>181</v>
      </c>
      <c r="Z184">
        <v>0</v>
      </c>
      <c r="AA184">
        <v>181</v>
      </c>
      <c r="AB184">
        <v>0</v>
      </c>
      <c r="AC184">
        <v>50</v>
      </c>
      <c r="AD184">
        <v>19</v>
      </c>
      <c r="AE184">
        <v>0</v>
      </c>
      <c r="AF184">
        <v>0</v>
      </c>
      <c r="AG184">
        <v>0</v>
      </c>
      <c r="AH184" t="s">
        <v>89</v>
      </c>
      <c r="AI184" s="1">
        <v>44475.840868055559</v>
      </c>
      <c r="AJ184">
        <v>1469</v>
      </c>
      <c r="AK184">
        <v>1</v>
      </c>
      <c r="AL184">
        <v>0</v>
      </c>
      <c r="AM184">
        <v>1</v>
      </c>
      <c r="AN184">
        <v>0</v>
      </c>
      <c r="AO184">
        <v>1</v>
      </c>
      <c r="AP184">
        <v>18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>
      <c r="A185" t="s">
        <v>606</v>
      </c>
      <c r="B185" t="s">
        <v>79</v>
      </c>
      <c r="C185" t="s">
        <v>352</v>
      </c>
      <c r="D185" t="s">
        <v>81</v>
      </c>
      <c r="E185" s="2" t="str">
        <f>HYPERLINK("capsilon://?command=openfolder&amp;siteaddress=FAM.docvelocity-na8.net&amp;folderid=FX2C7DA7ED-0318-958A-B009-9E24ACC7782D","FX210913512")</f>
        <v>FX210913512</v>
      </c>
      <c r="F185" t="s">
        <v>19</v>
      </c>
      <c r="G185" t="s">
        <v>19</v>
      </c>
      <c r="H185" t="s">
        <v>82</v>
      </c>
      <c r="I185" t="s">
        <v>607</v>
      </c>
      <c r="J185">
        <v>26</v>
      </c>
      <c r="K185" t="s">
        <v>294</v>
      </c>
      <c r="L185" t="s">
        <v>19</v>
      </c>
      <c r="M185" t="s">
        <v>81</v>
      </c>
      <c r="N185">
        <v>1</v>
      </c>
      <c r="O185" s="1">
        <v>44470.514432870368</v>
      </c>
      <c r="P185" s="1">
        <v>44470.525034722225</v>
      </c>
      <c r="Q185">
        <v>347</v>
      </c>
      <c r="R185">
        <v>569</v>
      </c>
      <c r="S185" t="b">
        <v>0</v>
      </c>
      <c r="T185" t="s">
        <v>87</v>
      </c>
      <c r="U185" t="b">
        <v>0</v>
      </c>
      <c r="V185" t="s">
        <v>227</v>
      </c>
      <c r="W185" s="1">
        <v>44470.521168981482</v>
      </c>
      <c r="X185">
        <v>569</v>
      </c>
      <c r="Y185">
        <v>21</v>
      </c>
      <c r="Z185">
        <v>0</v>
      </c>
      <c r="AA185">
        <v>21</v>
      </c>
      <c r="AB185">
        <v>0</v>
      </c>
      <c r="AC185">
        <v>18</v>
      </c>
      <c r="AD185">
        <v>5</v>
      </c>
      <c r="AE185">
        <v>0</v>
      </c>
      <c r="AF185">
        <v>0</v>
      </c>
      <c r="AG185">
        <v>0</v>
      </c>
      <c r="AH185" t="s">
        <v>87</v>
      </c>
      <c r="AI185" t="s">
        <v>87</v>
      </c>
      <c r="AJ185" t="s">
        <v>87</v>
      </c>
      <c r="AK185" t="s">
        <v>87</v>
      </c>
      <c r="AL185" t="s">
        <v>87</v>
      </c>
      <c r="AM185" t="s">
        <v>87</v>
      </c>
      <c r="AN185" t="s">
        <v>87</v>
      </c>
      <c r="AO185" t="s">
        <v>87</v>
      </c>
      <c r="AP185" t="s">
        <v>87</v>
      </c>
      <c r="AQ185" t="s">
        <v>87</v>
      </c>
      <c r="AR185" t="s">
        <v>87</v>
      </c>
      <c r="AS185" t="s">
        <v>87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>
      <c r="A186" t="s">
        <v>608</v>
      </c>
      <c r="B186" t="s">
        <v>79</v>
      </c>
      <c r="C186" t="s">
        <v>352</v>
      </c>
      <c r="D186" t="s">
        <v>81</v>
      </c>
      <c r="E186" s="2" t="str">
        <f>HYPERLINK("capsilon://?command=openfolder&amp;siteaddress=FAM.docvelocity-na8.net&amp;folderid=FX2C7DA7ED-0318-958A-B009-9E24ACC7782D","FX210913512")</f>
        <v>FX210913512</v>
      </c>
      <c r="F186" t="s">
        <v>19</v>
      </c>
      <c r="G186" t="s">
        <v>19</v>
      </c>
      <c r="H186" t="s">
        <v>82</v>
      </c>
      <c r="I186" t="s">
        <v>609</v>
      </c>
      <c r="J186">
        <v>26</v>
      </c>
      <c r="K186" t="s">
        <v>294</v>
      </c>
      <c r="L186" t="s">
        <v>19</v>
      </c>
      <c r="M186" t="s">
        <v>81</v>
      </c>
      <c r="N186">
        <v>1</v>
      </c>
      <c r="O186" s="1">
        <v>44470.514722222222</v>
      </c>
      <c r="P186" s="1">
        <v>44470.525057870371</v>
      </c>
      <c r="Q186">
        <v>408</v>
      </c>
      <c r="R186">
        <v>485</v>
      </c>
      <c r="S186" t="b">
        <v>0</v>
      </c>
      <c r="T186" t="s">
        <v>87</v>
      </c>
      <c r="U186" t="b">
        <v>0</v>
      </c>
      <c r="V186" t="s">
        <v>176</v>
      </c>
      <c r="W186" s="1">
        <v>44470.520497685182</v>
      </c>
      <c r="X186">
        <v>485</v>
      </c>
      <c r="Y186">
        <v>21</v>
      </c>
      <c r="Z186">
        <v>0</v>
      </c>
      <c r="AA186">
        <v>21</v>
      </c>
      <c r="AB186">
        <v>0</v>
      </c>
      <c r="AC186">
        <v>4</v>
      </c>
      <c r="AD186">
        <v>5</v>
      </c>
      <c r="AE186">
        <v>0</v>
      </c>
      <c r="AF186">
        <v>0</v>
      </c>
      <c r="AG186">
        <v>0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>
      <c r="A187" t="s">
        <v>610</v>
      </c>
      <c r="B187" t="s">
        <v>79</v>
      </c>
      <c r="C187" t="s">
        <v>611</v>
      </c>
      <c r="D187" t="s">
        <v>81</v>
      </c>
      <c r="E187" s="2" t="str">
        <f>HYPERLINK("capsilon://?command=openfolder&amp;siteaddress=FAM.docvelocity-na8.net&amp;folderid=FXE20FC978-46DF-4FEF-38E3-8547E940CE04","FX210914944")</f>
        <v>FX210914944</v>
      </c>
      <c r="F187" t="s">
        <v>19</v>
      </c>
      <c r="G187" t="s">
        <v>19</v>
      </c>
      <c r="H187" t="s">
        <v>82</v>
      </c>
      <c r="I187" t="s">
        <v>612</v>
      </c>
      <c r="J187">
        <v>67</v>
      </c>
      <c r="K187" t="s">
        <v>84</v>
      </c>
      <c r="L187" t="s">
        <v>85</v>
      </c>
      <c r="M187" t="s">
        <v>86</v>
      </c>
      <c r="N187">
        <v>2</v>
      </c>
      <c r="O187" s="1">
        <v>44475.676585648151</v>
      </c>
      <c r="P187" s="1">
        <v>44475.83121527778</v>
      </c>
      <c r="Q187">
        <v>11469</v>
      </c>
      <c r="R187">
        <v>1891</v>
      </c>
      <c r="S187" t="b">
        <v>0</v>
      </c>
      <c r="T187" t="s">
        <v>87</v>
      </c>
      <c r="U187" t="b">
        <v>0</v>
      </c>
      <c r="V187" t="s">
        <v>172</v>
      </c>
      <c r="W187" s="1">
        <v>44475.695</v>
      </c>
      <c r="X187">
        <v>1102</v>
      </c>
      <c r="Y187">
        <v>48</v>
      </c>
      <c r="Z187">
        <v>0</v>
      </c>
      <c r="AA187">
        <v>48</v>
      </c>
      <c r="AB187">
        <v>0</v>
      </c>
      <c r="AC187">
        <v>35</v>
      </c>
      <c r="AD187">
        <v>19</v>
      </c>
      <c r="AE187">
        <v>0</v>
      </c>
      <c r="AF187">
        <v>0</v>
      </c>
      <c r="AG187">
        <v>0</v>
      </c>
      <c r="AH187" t="s">
        <v>452</v>
      </c>
      <c r="AI187" s="1">
        <v>44475.83121527778</v>
      </c>
      <c r="AJ187">
        <v>547</v>
      </c>
      <c r="AK187">
        <v>1</v>
      </c>
      <c r="AL187">
        <v>0</v>
      </c>
      <c r="AM187">
        <v>1</v>
      </c>
      <c r="AN187">
        <v>0</v>
      </c>
      <c r="AO187">
        <v>2</v>
      </c>
      <c r="AP187">
        <v>18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>
      <c r="A188" t="s">
        <v>613</v>
      </c>
      <c r="B188" t="s">
        <v>79</v>
      </c>
      <c r="C188" t="s">
        <v>352</v>
      </c>
      <c r="D188" t="s">
        <v>81</v>
      </c>
      <c r="E188" s="2" t="str">
        <f>HYPERLINK("capsilon://?command=openfolder&amp;siteaddress=FAM.docvelocity-na8.net&amp;folderid=FX2C7DA7ED-0318-958A-B009-9E24ACC7782D","FX210913512")</f>
        <v>FX210913512</v>
      </c>
      <c r="F188" t="s">
        <v>19</v>
      </c>
      <c r="G188" t="s">
        <v>19</v>
      </c>
      <c r="H188" t="s">
        <v>82</v>
      </c>
      <c r="I188" t="s">
        <v>614</v>
      </c>
      <c r="J188">
        <v>26</v>
      </c>
      <c r="K188" t="s">
        <v>294</v>
      </c>
      <c r="L188" t="s">
        <v>19</v>
      </c>
      <c r="M188" t="s">
        <v>81</v>
      </c>
      <c r="N188">
        <v>1</v>
      </c>
      <c r="O188" s="1">
        <v>44470.51489583333</v>
      </c>
      <c r="P188" s="1">
        <v>44470.525081018517</v>
      </c>
      <c r="Q188">
        <v>578</v>
      </c>
      <c r="R188">
        <v>302</v>
      </c>
      <c r="S188" t="b">
        <v>0</v>
      </c>
      <c r="T188" t="s">
        <v>87</v>
      </c>
      <c r="U188" t="b">
        <v>0</v>
      </c>
      <c r="V188" t="s">
        <v>192</v>
      </c>
      <c r="W188" s="1">
        <v>44470.518425925926</v>
      </c>
      <c r="X188">
        <v>302</v>
      </c>
      <c r="Y188">
        <v>21</v>
      </c>
      <c r="Z188">
        <v>0</v>
      </c>
      <c r="AA188">
        <v>21</v>
      </c>
      <c r="AB188">
        <v>0</v>
      </c>
      <c r="AC188">
        <v>18</v>
      </c>
      <c r="AD188">
        <v>5</v>
      </c>
      <c r="AE188">
        <v>0</v>
      </c>
      <c r="AF188">
        <v>0</v>
      </c>
      <c r="AG188">
        <v>0</v>
      </c>
      <c r="AH188" t="s">
        <v>87</v>
      </c>
      <c r="AI188" t="s">
        <v>87</v>
      </c>
      <c r="AJ188" t="s">
        <v>87</v>
      </c>
      <c r="AK188" t="s">
        <v>87</v>
      </c>
      <c r="AL188" t="s">
        <v>87</v>
      </c>
      <c r="AM188" t="s">
        <v>87</v>
      </c>
      <c r="AN188" t="s">
        <v>87</v>
      </c>
      <c r="AO188" t="s">
        <v>87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>
      <c r="A189" t="s">
        <v>615</v>
      </c>
      <c r="B189" t="s">
        <v>79</v>
      </c>
      <c r="C189" t="s">
        <v>352</v>
      </c>
      <c r="D189" t="s">
        <v>81</v>
      </c>
      <c r="E189" s="2" t="str">
        <f>HYPERLINK("capsilon://?command=openfolder&amp;siteaddress=FAM.docvelocity-na8.net&amp;folderid=FX2C7DA7ED-0318-958A-B009-9E24ACC7782D","FX210913512")</f>
        <v>FX210913512</v>
      </c>
      <c r="F189" t="s">
        <v>19</v>
      </c>
      <c r="G189" t="s">
        <v>19</v>
      </c>
      <c r="H189" t="s">
        <v>82</v>
      </c>
      <c r="I189" t="s">
        <v>616</v>
      </c>
      <c r="J189">
        <v>26</v>
      </c>
      <c r="K189" t="s">
        <v>294</v>
      </c>
      <c r="L189" t="s">
        <v>19</v>
      </c>
      <c r="M189" t="s">
        <v>81</v>
      </c>
      <c r="N189">
        <v>1</v>
      </c>
      <c r="O189" s="1">
        <v>44470.515150462961</v>
      </c>
      <c r="P189" s="1">
        <v>44470.525092592594</v>
      </c>
      <c r="Q189">
        <v>346</v>
      </c>
      <c r="R189">
        <v>513</v>
      </c>
      <c r="S189" t="b">
        <v>0</v>
      </c>
      <c r="T189" t="s">
        <v>87</v>
      </c>
      <c r="U189" t="b">
        <v>0</v>
      </c>
      <c r="V189" t="s">
        <v>172</v>
      </c>
      <c r="W189" s="1">
        <v>44470.523564814815</v>
      </c>
      <c r="X189">
        <v>513</v>
      </c>
      <c r="Y189">
        <v>21</v>
      </c>
      <c r="Z189">
        <v>0</v>
      </c>
      <c r="AA189">
        <v>21</v>
      </c>
      <c r="AB189">
        <v>0</v>
      </c>
      <c r="AC189">
        <v>19</v>
      </c>
      <c r="AD189">
        <v>5</v>
      </c>
      <c r="AE189">
        <v>0</v>
      </c>
      <c r="AF189">
        <v>0</v>
      </c>
      <c r="AG189">
        <v>0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>
      <c r="A190" t="s">
        <v>617</v>
      </c>
      <c r="B190" t="s">
        <v>79</v>
      </c>
      <c r="C190" t="s">
        <v>352</v>
      </c>
      <c r="D190" t="s">
        <v>81</v>
      </c>
      <c r="E190" s="2" t="str">
        <f>HYPERLINK("capsilon://?command=openfolder&amp;siteaddress=FAM.docvelocity-na8.net&amp;folderid=FX2C7DA7ED-0318-958A-B009-9E24ACC7782D","FX210913512")</f>
        <v>FX210913512</v>
      </c>
      <c r="F190" t="s">
        <v>19</v>
      </c>
      <c r="G190" t="s">
        <v>19</v>
      </c>
      <c r="H190" t="s">
        <v>82</v>
      </c>
      <c r="I190" t="s">
        <v>618</v>
      </c>
      <c r="J190">
        <v>26</v>
      </c>
      <c r="K190" t="s">
        <v>294</v>
      </c>
      <c r="L190" t="s">
        <v>19</v>
      </c>
      <c r="M190" t="s">
        <v>81</v>
      </c>
      <c r="N190">
        <v>1</v>
      </c>
      <c r="O190" s="1">
        <v>44470.515520833331</v>
      </c>
      <c r="P190" s="1">
        <v>44470.525000000001</v>
      </c>
      <c r="Q190">
        <v>493</v>
      </c>
      <c r="R190">
        <v>326</v>
      </c>
      <c r="S190" t="b">
        <v>0</v>
      </c>
      <c r="T190" t="s">
        <v>87</v>
      </c>
      <c r="U190" t="b">
        <v>0</v>
      </c>
      <c r="V190" t="s">
        <v>192</v>
      </c>
      <c r="W190" s="1">
        <v>44470.522210648145</v>
      </c>
      <c r="X190">
        <v>326</v>
      </c>
      <c r="Y190">
        <v>21</v>
      </c>
      <c r="Z190">
        <v>0</v>
      </c>
      <c r="AA190">
        <v>21</v>
      </c>
      <c r="AB190">
        <v>0</v>
      </c>
      <c r="AC190">
        <v>18</v>
      </c>
      <c r="AD190">
        <v>5</v>
      </c>
      <c r="AE190">
        <v>0</v>
      </c>
      <c r="AF190">
        <v>0</v>
      </c>
      <c r="AG190">
        <v>0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>
      <c r="A191" t="s">
        <v>619</v>
      </c>
      <c r="B191" t="s">
        <v>79</v>
      </c>
      <c r="C191" t="s">
        <v>546</v>
      </c>
      <c r="D191" t="s">
        <v>81</v>
      </c>
      <c r="E191" s="2" t="str">
        <f>HYPERLINK("capsilon://?command=openfolder&amp;siteaddress=FAM.docvelocity-na8.net&amp;folderid=FX16A428D0-AD89-D1F7-B81F-15D2BF814648","FX21101781")</f>
        <v>FX21101781</v>
      </c>
      <c r="F191" t="s">
        <v>19</v>
      </c>
      <c r="G191" t="s">
        <v>19</v>
      </c>
      <c r="H191" t="s">
        <v>82</v>
      </c>
      <c r="I191" t="s">
        <v>547</v>
      </c>
      <c r="J191">
        <v>208</v>
      </c>
      <c r="K191" t="s">
        <v>84</v>
      </c>
      <c r="L191" t="s">
        <v>85</v>
      </c>
      <c r="M191" t="s">
        <v>86</v>
      </c>
      <c r="N191">
        <v>2</v>
      </c>
      <c r="O191" s="1">
        <v>44475.685995370368</v>
      </c>
      <c r="P191" s="1">
        <v>44475.770312499997</v>
      </c>
      <c r="Q191">
        <v>982</v>
      </c>
      <c r="R191">
        <v>6303</v>
      </c>
      <c r="S191" t="b">
        <v>0</v>
      </c>
      <c r="T191" t="s">
        <v>87</v>
      </c>
      <c r="U191" t="b">
        <v>1</v>
      </c>
      <c r="V191" t="s">
        <v>172</v>
      </c>
      <c r="W191" s="1">
        <v>44475.724618055552</v>
      </c>
      <c r="X191">
        <v>2558</v>
      </c>
      <c r="Y191">
        <v>307</v>
      </c>
      <c r="Z191">
        <v>0</v>
      </c>
      <c r="AA191">
        <v>307</v>
      </c>
      <c r="AB191">
        <v>0</v>
      </c>
      <c r="AC191">
        <v>148</v>
      </c>
      <c r="AD191">
        <v>-99</v>
      </c>
      <c r="AE191">
        <v>0</v>
      </c>
      <c r="AF191">
        <v>0</v>
      </c>
      <c r="AG191">
        <v>0</v>
      </c>
      <c r="AH191" t="s">
        <v>142</v>
      </c>
      <c r="AI191" s="1">
        <v>44475.770312499997</v>
      </c>
      <c r="AJ191">
        <v>3745</v>
      </c>
      <c r="AK191">
        <v>17</v>
      </c>
      <c r="AL191">
        <v>0</v>
      </c>
      <c r="AM191">
        <v>17</v>
      </c>
      <c r="AN191">
        <v>0</v>
      </c>
      <c r="AO191">
        <v>17</v>
      </c>
      <c r="AP191">
        <v>-116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>
      <c r="A192" t="s">
        <v>620</v>
      </c>
      <c r="B192" t="s">
        <v>79</v>
      </c>
      <c r="C192" t="s">
        <v>187</v>
      </c>
      <c r="D192" t="s">
        <v>81</v>
      </c>
      <c r="E192" s="2" t="str">
        <f>HYPERLINK("capsilon://?command=openfolder&amp;siteaddress=FAM.docvelocity-na8.net&amp;folderid=FXE30ED973-2178-B393-A466-B953EE92BCA4","FX210913119")</f>
        <v>FX210913119</v>
      </c>
      <c r="F192" t="s">
        <v>19</v>
      </c>
      <c r="G192" t="s">
        <v>19</v>
      </c>
      <c r="H192" t="s">
        <v>82</v>
      </c>
      <c r="I192" t="s">
        <v>621</v>
      </c>
      <c r="J192">
        <v>66</v>
      </c>
      <c r="K192" t="s">
        <v>84</v>
      </c>
      <c r="L192" t="s">
        <v>85</v>
      </c>
      <c r="M192" t="s">
        <v>86</v>
      </c>
      <c r="N192">
        <v>2</v>
      </c>
      <c r="O192" s="1">
        <v>44475.706655092596</v>
      </c>
      <c r="P192" s="1">
        <v>44475.831226851849</v>
      </c>
      <c r="Q192">
        <v>9946</v>
      </c>
      <c r="R192">
        <v>817</v>
      </c>
      <c r="S192" t="b">
        <v>0</v>
      </c>
      <c r="T192" t="s">
        <v>87</v>
      </c>
      <c r="U192" t="b">
        <v>0</v>
      </c>
      <c r="V192" t="s">
        <v>100</v>
      </c>
      <c r="W192" s="1">
        <v>44475.710057870368</v>
      </c>
      <c r="X192">
        <v>276</v>
      </c>
      <c r="Y192">
        <v>52</v>
      </c>
      <c r="Z192">
        <v>0</v>
      </c>
      <c r="AA192">
        <v>52</v>
      </c>
      <c r="AB192">
        <v>0</v>
      </c>
      <c r="AC192">
        <v>18</v>
      </c>
      <c r="AD192">
        <v>14</v>
      </c>
      <c r="AE192">
        <v>0</v>
      </c>
      <c r="AF192">
        <v>0</v>
      </c>
      <c r="AG192">
        <v>0</v>
      </c>
      <c r="AH192" t="s">
        <v>206</v>
      </c>
      <c r="AI192" s="1">
        <v>44475.831226851849</v>
      </c>
      <c r="AJ192">
        <v>541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14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>
      <c r="A193" t="s">
        <v>622</v>
      </c>
      <c r="B193" t="s">
        <v>79</v>
      </c>
      <c r="C193" t="s">
        <v>623</v>
      </c>
      <c r="D193" t="s">
        <v>81</v>
      </c>
      <c r="E193" s="2" t="str">
        <f>HYPERLINK("capsilon://?command=openfolder&amp;siteaddress=FAM.docvelocity-na8.net&amp;folderid=FXAB8A7E98-43A0-4649-8850-DAA1E7F76CB2","FX21095530")</f>
        <v>FX21095530</v>
      </c>
      <c r="F193" t="s">
        <v>19</v>
      </c>
      <c r="G193" t="s">
        <v>19</v>
      </c>
      <c r="H193" t="s">
        <v>82</v>
      </c>
      <c r="I193" t="s">
        <v>624</v>
      </c>
      <c r="J193">
        <v>31</v>
      </c>
      <c r="K193" t="s">
        <v>84</v>
      </c>
      <c r="L193" t="s">
        <v>85</v>
      </c>
      <c r="M193" t="s">
        <v>86</v>
      </c>
      <c r="N193">
        <v>2</v>
      </c>
      <c r="O193" s="1">
        <v>44470.517372685186</v>
      </c>
      <c r="P193" s="1">
        <v>44470.55909722222</v>
      </c>
      <c r="Q193">
        <v>2893</v>
      </c>
      <c r="R193">
        <v>712</v>
      </c>
      <c r="S193" t="b">
        <v>0</v>
      </c>
      <c r="T193" t="s">
        <v>87</v>
      </c>
      <c r="U193" t="b">
        <v>0</v>
      </c>
      <c r="V193" t="s">
        <v>202</v>
      </c>
      <c r="W193" s="1">
        <v>44470.523194444446</v>
      </c>
      <c r="X193">
        <v>359</v>
      </c>
      <c r="Y193">
        <v>39</v>
      </c>
      <c r="Z193">
        <v>0</v>
      </c>
      <c r="AA193">
        <v>39</v>
      </c>
      <c r="AB193">
        <v>0</v>
      </c>
      <c r="AC193">
        <v>28</v>
      </c>
      <c r="AD193">
        <v>-8</v>
      </c>
      <c r="AE193">
        <v>0</v>
      </c>
      <c r="AF193">
        <v>0</v>
      </c>
      <c r="AG193">
        <v>0</v>
      </c>
      <c r="AH193" t="s">
        <v>452</v>
      </c>
      <c r="AI193" s="1">
        <v>44470.55909722222</v>
      </c>
      <c r="AJ193">
        <v>353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-8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>
      <c r="A194" t="s">
        <v>625</v>
      </c>
      <c r="B194" t="s">
        <v>79</v>
      </c>
      <c r="C194" t="s">
        <v>623</v>
      </c>
      <c r="D194" t="s">
        <v>81</v>
      </c>
      <c r="E194" s="2" t="str">
        <f>HYPERLINK("capsilon://?command=openfolder&amp;siteaddress=FAM.docvelocity-na8.net&amp;folderid=FXAB8A7E98-43A0-4649-8850-DAA1E7F76CB2","FX21095530")</f>
        <v>FX21095530</v>
      </c>
      <c r="F194" t="s">
        <v>19</v>
      </c>
      <c r="G194" t="s">
        <v>19</v>
      </c>
      <c r="H194" t="s">
        <v>82</v>
      </c>
      <c r="I194" t="s">
        <v>626</v>
      </c>
      <c r="J194">
        <v>31</v>
      </c>
      <c r="K194" t="s">
        <v>84</v>
      </c>
      <c r="L194" t="s">
        <v>85</v>
      </c>
      <c r="M194" t="s">
        <v>86</v>
      </c>
      <c r="N194">
        <v>2</v>
      </c>
      <c r="O194" s="1">
        <v>44470.518078703702</v>
      </c>
      <c r="P194" s="1">
        <v>44470.566863425927</v>
      </c>
      <c r="Q194">
        <v>2639</v>
      </c>
      <c r="R194">
        <v>1576</v>
      </c>
      <c r="S194" t="b">
        <v>0</v>
      </c>
      <c r="T194" t="s">
        <v>87</v>
      </c>
      <c r="U194" t="b">
        <v>0</v>
      </c>
      <c r="V194" t="s">
        <v>300</v>
      </c>
      <c r="W194" s="1">
        <v>44470.526828703703</v>
      </c>
      <c r="X194">
        <v>640</v>
      </c>
      <c r="Y194">
        <v>39</v>
      </c>
      <c r="Z194">
        <v>0</v>
      </c>
      <c r="AA194">
        <v>39</v>
      </c>
      <c r="AB194">
        <v>0</v>
      </c>
      <c r="AC194">
        <v>28</v>
      </c>
      <c r="AD194">
        <v>-8</v>
      </c>
      <c r="AE194">
        <v>0</v>
      </c>
      <c r="AF194">
        <v>0</v>
      </c>
      <c r="AG194">
        <v>0</v>
      </c>
      <c r="AH194" t="s">
        <v>206</v>
      </c>
      <c r="AI194" s="1">
        <v>44470.566863425927</v>
      </c>
      <c r="AJ194">
        <v>805</v>
      </c>
      <c r="AK194">
        <v>1</v>
      </c>
      <c r="AL194">
        <v>0</v>
      </c>
      <c r="AM194">
        <v>1</v>
      </c>
      <c r="AN194">
        <v>0</v>
      </c>
      <c r="AO194">
        <v>1</v>
      </c>
      <c r="AP194">
        <v>-9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>
      <c r="A195" t="s">
        <v>627</v>
      </c>
      <c r="B195" t="s">
        <v>79</v>
      </c>
      <c r="C195" t="s">
        <v>334</v>
      </c>
      <c r="D195" t="s">
        <v>81</v>
      </c>
      <c r="E195" s="2" t="str">
        <f>HYPERLINK("capsilon://?command=openfolder&amp;siteaddress=FAM.docvelocity-na8.net&amp;folderid=FX76C5B5C5-4083-D56E-2FA1-0937CF5E09AE","FX211048")</f>
        <v>FX211048</v>
      </c>
      <c r="F195" t="s">
        <v>19</v>
      </c>
      <c r="G195" t="s">
        <v>19</v>
      </c>
      <c r="H195" t="s">
        <v>82</v>
      </c>
      <c r="I195" t="s">
        <v>628</v>
      </c>
      <c r="J195">
        <v>66</v>
      </c>
      <c r="K195" t="s">
        <v>84</v>
      </c>
      <c r="L195" t="s">
        <v>85</v>
      </c>
      <c r="M195" t="s">
        <v>86</v>
      </c>
      <c r="N195">
        <v>2</v>
      </c>
      <c r="O195" s="1">
        <v>44475.747893518521</v>
      </c>
      <c r="P195" s="1">
        <v>44475.834803240738</v>
      </c>
      <c r="Q195">
        <v>6581</v>
      </c>
      <c r="R195">
        <v>928</v>
      </c>
      <c r="S195" t="b">
        <v>0</v>
      </c>
      <c r="T195" t="s">
        <v>87</v>
      </c>
      <c r="U195" t="b">
        <v>0</v>
      </c>
      <c r="V195" t="s">
        <v>100</v>
      </c>
      <c r="W195" s="1">
        <v>44475.755590277775</v>
      </c>
      <c r="X195">
        <v>619</v>
      </c>
      <c r="Y195">
        <v>52</v>
      </c>
      <c r="Z195">
        <v>0</v>
      </c>
      <c r="AA195">
        <v>52</v>
      </c>
      <c r="AB195">
        <v>0</v>
      </c>
      <c r="AC195">
        <v>27</v>
      </c>
      <c r="AD195">
        <v>14</v>
      </c>
      <c r="AE195">
        <v>0</v>
      </c>
      <c r="AF195">
        <v>0</v>
      </c>
      <c r="AG195">
        <v>0</v>
      </c>
      <c r="AH195" t="s">
        <v>452</v>
      </c>
      <c r="AI195" s="1">
        <v>44475.834803240738</v>
      </c>
      <c r="AJ195">
        <v>309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>
      <c r="A196" t="s">
        <v>629</v>
      </c>
      <c r="B196" t="s">
        <v>79</v>
      </c>
      <c r="C196" t="s">
        <v>630</v>
      </c>
      <c r="D196" t="s">
        <v>81</v>
      </c>
      <c r="E196" s="2" t="str">
        <f>HYPERLINK("capsilon://?command=openfolder&amp;siteaddress=FAM.docvelocity-na8.net&amp;folderid=FXA36B419D-2054-4C05-893D-44811F93A126","FX210812769")</f>
        <v>FX210812769</v>
      </c>
      <c r="F196" t="s">
        <v>19</v>
      </c>
      <c r="G196" t="s">
        <v>19</v>
      </c>
      <c r="H196" t="s">
        <v>82</v>
      </c>
      <c r="I196" t="s">
        <v>631</v>
      </c>
      <c r="J196">
        <v>66</v>
      </c>
      <c r="K196" t="s">
        <v>84</v>
      </c>
      <c r="L196" t="s">
        <v>85</v>
      </c>
      <c r="M196" t="s">
        <v>86</v>
      </c>
      <c r="N196">
        <v>1</v>
      </c>
      <c r="O196" s="1">
        <v>44475.748333333337</v>
      </c>
      <c r="P196" s="1">
        <v>44475.750277777777</v>
      </c>
      <c r="Q196">
        <v>72</v>
      </c>
      <c r="R196">
        <v>96</v>
      </c>
      <c r="S196" t="b">
        <v>0</v>
      </c>
      <c r="T196" t="s">
        <v>87</v>
      </c>
      <c r="U196" t="b">
        <v>0</v>
      </c>
      <c r="V196" t="s">
        <v>202</v>
      </c>
      <c r="W196" s="1">
        <v>44475.750277777777</v>
      </c>
      <c r="X196">
        <v>96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66</v>
      </c>
      <c r="AE196">
        <v>52</v>
      </c>
      <c r="AF196">
        <v>0</v>
      </c>
      <c r="AG196">
        <v>1</v>
      </c>
      <c r="AH196" t="s">
        <v>87</v>
      </c>
      <c r="AI196" t="s">
        <v>87</v>
      </c>
      <c r="AJ196" t="s">
        <v>87</v>
      </c>
      <c r="AK196" t="s">
        <v>87</v>
      </c>
      <c r="AL196" t="s">
        <v>87</v>
      </c>
      <c r="AM196" t="s">
        <v>87</v>
      </c>
      <c r="AN196" t="s">
        <v>87</v>
      </c>
      <c r="AO196" t="s">
        <v>87</v>
      </c>
      <c r="AP196" t="s">
        <v>87</v>
      </c>
      <c r="AQ196" t="s">
        <v>87</v>
      </c>
      <c r="AR196" t="s">
        <v>87</v>
      </c>
      <c r="AS196" t="s">
        <v>87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>
      <c r="A197" t="s">
        <v>632</v>
      </c>
      <c r="B197" t="s">
        <v>79</v>
      </c>
      <c r="C197" t="s">
        <v>630</v>
      </c>
      <c r="D197" t="s">
        <v>81</v>
      </c>
      <c r="E197" s="2" t="str">
        <f>HYPERLINK("capsilon://?command=openfolder&amp;siteaddress=FAM.docvelocity-na8.net&amp;folderid=FXA36B419D-2054-4C05-893D-44811F93A126","FX210812769")</f>
        <v>FX210812769</v>
      </c>
      <c r="F197" t="s">
        <v>19</v>
      </c>
      <c r="G197" t="s">
        <v>19</v>
      </c>
      <c r="H197" t="s">
        <v>82</v>
      </c>
      <c r="I197" t="s">
        <v>631</v>
      </c>
      <c r="J197">
        <v>38</v>
      </c>
      <c r="K197" t="s">
        <v>84</v>
      </c>
      <c r="L197" t="s">
        <v>85</v>
      </c>
      <c r="M197" t="s">
        <v>86</v>
      </c>
      <c r="N197">
        <v>2</v>
      </c>
      <c r="O197" s="1">
        <v>44475.750972222224</v>
      </c>
      <c r="P197" s="1">
        <v>44475.77175925926</v>
      </c>
      <c r="Q197">
        <v>913</v>
      </c>
      <c r="R197">
        <v>883</v>
      </c>
      <c r="S197" t="b">
        <v>0</v>
      </c>
      <c r="T197" t="s">
        <v>87</v>
      </c>
      <c r="U197" t="b">
        <v>1</v>
      </c>
      <c r="V197" t="s">
        <v>202</v>
      </c>
      <c r="W197" s="1">
        <v>44475.75341435185</v>
      </c>
      <c r="X197">
        <v>157</v>
      </c>
      <c r="Y197">
        <v>37</v>
      </c>
      <c r="Z197">
        <v>0</v>
      </c>
      <c r="AA197">
        <v>37</v>
      </c>
      <c r="AB197">
        <v>0</v>
      </c>
      <c r="AC197">
        <v>31</v>
      </c>
      <c r="AD197">
        <v>1</v>
      </c>
      <c r="AE197">
        <v>0</v>
      </c>
      <c r="AF197">
        <v>0</v>
      </c>
      <c r="AG197">
        <v>0</v>
      </c>
      <c r="AH197" t="s">
        <v>206</v>
      </c>
      <c r="AI197" s="1">
        <v>44475.77175925926</v>
      </c>
      <c r="AJ197">
        <v>726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>
      <c r="A198" t="s">
        <v>633</v>
      </c>
      <c r="B198" t="s">
        <v>79</v>
      </c>
      <c r="C198" t="s">
        <v>634</v>
      </c>
      <c r="D198" t="s">
        <v>81</v>
      </c>
      <c r="E198" s="2" t="str">
        <f>HYPERLINK("capsilon://?command=openfolder&amp;siteaddress=FAM.docvelocity-na8.net&amp;folderid=FX98BFCEDB-521E-F786-1160-D685E75550D0","FX210811259")</f>
        <v>FX210811259</v>
      </c>
      <c r="F198" t="s">
        <v>19</v>
      </c>
      <c r="G198" t="s">
        <v>19</v>
      </c>
      <c r="H198" t="s">
        <v>82</v>
      </c>
      <c r="I198" t="s">
        <v>635</v>
      </c>
      <c r="J198">
        <v>26</v>
      </c>
      <c r="K198" t="s">
        <v>84</v>
      </c>
      <c r="L198" t="s">
        <v>85</v>
      </c>
      <c r="M198" t="s">
        <v>86</v>
      </c>
      <c r="N198">
        <v>2</v>
      </c>
      <c r="O198" s="1">
        <v>44475.776631944442</v>
      </c>
      <c r="P198" s="1">
        <v>44475.834687499999</v>
      </c>
      <c r="Q198">
        <v>4523</v>
      </c>
      <c r="R198">
        <v>493</v>
      </c>
      <c r="S198" t="b">
        <v>0</v>
      </c>
      <c r="T198" t="s">
        <v>87</v>
      </c>
      <c r="U198" t="b">
        <v>0</v>
      </c>
      <c r="V198" t="s">
        <v>100</v>
      </c>
      <c r="W198" s="1">
        <v>44475.778310185182</v>
      </c>
      <c r="X198">
        <v>132</v>
      </c>
      <c r="Y198">
        <v>21</v>
      </c>
      <c r="Z198">
        <v>0</v>
      </c>
      <c r="AA198">
        <v>21</v>
      </c>
      <c r="AB198">
        <v>0</v>
      </c>
      <c r="AC198">
        <v>2</v>
      </c>
      <c r="AD198">
        <v>5</v>
      </c>
      <c r="AE198">
        <v>0</v>
      </c>
      <c r="AF198">
        <v>0</v>
      </c>
      <c r="AG198">
        <v>0</v>
      </c>
      <c r="AH198" t="s">
        <v>206</v>
      </c>
      <c r="AI198" s="1">
        <v>44475.834687499999</v>
      </c>
      <c r="AJ198">
        <v>299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5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>
      <c r="A199" t="s">
        <v>636</v>
      </c>
      <c r="B199" t="s">
        <v>79</v>
      </c>
      <c r="C199" t="s">
        <v>634</v>
      </c>
      <c r="D199" t="s">
        <v>81</v>
      </c>
      <c r="E199" s="2" t="str">
        <f>HYPERLINK("capsilon://?command=openfolder&amp;siteaddress=FAM.docvelocity-na8.net&amp;folderid=FX98BFCEDB-521E-F786-1160-D685E75550D0","FX210811259")</f>
        <v>FX210811259</v>
      </c>
      <c r="F199" t="s">
        <v>19</v>
      </c>
      <c r="G199" t="s">
        <v>19</v>
      </c>
      <c r="H199" t="s">
        <v>82</v>
      </c>
      <c r="I199" t="s">
        <v>637</v>
      </c>
      <c r="J199">
        <v>70</v>
      </c>
      <c r="K199" t="s">
        <v>84</v>
      </c>
      <c r="L199" t="s">
        <v>85</v>
      </c>
      <c r="M199" t="s">
        <v>86</v>
      </c>
      <c r="N199">
        <v>2</v>
      </c>
      <c r="O199" s="1">
        <v>44475.777222222219</v>
      </c>
      <c r="P199" s="1">
        <v>44475.838877314818</v>
      </c>
      <c r="Q199">
        <v>4673</v>
      </c>
      <c r="R199">
        <v>654</v>
      </c>
      <c r="S199" t="b">
        <v>0</v>
      </c>
      <c r="T199" t="s">
        <v>87</v>
      </c>
      <c r="U199" t="b">
        <v>0</v>
      </c>
      <c r="V199" t="s">
        <v>100</v>
      </c>
      <c r="W199" s="1">
        <v>44475.780636574076</v>
      </c>
      <c r="X199">
        <v>200</v>
      </c>
      <c r="Y199">
        <v>51</v>
      </c>
      <c r="Z199">
        <v>0</v>
      </c>
      <c r="AA199">
        <v>51</v>
      </c>
      <c r="AB199">
        <v>0</v>
      </c>
      <c r="AC199">
        <v>20</v>
      </c>
      <c r="AD199">
        <v>19</v>
      </c>
      <c r="AE199">
        <v>0</v>
      </c>
      <c r="AF199">
        <v>0</v>
      </c>
      <c r="AG199">
        <v>0</v>
      </c>
      <c r="AH199" t="s">
        <v>452</v>
      </c>
      <c r="AI199" s="1">
        <v>44475.838877314818</v>
      </c>
      <c r="AJ199">
        <v>351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19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>
      <c r="A200" t="s">
        <v>638</v>
      </c>
      <c r="B200" t="s">
        <v>79</v>
      </c>
      <c r="C200" t="s">
        <v>634</v>
      </c>
      <c r="D200" t="s">
        <v>81</v>
      </c>
      <c r="E200" s="2" t="str">
        <f>HYPERLINK("capsilon://?command=openfolder&amp;siteaddress=FAM.docvelocity-na8.net&amp;folderid=FX98BFCEDB-521E-F786-1160-D685E75550D0","FX210811259")</f>
        <v>FX210811259</v>
      </c>
      <c r="F200" t="s">
        <v>19</v>
      </c>
      <c r="G200" t="s">
        <v>19</v>
      </c>
      <c r="H200" t="s">
        <v>82</v>
      </c>
      <c r="I200" t="s">
        <v>639</v>
      </c>
      <c r="J200">
        <v>26</v>
      </c>
      <c r="K200" t="s">
        <v>84</v>
      </c>
      <c r="L200" t="s">
        <v>85</v>
      </c>
      <c r="M200" t="s">
        <v>86</v>
      </c>
      <c r="N200">
        <v>2</v>
      </c>
      <c r="O200" s="1">
        <v>44475.77753472222</v>
      </c>
      <c r="P200" s="1">
        <v>44475.840810185182</v>
      </c>
      <c r="Q200">
        <v>5111</v>
      </c>
      <c r="R200">
        <v>356</v>
      </c>
      <c r="S200" t="b">
        <v>0</v>
      </c>
      <c r="T200" t="s">
        <v>87</v>
      </c>
      <c r="U200" t="b">
        <v>0</v>
      </c>
      <c r="V200" t="s">
        <v>100</v>
      </c>
      <c r="W200" s="1">
        <v>44475.782013888886</v>
      </c>
      <c r="X200">
        <v>118</v>
      </c>
      <c r="Y200">
        <v>21</v>
      </c>
      <c r="Z200">
        <v>0</v>
      </c>
      <c r="AA200">
        <v>21</v>
      </c>
      <c r="AB200">
        <v>0</v>
      </c>
      <c r="AC200">
        <v>3</v>
      </c>
      <c r="AD200">
        <v>5</v>
      </c>
      <c r="AE200">
        <v>0</v>
      </c>
      <c r="AF200">
        <v>0</v>
      </c>
      <c r="AG200">
        <v>0</v>
      </c>
      <c r="AH200" t="s">
        <v>452</v>
      </c>
      <c r="AI200" s="1">
        <v>44475.840810185182</v>
      </c>
      <c r="AJ200">
        <v>166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5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>
      <c r="A201" t="s">
        <v>640</v>
      </c>
      <c r="B201" t="s">
        <v>79</v>
      </c>
      <c r="C201" t="s">
        <v>634</v>
      </c>
      <c r="D201" t="s">
        <v>81</v>
      </c>
      <c r="E201" s="2" t="str">
        <f>HYPERLINK("capsilon://?command=openfolder&amp;siteaddress=FAM.docvelocity-na8.net&amp;folderid=FX98BFCEDB-521E-F786-1160-D685E75550D0","FX210811259")</f>
        <v>FX210811259</v>
      </c>
      <c r="F201" t="s">
        <v>19</v>
      </c>
      <c r="G201" t="s">
        <v>19</v>
      </c>
      <c r="H201" t="s">
        <v>82</v>
      </c>
      <c r="I201" t="s">
        <v>641</v>
      </c>
      <c r="J201">
        <v>70</v>
      </c>
      <c r="K201" t="s">
        <v>84</v>
      </c>
      <c r="L201" t="s">
        <v>85</v>
      </c>
      <c r="M201" t="s">
        <v>86</v>
      </c>
      <c r="N201">
        <v>2</v>
      </c>
      <c r="O201" s="1">
        <v>44475.777592592596</v>
      </c>
      <c r="P201" s="1">
        <v>44475.844317129631</v>
      </c>
      <c r="Q201">
        <v>5263</v>
      </c>
      <c r="R201">
        <v>502</v>
      </c>
      <c r="S201" t="b">
        <v>0</v>
      </c>
      <c r="T201" t="s">
        <v>87</v>
      </c>
      <c r="U201" t="b">
        <v>0</v>
      </c>
      <c r="V201" t="s">
        <v>100</v>
      </c>
      <c r="W201" s="1">
        <v>44475.783449074072</v>
      </c>
      <c r="X201">
        <v>123</v>
      </c>
      <c r="Y201">
        <v>51</v>
      </c>
      <c r="Z201">
        <v>0</v>
      </c>
      <c r="AA201">
        <v>51</v>
      </c>
      <c r="AB201">
        <v>0</v>
      </c>
      <c r="AC201">
        <v>20</v>
      </c>
      <c r="AD201">
        <v>19</v>
      </c>
      <c r="AE201">
        <v>0</v>
      </c>
      <c r="AF201">
        <v>0</v>
      </c>
      <c r="AG201">
        <v>0</v>
      </c>
      <c r="AH201" t="s">
        <v>452</v>
      </c>
      <c r="AI201" s="1">
        <v>44475.844317129631</v>
      </c>
      <c r="AJ201">
        <v>303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19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>
      <c r="A202" t="s">
        <v>642</v>
      </c>
      <c r="B202" t="s">
        <v>79</v>
      </c>
      <c r="C202" t="s">
        <v>643</v>
      </c>
      <c r="D202" t="s">
        <v>81</v>
      </c>
      <c r="E202" s="2" t="str">
        <f>HYPERLINK("capsilon://?command=openfolder&amp;siteaddress=FAM.docvelocity-na8.net&amp;folderid=FXBD5A09EB-3B7A-9F8E-CA78-CA0E6C00BBC5","FX21098340")</f>
        <v>FX21098340</v>
      </c>
      <c r="F202" t="s">
        <v>19</v>
      </c>
      <c r="G202" t="s">
        <v>19</v>
      </c>
      <c r="H202" t="s">
        <v>82</v>
      </c>
      <c r="I202" t="s">
        <v>644</v>
      </c>
      <c r="J202">
        <v>66</v>
      </c>
      <c r="K202" t="s">
        <v>84</v>
      </c>
      <c r="L202" t="s">
        <v>85</v>
      </c>
      <c r="M202" t="s">
        <v>86</v>
      </c>
      <c r="N202">
        <v>2</v>
      </c>
      <c r="O202" s="1">
        <v>44475.836087962962</v>
      </c>
      <c r="P202" s="1">
        <v>44476.154606481483</v>
      </c>
      <c r="Q202">
        <v>27299</v>
      </c>
      <c r="R202">
        <v>221</v>
      </c>
      <c r="S202" t="b">
        <v>0</v>
      </c>
      <c r="T202" t="s">
        <v>87</v>
      </c>
      <c r="U202" t="b">
        <v>0</v>
      </c>
      <c r="V202" t="s">
        <v>128</v>
      </c>
      <c r="W202" s="1">
        <v>44476.141215277778</v>
      </c>
      <c r="X202">
        <v>32</v>
      </c>
      <c r="Y202">
        <v>0</v>
      </c>
      <c r="Z202">
        <v>0</v>
      </c>
      <c r="AA202">
        <v>0</v>
      </c>
      <c r="AB202">
        <v>52</v>
      </c>
      <c r="AC202">
        <v>0</v>
      </c>
      <c r="AD202">
        <v>66</v>
      </c>
      <c r="AE202">
        <v>0</v>
      </c>
      <c r="AF202">
        <v>0</v>
      </c>
      <c r="AG202">
        <v>0</v>
      </c>
      <c r="AH202" t="s">
        <v>146</v>
      </c>
      <c r="AI202" s="1">
        <v>44476.154606481483</v>
      </c>
      <c r="AJ202">
        <v>127</v>
      </c>
      <c r="AK202">
        <v>0</v>
      </c>
      <c r="AL202">
        <v>0</v>
      </c>
      <c r="AM202">
        <v>0</v>
      </c>
      <c r="AN202">
        <v>52</v>
      </c>
      <c r="AO202">
        <v>0</v>
      </c>
      <c r="AP202">
        <v>66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>
      <c r="A203" t="s">
        <v>645</v>
      </c>
      <c r="B203" t="s">
        <v>79</v>
      </c>
      <c r="C203" t="s">
        <v>98</v>
      </c>
      <c r="D203" t="s">
        <v>81</v>
      </c>
      <c r="E203" s="2" t="str">
        <f>HYPERLINK("capsilon://?command=openfolder&amp;siteaddress=FAM.docvelocity-na8.net&amp;folderid=FXF7D8467C-BC52-93A3-CEF6-60DA90F04832","FX210914449")</f>
        <v>FX210914449</v>
      </c>
      <c r="F203" t="s">
        <v>19</v>
      </c>
      <c r="G203" t="s">
        <v>19</v>
      </c>
      <c r="H203" t="s">
        <v>82</v>
      </c>
      <c r="I203" t="s">
        <v>646</v>
      </c>
      <c r="J203">
        <v>38</v>
      </c>
      <c r="K203" t="s">
        <v>294</v>
      </c>
      <c r="L203" t="s">
        <v>19</v>
      </c>
      <c r="M203" t="s">
        <v>81</v>
      </c>
      <c r="N203">
        <v>0</v>
      </c>
      <c r="O203" s="1">
        <v>44476.211655092593</v>
      </c>
      <c r="P203" s="1">
        <v>44476.211689814816</v>
      </c>
      <c r="Q203">
        <v>3</v>
      </c>
      <c r="R203">
        <v>0</v>
      </c>
      <c r="S203" t="b">
        <v>0</v>
      </c>
      <c r="T203" t="s">
        <v>87</v>
      </c>
      <c r="U203" t="b">
        <v>0</v>
      </c>
      <c r="V203" t="s">
        <v>87</v>
      </c>
      <c r="W203" t="s">
        <v>87</v>
      </c>
      <c r="X203" t="s">
        <v>87</v>
      </c>
      <c r="Y203" t="s">
        <v>87</v>
      </c>
      <c r="Z203" t="s">
        <v>87</v>
      </c>
      <c r="AA203" t="s">
        <v>87</v>
      </c>
      <c r="AB203" t="s">
        <v>87</v>
      </c>
      <c r="AC203" t="s">
        <v>87</v>
      </c>
      <c r="AD203" t="s">
        <v>87</v>
      </c>
      <c r="AE203" t="s">
        <v>87</v>
      </c>
      <c r="AF203" t="s">
        <v>87</v>
      </c>
      <c r="AG203" t="s">
        <v>87</v>
      </c>
      <c r="AH203" t="s">
        <v>87</v>
      </c>
      <c r="AI203" t="s">
        <v>87</v>
      </c>
      <c r="AJ203" t="s">
        <v>87</v>
      </c>
      <c r="AK203" t="s">
        <v>87</v>
      </c>
      <c r="AL203" t="s">
        <v>87</v>
      </c>
      <c r="AM203" t="s">
        <v>87</v>
      </c>
      <c r="AN203" t="s">
        <v>87</v>
      </c>
      <c r="AO203" t="s">
        <v>87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>
      <c r="A204" t="s">
        <v>647</v>
      </c>
      <c r="B204" t="s">
        <v>79</v>
      </c>
      <c r="C204" t="s">
        <v>648</v>
      </c>
      <c r="D204" t="s">
        <v>81</v>
      </c>
      <c r="E204" s="2" t="str">
        <f>HYPERLINK("capsilon://?command=openfolder&amp;siteaddress=FAM.docvelocity-na8.net&amp;folderid=FXCD6F5514-F69C-639F-ED54-7A3E067C67B5","FX210810215")</f>
        <v>FX210810215</v>
      </c>
      <c r="F204" t="s">
        <v>19</v>
      </c>
      <c r="G204" t="s">
        <v>19</v>
      </c>
      <c r="H204" t="s">
        <v>82</v>
      </c>
      <c r="I204" t="s">
        <v>649</v>
      </c>
      <c r="J204">
        <v>312</v>
      </c>
      <c r="K204" t="s">
        <v>84</v>
      </c>
      <c r="L204" t="s">
        <v>85</v>
      </c>
      <c r="M204" t="s">
        <v>86</v>
      </c>
      <c r="N204">
        <v>2</v>
      </c>
      <c r="O204" s="1">
        <v>44476.318020833336</v>
      </c>
      <c r="P204" s="1">
        <v>44476.358310185184</v>
      </c>
      <c r="Q204">
        <v>1364</v>
      </c>
      <c r="R204">
        <v>2117</v>
      </c>
      <c r="S204" t="b">
        <v>0</v>
      </c>
      <c r="T204" t="s">
        <v>87</v>
      </c>
      <c r="U204" t="b">
        <v>0</v>
      </c>
      <c r="V204" t="s">
        <v>157</v>
      </c>
      <c r="W204" s="1">
        <v>44476.327662037038</v>
      </c>
      <c r="X204">
        <v>620</v>
      </c>
      <c r="Y204">
        <v>172</v>
      </c>
      <c r="Z204">
        <v>0</v>
      </c>
      <c r="AA204">
        <v>172</v>
      </c>
      <c r="AB204">
        <v>0</v>
      </c>
      <c r="AC204">
        <v>39</v>
      </c>
      <c r="AD204">
        <v>140</v>
      </c>
      <c r="AE204">
        <v>0</v>
      </c>
      <c r="AF204">
        <v>0</v>
      </c>
      <c r="AG204">
        <v>0</v>
      </c>
      <c r="AH204" t="s">
        <v>121</v>
      </c>
      <c r="AI204" s="1">
        <v>44476.358310185184</v>
      </c>
      <c r="AJ204">
        <v>1466</v>
      </c>
      <c r="AK204">
        <v>3</v>
      </c>
      <c r="AL204">
        <v>0</v>
      </c>
      <c r="AM204">
        <v>3</v>
      </c>
      <c r="AN204">
        <v>0</v>
      </c>
      <c r="AO204">
        <v>2</v>
      </c>
      <c r="AP204">
        <v>137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>
      <c r="A205" t="s">
        <v>650</v>
      </c>
      <c r="B205" t="s">
        <v>79</v>
      </c>
      <c r="C205" t="s">
        <v>552</v>
      </c>
      <c r="D205" t="s">
        <v>81</v>
      </c>
      <c r="E205" s="2" t="str">
        <f>HYPERLINK("capsilon://?command=openfolder&amp;siteaddress=FAM.docvelocity-na8.net&amp;folderid=FX3919EA55-DBEC-F29C-3B43-E80C83892A38","FX21098106")</f>
        <v>FX21098106</v>
      </c>
      <c r="F205" t="s">
        <v>19</v>
      </c>
      <c r="G205" t="s">
        <v>19</v>
      </c>
      <c r="H205" t="s">
        <v>82</v>
      </c>
      <c r="I205" t="s">
        <v>651</v>
      </c>
      <c r="J205">
        <v>26</v>
      </c>
      <c r="K205" t="s">
        <v>84</v>
      </c>
      <c r="L205" t="s">
        <v>85</v>
      </c>
      <c r="M205" t="s">
        <v>86</v>
      </c>
      <c r="N205">
        <v>2</v>
      </c>
      <c r="O205" s="1">
        <v>44476.322453703702</v>
      </c>
      <c r="P205" s="1">
        <v>44476.376446759263</v>
      </c>
      <c r="Q205">
        <v>778</v>
      </c>
      <c r="R205">
        <v>3887</v>
      </c>
      <c r="S205" t="b">
        <v>0</v>
      </c>
      <c r="T205" t="s">
        <v>87</v>
      </c>
      <c r="U205" t="b">
        <v>0</v>
      </c>
      <c r="V205" t="s">
        <v>150</v>
      </c>
      <c r="W205" s="1">
        <v>44476.369131944448</v>
      </c>
      <c r="X205">
        <v>178</v>
      </c>
      <c r="Y205">
        <v>21</v>
      </c>
      <c r="Z205">
        <v>0</v>
      </c>
      <c r="AA205">
        <v>21</v>
      </c>
      <c r="AB205">
        <v>0</v>
      </c>
      <c r="AC205">
        <v>3</v>
      </c>
      <c r="AD205">
        <v>5</v>
      </c>
      <c r="AE205">
        <v>0</v>
      </c>
      <c r="AF205">
        <v>0</v>
      </c>
      <c r="AG205">
        <v>0</v>
      </c>
      <c r="AH205" t="s">
        <v>89</v>
      </c>
      <c r="AI205" s="1">
        <v>44476.376446759263</v>
      </c>
      <c r="AJ205">
        <v>411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5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>
      <c r="A206" t="s">
        <v>652</v>
      </c>
      <c r="B206" t="s">
        <v>79</v>
      </c>
      <c r="C206" t="s">
        <v>552</v>
      </c>
      <c r="D206" t="s">
        <v>81</v>
      </c>
      <c r="E206" s="2" t="str">
        <f>HYPERLINK("capsilon://?command=openfolder&amp;siteaddress=FAM.docvelocity-na8.net&amp;folderid=FX3919EA55-DBEC-F29C-3B43-E80C83892A38","FX21098106")</f>
        <v>FX21098106</v>
      </c>
      <c r="F206" t="s">
        <v>19</v>
      </c>
      <c r="G206" t="s">
        <v>19</v>
      </c>
      <c r="H206" t="s">
        <v>82</v>
      </c>
      <c r="I206" t="s">
        <v>653</v>
      </c>
      <c r="J206">
        <v>49</v>
      </c>
      <c r="K206" t="s">
        <v>84</v>
      </c>
      <c r="L206" t="s">
        <v>85</v>
      </c>
      <c r="M206" t="s">
        <v>86</v>
      </c>
      <c r="N206">
        <v>2</v>
      </c>
      <c r="O206" s="1">
        <v>44476.32335648148</v>
      </c>
      <c r="P206" s="1">
        <v>44476.367766203701</v>
      </c>
      <c r="Q206">
        <v>2993</v>
      </c>
      <c r="R206">
        <v>844</v>
      </c>
      <c r="S206" t="b">
        <v>0</v>
      </c>
      <c r="T206" t="s">
        <v>87</v>
      </c>
      <c r="U206" t="b">
        <v>0</v>
      </c>
      <c r="V206" t="s">
        <v>227</v>
      </c>
      <c r="W206" s="1">
        <v>44476.358749999999</v>
      </c>
      <c r="X206">
        <v>562</v>
      </c>
      <c r="Y206">
        <v>54</v>
      </c>
      <c r="Z206">
        <v>0</v>
      </c>
      <c r="AA206">
        <v>54</v>
      </c>
      <c r="AB206">
        <v>0</v>
      </c>
      <c r="AC206">
        <v>32</v>
      </c>
      <c r="AD206">
        <v>-5</v>
      </c>
      <c r="AE206">
        <v>0</v>
      </c>
      <c r="AF206">
        <v>0</v>
      </c>
      <c r="AG206">
        <v>0</v>
      </c>
      <c r="AH206" t="s">
        <v>121</v>
      </c>
      <c r="AI206" s="1">
        <v>44476.367766203701</v>
      </c>
      <c r="AJ206">
        <v>269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-5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>
      <c r="A207" t="s">
        <v>654</v>
      </c>
      <c r="B207" t="s">
        <v>79</v>
      </c>
      <c r="C207" t="s">
        <v>552</v>
      </c>
      <c r="D207" t="s">
        <v>81</v>
      </c>
      <c r="E207" s="2" t="str">
        <f>HYPERLINK("capsilon://?command=openfolder&amp;siteaddress=FAM.docvelocity-na8.net&amp;folderid=FX3919EA55-DBEC-F29C-3B43-E80C83892A38","FX21098106")</f>
        <v>FX21098106</v>
      </c>
      <c r="F207" t="s">
        <v>19</v>
      </c>
      <c r="G207" t="s">
        <v>19</v>
      </c>
      <c r="H207" t="s">
        <v>82</v>
      </c>
      <c r="I207" t="s">
        <v>655</v>
      </c>
      <c r="J207">
        <v>49</v>
      </c>
      <c r="K207" t="s">
        <v>84</v>
      </c>
      <c r="L207" t="s">
        <v>85</v>
      </c>
      <c r="M207" t="s">
        <v>86</v>
      </c>
      <c r="N207">
        <v>2</v>
      </c>
      <c r="O207" s="1">
        <v>44476.323773148149</v>
      </c>
      <c r="P207" s="1">
        <v>44476.371678240743</v>
      </c>
      <c r="Q207">
        <v>3052</v>
      </c>
      <c r="R207">
        <v>1087</v>
      </c>
      <c r="S207" t="b">
        <v>0</v>
      </c>
      <c r="T207" t="s">
        <v>87</v>
      </c>
      <c r="U207" t="b">
        <v>0</v>
      </c>
      <c r="V207" t="s">
        <v>88</v>
      </c>
      <c r="W207" s="1">
        <v>44476.360520833332</v>
      </c>
      <c r="X207">
        <v>634</v>
      </c>
      <c r="Y207">
        <v>54</v>
      </c>
      <c r="Z207">
        <v>0</v>
      </c>
      <c r="AA207">
        <v>54</v>
      </c>
      <c r="AB207">
        <v>0</v>
      </c>
      <c r="AC207">
        <v>35</v>
      </c>
      <c r="AD207">
        <v>-5</v>
      </c>
      <c r="AE207">
        <v>0</v>
      </c>
      <c r="AF207">
        <v>0</v>
      </c>
      <c r="AG207">
        <v>0</v>
      </c>
      <c r="AH207" t="s">
        <v>89</v>
      </c>
      <c r="AI207" s="1">
        <v>44476.371678240743</v>
      </c>
      <c r="AJ207">
        <v>453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-5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>
      <c r="A208" t="s">
        <v>656</v>
      </c>
      <c r="B208" t="s">
        <v>79</v>
      </c>
      <c r="C208" t="s">
        <v>657</v>
      </c>
      <c r="D208" t="s">
        <v>81</v>
      </c>
      <c r="E208" s="2" t="str">
        <f>HYPERLINK("capsilon://?command=openfolder&amp;siteaddress=FAM.docvelocity-na8.net&amp;folderid=FX084F9EB4-7466-B5F3-848C-0C0F96100B39","FX210810332")</f>
        <v>FX210810332</v>
      </c>
      <c r="F208" t="s">
        <v>19</v>
      </c>
      <c r="G208" t="s">
        <v>19</v>
      </c>
      <c r="H208" t="s">
        <v>82</v>
      </c>
      <c r="I208" t="s">
        <v>658</v>
      </c>
      <c r="J208">
        <v>66</v>
      </c>
      <c r="K208" t="s">
        <v>84</v>
      </c>
      <c r="L208" t="s">
        <v>85</v>
      </c>
      <c r="M208" t="s">
        <v>86</v>
      </c>
      <c r="N208">
        <v>2</v>
      </c>
      <c r="O208" s="1">
        <v>44476.323807870373</v>
      </c>
      <c r="P208" s="1">
        <v>44476.375833333332</v>
      </c>
      <c r="Q208">
        <v>4242</v>
      </c>
      <c r="R208">
        <v>253</v>
      </c>
      <c r="S208" t="b">
        <v>0</v>
      </c>
      <c r="T208" t="s">
        <v>87</v>
      </c>
      <c r="U208" t="b">
        <v>0</v>
      </c>
      <c r="V208" t="s">
        <v>157</v>
      </c>
      <c r="W208" s="1">
        <v>44476.368379629632</v>
      </c>
      <c r="X208">
        <v>108</v>
      </c>
      <c r="Y208">
        <v>0</v>
      </c>
      <c r="Z208">
        <v>0</v>
      </c>
      <c r="AA208">
        <v>0</v>
      </c>
      <c r="AB208">
        <v>52</v>
      </c>
      <c r="AC208">
        <v>0</v>
      </c>
      <c r="AD208">
        <v>66</v>
      </c>
      <c r="AE208">
        <v>0</v>
      </c>
      <c r="AF208">
        <v>0</v>
      </c>
      <c r="AG208">
        <v>0</v>
      </c>
      <c r="AH208" t="s">
        <v>146</v>
      </c>
      <c r="AI208" s="1">
        <v>44476.375833333332</v>
      </c>
      <c r="AJ208">
        <v>75</v>
      </c>
      <c r="AK208">
        <v>0</v>
      </c>
      <c r="AL208">
        <v>0</v>
      </c>
      <c r="AM208">
        <v>0</v>
      </c>
      <c r="AN208">
        <v>52</v>
      </c>
      <c r="AO208">
        <v>0</v>
      </c>
      <c r="AP208">
        <v>66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>
      <c r="A209" t="s">
        <v>659</v>
      </c>
      <c r="B209" t="s">
        <v>79</v>
      </c>
      <c r="C209" t="s">
        <v>660</v>
      </c>
      <c r="D209" t="s">
        <v>81</v>
      </c>
      <c r="E209" s="2" t="str">
        <f>HYPERLINK("capsilon://?command=openfolder&amp;siteaddress=FAM.docvelocity-na8.net&amp;folderid=FX413D2972-4F76-1165-7B32-917519CE320A","FX21096321")</f>
        <v>FX21096321</v>
      </c>
      <c r="F209" t="s">
        <v>19</v>
      </c>
      <c r="G209" t="s">
        <v>19</v>
      </c>
      <c r="H209" t="s">
        <v>82</v>
      </c>
      <c r="I209" t="s">
        <v>661</v>
      </c>
      <c r="J209">
        <v>66</v>
      </c>
      <c r="K209" t="s">
        <v>84</v>
      </c>
      <c r="L209" t="s">
        <v>85</v>
      </c>
      <c r="M209" t="s">
        <v>86</v>
      </c>
      <c r="N209">
        <v>2</v>
      </c>
      <c r="O209" s="1">
        <v>44476.32949074074</v>
      </c>
      <c r="P209" s="1">
        <v>44476.37667824074</v>
      </c>
      <c r="Q209">
        <v>3828</v>
      </c>
      <c r="R209">
        <v>249</v>
      </c>
      <c r="S209" t="b">
        <v>0</v>
      </c>
      <c r="T209" t="s">
        <v>87</v>
      </c>
      <c r="U209" t="b">
        <v>0</v>
      </c>
      <c r="V209" t="s">
        <v>88</v>
      </c>
      <c r="W209" s="1">
        <v>44476.362858796296</v>
      </c>
      <c r="X209">
        <v>170</v>
      </c>
      <c r="Y209">
        <v>0</v>
      </c>
      <c r="Z209">
        <v>0</v>
      </c>
      <c r="AA209">
        <v>0</v>
      </c>
      <c r="AB209">
        <v>52</v>
      </c>
      <c r="AC209">
        <v>0</v>
      </c>
      <c r="AD209">
        <v>66</v>
      </c>
      <c r="AE209">
        <v>0</v>
      </c>
      <c r="AF209">
        <v>0</v>
      </c>
      <c r="AG209">
        <v>0</v>
      </c>
      <c r="AH209" t="s">
        <v>146</v>
      </c>
      <c r="AI209" s="1">
        <v>44476.37667824074</v>
      </c>
      <c r="AJ209">
        <v>73</v>
      </c>
      <c r="AK209">
        <v>0</v>
      </c>
      <c r="AL209">
        <v>0</v>
      </c>
      <c r="AM209">
        <v>0</v>
      </c>
      <c r="AN209">
        <v>52</v>
      </c>
      <c r="AO209">
        <v>0</v>
      </c>
      <c r="AP209">
        <v>66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>
      <c r="A210" t="s">
        <v>662</v>
      </c>
      <c r="B210" t="s">
        <v>79</v>
      </c>
      <c r="C210" t="s">
        <v>340</v>
      </c>
      <c r="D210" t="s">
        <v>81</v>
      </c>
      <c r="E210" s="2" t="str">
        <f>HYPERLINK("capsilon://?command=openfolder&amp;siteaddress=FAM.docvelocity-na8.net&amp;folderid=FXE77717CD-C21E-37A7-40BB-93A7C1D82B65","FX210914751")</f>
        <v>FX210914751</v>
      </c>
      <c r="F210" t="s">
        <v>19</v>
      </c>
      <c r="G210" t="s">
        <v>19</v>
      </c>
      <c r="H210" t="s">
        <v>82</v>
      </c>
      <c r="I210" t="s">
        <v>663</v>
      </c>
      <c r="J210">
        <v>66</v>
      </c>
      <c r="K210" t="s">
        <v>294</v>
      </c>
      <c r="L210" t="s">
        <v>19</v>
      </c>
      <c r="M210" t="s">
        <v>81</v>
      </c>
      <c r="N210">
        <v>0</v>
      </c>
      <c r="O210" s="1">
        <v>44476.344085648147</v>
      </c>
      <c r="P210" s="1">
        <v>44476.345057870371</v>
      </c>
      <c r="Q210">
        <v>84</v>
      </c>
      <c r="R210">
        <v>0</v>
      </c>
      <c r="S210" t="b">
        <v>0</v>
      </c>
      <c r="T210" t="s">
        <v>87</v>
      </c>
      <c r="U210" t="b">
        <v>0</v>
      </c>
      <c r="V210" t="s">
        <v>87</v>
      </c>
      <c r="W210" t="s">
        <v>87</v>
      </c>
      <c r="X210" t="s">
        <v>87</v>
      </c>
      <c r="Y210" t="s">
        <v>87</v>
      </c>
      <c r="Z210" t="s">
        <v>87</v>
      </c>
      <c r="AA210" t="s">
        <v>87</v>
      </c>
      <c r="AB210" t="s">
        <v>87</v>
      </c>
      <c r="AC210" t="s">
        <v>87</v>
      </c>
      <c r="AD210" t="s">
        <v>87</v>
      </c>
      <c r="AE210" t="s">
        <v>87</v>
      </c>
      <c r="AF210" t="s">
        <v>87</v>
      </c>
      <c r="AG210" t="s">
        <v>87</v>
      </c>
      <c r="AH210" t="s">
        <v>87</v>
      </c>
      <c r="AI210" t="s">
        <v>87</v>
      </c>
      <c r="AJ210" t="s">
        <v>87</v>
      </c>
      <c r="AK210" t="s">
        <v>87</v>
      </c>
      <c r="AL210" t="s">
        <v>87</v>
      </c>
      <c r="AM210" t="s">
        <v>87</v>
      </c>
      <c r="AN210" t="s">
        <v>87</v>
      </c>
      <c r="AO210" t="s">
        <v>87</v>
      </c>
      <c r="AP210" t="s">
        <v>87</v>
      </c>
      <c r="AQ210" t="s">
        <v>87</v>
      </c>
      <c r="AR210" t="s">
        <v>87</v>
      </c>
      <c r="AS210" t="s">
        <v>87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>
      <c r="A211" t="s">
        <v>664</v>
      </c>
      <c r="B211" t="s">
        <v>79</v>
      </c>
      <c r="C211" t="s">
        <v>665</v>
      </c>
      <c r="D211" t="s">
        <v>81</v>
      </c>
      <c r="E211" s="2" t="str">
        <f>HYPERLINK("capsilon://?command=openfolder&amp;siteaddress=FAM.docvelocity-na8.net&amp;folderid=FX60FD2B43-A8D7-ED9E-4239-56F0D99D1D05","FX210912693")</f>
        <v>FX210912693</v>
      </c>
      <c r="F211" t="s">
        <v>19</v>
      </c>
      <c r="G211" t="s">
        <v>19</v>
      </c>
      <c r="H211" t="s">
        <v>82</v>
      </c>
      <c r="I211" t="s">
        <v>666</v>
      </c>
      <c r="J211">
        <v>66</v>
      </c>
      <c r="K211" t="s">
        <v>84</v>
      </c>
      <c r="L211" t="s">
        <v>85</v>
      </c>
      <c r="M211" t="s">
        <v>86</v>
      </c>
      <c r="N211">
        <v>2</v>
      </c>
      <c r="O211" s="1">
        <v>44476.355092592596</v>
      </c>
      <c r="P211" s="1">
        <v>44476.382048611114</v>
      </c>
      <c r="Q211">
        <v>1464</v>
      </c>
      <c r="R211">
        <v>865</v>
      </c>
      <c r="S211" t="b">
        <v>0</v>
      </c>
      <c r="T211" t="s">
        <v>87</v>
      </c>
      <c r="U211" t="b">
        <v>0</v>
      </c>
      <c r="V211" t="s">
        <v>88</v>
      </c>
      <c r="W211" s="1">
        <v>44476.367384259262</v>
      </c>
      <c r="X211">
        <v>390</v>
      </c>
      <c r="Y211">
        <v>52</v>
      </c>
      <c r="Z211">
        <v>0</v>
      </c>
      <c r="AA211">
        <v>52</v>
      </c>
      <c r="AB211">
        <v>0</v>
      </c>
      <c r="AC211">
        <v>32</v>
      </c>
      <c r="AD211">
        <v>14</v>
      </c>
      <c r="AE211">
        <v>0</v>
      </c>
      <c r="AF211">
        <v>0</v>
      </c>
      <c r="AG211">
        <v>0</v>
      </c>
      <c r="AH211" t="s">
        <v>146</v>
      </c>
      <c r="AI211" s="1">
        <v>44476.382048611114</v>
      </c>
      <c r="AJ211">
        <v>463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14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>
      <c r="A212" t="s">
        <v>667</v>
      </c>
      <c r="B212" t="s">
        <v>79</v>
      </c>
      <c r="C212" t="s">
        <v>668</v>
      </c>
      <c r="D212" t="s">
        <v>81</v>
      </c>
      <c r="E212" s="2" t="str">
        <f>HYPERLINK("capsilon://?command=openfolder&amp;siteaddress=FAM.docvelocity-na8.net&amp;folderid=FXACA3E03E-1C64-8E28-DA88-437AD88F02F1","FX210813859")</f>
        <v>FX210813859</v>
      </c>
      <c r="F212" t="s">
        <v>19</v>
      </c>
      <c r="G212" t="s">
        <v>19</v>
      </c>
      <c r="H212" t="s">
        <v>82</v>
      </c>
      <c r="I212" t="s">
        <v>669</v>
      </c>
      <c r="J212">
        <v>66</v>
      </c>
      <c r="K212" t="s">
        <v>84</v>
      </c>
      <c r="L212" t="s">
        <v>85</v>
      </c>
      <c r="M212" t="s">
        <v>86</v>
      </c>
      <c r="N212">
        <v>2</v>
      </c>
      <c r="O212" s="1">
        <v>44476.368333333332</v>
      </c>
      <c r="P212" s="1">
        <v>44476.379305555558</v>
      </c>
      <c r="Q212">
        <v>852</v>
      </c>
      <c r="R212">
        <v>96</v>
      </c>
      <c r="S212" t="b">
        <v>0</v>
      </c>
      <c r="T212" t="s">
        <v>87</v>
      </c>
      <c r="U212" t="b">
        <v>0</v>
      </c>
      <c r="V212" t="s">
        <v>157</v>
      </c>
      <c r="W212" s="1">
        <v>44476.36891203704</v>
      </c>
      <c r="X212">
        <v>45</v>
      </c>
      <c r="Y212">
        <v>0</v>
      </c>
      <c r="Z212">
        <v>0</v>
      </c>
      <c r="AA212">
        <v>0</v>
      </c>
      <c r="AB212">
        <v>52</v>
      </c>
      <c r="AC212">
        <v>0</v>
      </c>
      <c r="AD212">
        <v>66</v>
      </c>
      <c r="AE212">
        <v>0</v>
      </c>
      <c r="AF212">
        <v>0</v>
      </c>
      <c r="AG212">
        <v>0</v>
      </c>
      <c r="AH212" t="s">
        <v>89</v>
      </c>
      <c r="AI212" s="1">
        <v>44476.379305555558</v>
      </c>
      <c r="AJ212">
        <v>51</v>
      </c>
      <c r="AK212">
        <v>0</v>
      </c>
      <c r="AL212">
        <v>0</v>
      </c>
      <c r="AM212">
        <v>0</v>
      </c>
      <c r="AN212">
        <v>52</v>
      </c>
      <c r="AO212">
        <v>0</v>
      </c>
      <c r="AP212">
        <v>66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>
      <c r="A213" t="s">
        <v>670</v>
      </c>
      <c r="B213" t="s">
        <v>79</v>
      </c>
      <c r="C213" t="s">
        <v>460</v>
      </c>
      <c r="D213" t="s">
        <v>81</v>
      </c>
      <c r="E213" s="2" t="str">
        <f>HYPERLINK("capsilon://?command=openfolder&amp;siteaddress=FAM.docvelocity-na8.net&amp;folderid=FXCD6B981D-F552-B406-BF77-7872EEA34928","FX21102134")</f>
        <v>FX21102134</v>
      </c>
      <c r="F213" t="s">
        <v>19</v>
      </c>
      <c r="G213" t="s">
        <v>19</v>
      </c>
      <c r="H213" t="s">
        <v>82</v>
      </c>
      <c r="I213" t="s">
        <v>671</v>
      </c>
      <c r="J213">
        <v>26</v>
      </c>
      <c r="K213" t="s">
        <v>84</v>
      </c>
      <c r="L213" t="s">
        <v>85</v>
      </c>
      <c r="M213" t="s">
        <v>86</v>
      </c>
      <c r="N213">
        <v>2</v>
      </c>
      <c r="O213" s="1">
        <v>44476.378657407404</v>
      </c>
      <c r="P213" s="1">
        <v>44476.390763888892</v>
      </c>
      <c r="Q213">
        <v>516</v>
      </c>
      <c r="R213">
        <v>530</v>
      </c>
      <c r="S213" t="b">
        <v>0</v>
      </c>
      <c r="T213" t="s">
        <v>87</v>
      </c>
      <c r="U213" t="b">
        <v>0</v>
      </c>
      <c r="V213" t="s">
        <v>157</v>
      </c>
      <c r="W213" s="1">
        <v>44476.385810185187</v>
      </c>
      <c r="X213">
        <v>137</v>
      </c>
      <c r="Y213">
        <v>21</v>
      </c>
      <c r="Z213">
        <v>0</v>
      </c>
      <c r="AA213">
        <v>21</v>
      </c>
      <c r="AB213">
        <v>0</v>
      </c>
      <c r="AC213">
        <v>18</v>
      </c>
      <c r="AD213">
        <v>5</v>
      </c>
      <c r="AE213">
        <v>0</v>
      </c>
      <c r="AF213">
        <v>0</v>
      </c>
      <c r="AG213">
        <v>0</v>
      </c>
      <c r="AH213" t="s">
        <v>146</v>
      </c>
      <c r="AI213" s="1">
        <v>44476.390763888892</v>
      </c>
      <c r="AJ213">
        <v>393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5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>
      <c r="A214" t="s">
        <v>672</v>
      </c>
      <c r="B214" t="s">
        <v>79</v>
      </c>
      <c r="C214" t="s">
        <v>460</v>
      </c>
      <c r="D214" t="s">
        <v>81</v>
      </c>
      <c r="E214" s="2" t="str">
        <f>HYPERLINK("capsilon://?command=openfolder&amp;siteaddress=FAM.docvelocity-na8.net&amp;folderid=FXCD6B981D-F552-B406-BF77-7872EEA34928","FX21102134")</f>
        <v>FX21102134</v>
      </c>
      <c r="F214" t="s">
        <v>19</v>
      </c>
      <c r="G214" t="s">
        <v>19</v>
      </c>
      <c r="H214" t="s">
        <v>82</v>
      </c>
      <c r="I214" t="s">
        <v>673</v>
      </c>
      <c r="J214">
        <v>31</v>
      </c>
      <c r="K214" t="s">
        <v>84</v>
      </c>
      <c r="L214" t="s">
        <v>85</v>
      </c>
      <c r="M214" t="s">
        <v>86</v>
      </c>
      <c r="N214">
        <v>2</v>
      </c>
      <c r="O214" s="1">
        <v>44476.378923611112</v>
      </c>
      <c r="P214" s="1">
        <v>44476.396747685183</v>
      </c>
      <c r="Q214">
        <v>706</v>
      </c>
      <c r="R214">
        <v>834</v>
      </c>
      <c r="S214" t="b">
        <v>0</v>
      </c>
      <c r="T214" t="s">
        <v>87</v>
      </c>
      <c r="U214" t="b">
        <v>0</v>
      </c>
      <c r="V214" t="s">
        <v>407</v>
      </c>
      <c r="W214" s="1">
        <v>44476.388865740744</v>
      </c>
      <c r="X214">
        <v>318</v>
      </c>
      <c r="Y214">
        <v>71</v>
      </c>
      <c r="Z214">
        <v>0</v>
      </c>
      <c r="AA214">
        <v>71</v>
      </c>
      <c r="AB214">
        <v>0</v>
      </c>
      <c r="AC214">
        <v>39</v>
      </c>
      <c r="AD214">
        <v>-40</v>
      </c>
      <c r="AE214">
        <v>0</v>
      </c>
      <c r="AF214">
        <v>0</v>
      </c>
      <c r="AG214">
        <v>0</v>
      </c>
      <c r="AH214" t="s">
        <v>146</v>
      </c>
      <c r="AI214" s="1">
        <v>44476.396747685183</v>
      </c>
      <c r="AJ214">
        <v>516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-41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>
      <c r="A215" t="s">
        <v>674</v>
      </c>
      <c r="B215" t="s">
        <v>79</v>
      </c>
      <c r="C215" t="s">
        <v>460</v>
      </c>
      <c r="D215" t="s">
        <v>81</v>
      </c>
      <c r="E215" s="2" t="str">
        <f>HYPERLINK("capsilon://?command=openfolder&amp;siteaddress=FAM.docvelocity-na8.net&amp;folderid=FXCD6B981D-F552-B406-BF77-7872EEA34928","FX21102134")</f>
        <v>FX21102134</v>
      </c>
      <c r="F215" t="s">
        <v>19</v>
      </c>
      <c r="G215" t="s">
        <v>19</v>
      </c>
      <c r="H215" t="s">
        <v>82</v>
      </c>
      <c r="I215" t="s">
        <v>675</v>
      </c>
      <c r="J215">
        <v>26</v>
      </c>
      <c r="K215" t="s">
        <v>84</v>
      </c>
      <c r="L215" t="s">
        <v>85</v>
      </c>
      <c r="M215" t="s">
        <v>86</v>
      </c>
      <c r="N215">
        <v>2</v>
      </c>
      <c r="O215" s="1">
        <v>44476.379166666666</v>
      </c>
      <c r="P215" s="1">
        <v>44476.402939814812</v>
      </c>
      <c r="Q215">
        <v>1418</v>
      </c>
      <c r="R215">
        <v>636</v>
      </c>
      <c r="S215" t="b">
        <v>0</v>
      </c>
      <c r="T215" t="s">
        <v>87</v>
      </c>
      <c r="U215" t="b">
        <v>0</v>
      </c>
      <c r="V215" t="s">
        <v>157</v>
      </c>
      <c r="W215" s="1">
        <v>44476.387002314812</v>
      </c>
      <c r="X215">
        <v>102</v>
      </c>
      <c r="Y215">
        <v>21</v>
      </c>
      <c r="Z215">
        <v>0</v>
      </c>
      <c r="AA215">
        <v>21</v>
      </c>
      <c r="AB215">
        <v>0</v>
      </c>
      <c r="AC215">
        <v>7</v>
      </c>
      <c r="AD215">
        <v>5</v>
      </c>
      <c r="AE215">
        <v>0</v>
      </c>
      <c r="AF215">
        <v>0</v>
      </c>
      <c r="AG215">
        <v>0</v>
      </c>
      <c r="AH215" t="s">
        <v>146</v>
      </c>
      <c r="AI215" s="1">
        <v>44476.402939814812</v>
      </c>
      <c r="AJ215">
        <v>534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4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>
      <c r="A216" t="s">
        <v>676</v>
      </c>
      <c r="B216" t="s">
        <v>79</v>
      </c>
      <c r="C216" t="s">
        <v>460</v>
      </c>
      <c r="D216" t="s">
        <v>81</v>
      </c>
      <c r="E216" s="2" t="str">
        <f>HYPERLINK("capsilon://?command=openfolder&amp;siteaddress=FAM.docvelocity-na8.net&amp;folderid=FXCD6B981D-F552-B406-BF77-7872EEA34928","FX21102134")</f>
        <v>FX21102134</v>
      </c>
      <c r="F216" t="s">
        <v>19</v>
      </c>
      <c r="G216" t="s">
        <v>19</v>
      </c>
      <c r="H216" t="s">
        <v>82</v>
      </c>
      <c r="I216" t="s">
        <v>677</v>
      </c>
      <c r="J216">
        <v>31</v>
      </c>
      <c r="K216" t="s">
        <v>84</v>
      </c>
      <c r="L216" t="s">
        <v>85</v>
      </c>
      <c r="M216" t="s">
        <v>86</v>
      </c>
      <c r="N216">
        <v>2</v>
      </c>
      <c r="O216" s="1">
        <v>44476.379907407405</v>
      </c>
      <c r="P216" s="1">
        <v>44476.448506944442</v>
      </c>
      <c r="Q216">
        <v>5107</v>
      </c>
      <c r="R216">
        <v>820</v>
      </c>
      <c r="S216" t="b">
        <v>0</v>
      </c>
      <c r="T216" t="s">
        <v>87</v>
      </c>
      <c r="U216" t="b">
        <v>0</v>
      </c>
      <c r="V216" t="s">
        <v>150</v>
      </c>
      <c r="W216" s="1">
        <v>44476.390694444446</v>
      </c>
      <c r="X216">
        <v>332</v>
      </c>
      <c r="Y216">
        <v>71</v>
      </c>
      <c r="Z216">
        <v>0</v>
      </c>
      <c r="AA216">
        <v>71</v>
      </c>
      <c r="AB216">
        <v>0</v>
      </c>
      <c r="AC216">
        <v>41</v>
      </c>
      <c r="AD216">
        <v>-40</v>
      </c>
      <c r="AE216">
        <v>0</v>
      </c>
      <c r="AF216">
        <v>0</v>
      </c>
      <c r="AG216">
        <v>0</v>
      </c>
      <c r="AH216" t="s">
        <v>146</v>
      </c>
      <c r="AI216" s="1">
        <v>44476.448506944442</v>
      </c>
      <c r="AJ216">
        <v>482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-40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>
      <c r="A217" t="s">
        <v>678</v>
      </c>
      <c r="B217" t="s">
        <v>79</v>
      </c>
      <c r="C217" t="s">
        <v>460</v>
      </c>
      <c r="D217" t="s">
        <v>81</v>
      </c>
      <c r="E217" s="2" t="str">
        <f>HYPERLINK("capsilon://?command=openfolder&amp;siteaddress=FAM.docvelocity-na8.net&amp;folderid=FXCD6B981D-F552-B406-BF77-7872EEA34928","FX21102134")</f>
        <v>FX21102134</v>
      </c>
      <c r="F217" t="s">
        <v>19</v>
      </c>
      <c r="G217" t="s">
        <v>19</v>
      </c>
      <c r="H217" t="s">
        <v>82</v>
      </c>
      <c r="I217" t="s">
        <v>679</v>
      </c>
      <c r="J217">
        <v>110</v>
      </c>
      <c r="K217" t="s">
        <v>84</v>
      </c>
      <c r="L217" t="s">
        <v>85</v>
      </c>
      <c r="M217" t="s">
        <v>86</v>
      </c>
      <c r="N217">
        <v>2</v>
      </c>
      <c r="O217" s="1">
        <v>44476.380370370367</v>
      </c>
      <c r="P217" s="1">
        <v>44476.454421296294</v>
      </c>
      <c r="Q217">
        <v>5643</v>
      </c>
      <c r="R217">
        <v>755</v>
      </c>
      <c r="S217" t="b">
        <v>0</v>
      </c>
      <c r="T217" t="s">
        <v>87</v>
      </c>
      <c r="U217" t="b">
        <v>0</v>
      </c>
      <c r="V217" t="s">
        <v>157</v>
      </c>
      <c r="W217" s="1">
        <v>44476.389849537038</v>
      </c>
      <c r="X217">
        <v>245</v>
      </c>
      <c r="Y217">
        <v>73</v>
      </c>
      <c r="Z217">
        <v>0</v>
      </c>
      <c r="AA217">
        <v>73</v>
      </c>
      <c r="AB217">
        <v>0</v>
      </c>
      <c r="AC217">
        <v>23</v>
      </c>
      <c r="AD217">
        <v>37</v>
      </c>
      <c r="AE217">
        <v>0</v>
      </c>
      <c r="AF217">
        <v>0</v>
      </c>
      <c r="AG217">
        <v>0</v>
      </c>
      <c r="AH217" t="s">
        <v>146</v>
      </c>
      <c r="AI217" s="1">
        <v>44476.454421296294</v>
      </c>
      <c r="AJ217">
        <v>510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37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>
      <c r="A218" t="s">
        <v>680</v>
      </c>
      <c r="B218" t="s">
        <v>79</v>
      </c>
      <c r="C218" t="s">
        <v>460</v>
      </c>
      <c r="D218" t="s">
        <v>81</v>
      </c>
      <c r="E218" s="2" t="str">
        <f>HYPERLINK("capsilon://?command=openfolder&amp;siteaddress=FAM.docvelocity-na8.net&amp;folderid=FXCD6B981D-F552-B406-BF77-7872EEA34928","FX21102134")</f>
        <v>FX21102134</v>
      </c>
      <c r="F218" t="s">
        <v>19</v>
      </c>
      <c r="G218" t="s">
        <v>19</v>
      </c>
      <c r="H218" t="s">
        <v>82</v>
      </c>
      <c r="I218" t="s">
        <v>681</v>
      </c>
      <c r="J218">
        <v>26</v>
      </c>
      <c r="K218" t="s">
        <v>84</v>
      </c>
      <c r="L218" t="s">
        <v>85</v>
      </c>
      <c r="M218" t="s">
        <v>86</v>
      </c>
      <c r="N218">
        <v>2</v>
      </c>
      <c r="O218" s="1">
        <v>44476.380486111113</v>
      </c>
      <c r="P218" s="1">
        <v>44476.46020833333</v>
      </c>
      <c r="Q218">
        <v>5376</v>
      </c>
      <c r="R218">
        <v>1512</v>
      </c>
      <c r="S218" t="b">
        <v>0</v>
      </c>
      <c r="T218" t="s">
        <v>87</v>
      </c>
      <c r="U218" t="b">
        <v>0</v>
      </c>
      <c r="V218" t="s">
        <v>93</v>
      </c>
      <c r="W218" s="1">
        <v>44476.399108796293</v>
      </c>
      <c r="X218">
        <v>1013</v>
      </c>
      <c r="Y218">
        <v>21</v>
      </c>
      <c r="Z218">
        <v>0</v>
      </c>
      <c r="AA218">
        <v>21</v>
      </c>
      <c r="AB218">
        <v>0</v>
      </c>
      <c r="AC218">
        <v>5</v>
      </c>
      <c r="AD218">
        <v>5</v>
      </c>
      <c r="AE218">
        <v>0</v>
      </c>
      <c r="AF218">
        <v>0</v>
      </c>
      <c r="AG218">
        <v>0</v>
      </c>
      <c r="AH218" t="s">
        <v>146</v>
      </c>
      <c r="AI218" s="1">
        <v>44476.46020833333</v>
      </c>
      <c r="AJ218">
        <v>499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>
      <c r="A219" t="s">
        <v>682</v>
      </c>
      <c r="B219" t="s">
        <v>79</v>
      </c>
      <c r="C219" t="s">
        <v>460</v>
      </c>
      <c r="D219" t="s">
        <v>81</v>
      </c>
      <c r="E219" s="2" t="str">
        <f>HYPERLINK("capsilon://?command=openfolder&amp;siteaddress=FAM.docvelocity-na8.net&amp;folderid=FXCD6B981D-F552-B406-BF77-7872EEA34928","FX21102134")</f>
        <v>FX21102134</v>
      </c>
      <c r="F219" t="s">
        <v>19</v>
      </c>
      <c r="G219" t="s">
        <v>19</v>
      </c>
      <c r="H219" t="s">
        <v>82</v>
      </c>
      <c r="I219" t="s">
        <v>683</v>
      </c>
      <c r="J219">
        <v>26</v>
      </c>
      <c r="K219" t="s">
        <v>84</v>
      </c>
      <c r="L219" t="s">
        <v>85</v>
      </c>
      <c r="M219" t="s">
        <v>86</v>
      </c>
      <c r="N219">
        <v>2</v>
      </c>
      <c r="O219" s="1">
        <v>44476.380729166667</v>
      </c>
      <c r="P219" s="1">
        <v>44476.46466435185</v>
      </c>
      <c r="Q219">
        <v>6715</v>
      </c>
      <c r="R219">
        <v>537</v>
      </c>
      <c r="S219" t="b">
        <v>0</v>
      </c>
      <c r="T219" t="s">
        <v>87</v>
      </c>
      <c r="U219" t="b">
        <v>0</v>
      </c>
      <c r="V219" t="s">
        <v>407</v>
      </c>
      <c r="W219" s="1">
        <v>44476.390648148146</v>
      </c>
      <c r="X219">
        <v>153</v>
      </c>
      <c r="Y219">
        <v>21</v>
      </c>
      <c r="Z219">
        <v>0</v>
      </c>
      <c r="AA219">
        <v>21</v>
      </c>
      <c r="AB219">
        <v>0</v>
      </c>
      <c r="AC219">
        <v>6</v>
      </c>
      <c r="AD219">
        <v>5</v>
      </c>
      <c r="AE219">
        <v>0</v>
      </c>
      <c r="AF219">
        <v>0</v>
      </c>
      <c r="AG219">
        <v>0</v>
      </c>
      <c r="AH219" t="s">
        <v>146</v>
      </c>
      <c r="AI219" s="1">
        <v>44476.46466435185</v>
      </c>
      <c r="AJ219">
        <v>384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>
      <c r="A220" t="s">
        <v>684</v>
      </c>
      <c r="B220" t="s">
        <v>79</v>
      </c>
      <c r="C220" t="s">
        <v>685</v>
      </c>
      <c r="D220" t="s">
        <v>81</v>
      </c>
      <c r="E220" s="2" t="str">
        <f>HYPERLINK("capsilon://?command=openfolder&amp;siteaddress=FAM.docvelocity-na8.net&amp;folderid=FXB22C27B8-6D6A-9D30-B3DC-A2C88842CE9D","FX21081539")</f>
        <v>FX21081539</v>
      </c>
      <c r="F220" t="s">
        <v>19</v>
      </c>
      <c r="G220" t="s">
        <v>19</v>
      </c>
      <c r="H220" t="s">
        <v>82</v>
      </c>
      <c r="I220" t="s">
        <v>686</v>
      </c>
      <c r="J220">
        <v>38</v>
      </c>
      <c r="K220" t="s">
        <v>84</v>
      </c>
      <c r="L220" t="s">
        <v>85</v>
      </c>
      <c r="M220" t="s">
        <v>86</v>
      </c>
      <c r="N220">
        <v>2</v>
      </c>
      <c r="O220" s="1">
        <v>44476.381030092591</v>
      </c>
      <c r="P220" s="1">
        <v>44476.469965277778</v>
      </c>
      <c r="Q220">
        <v>7067</v>
      </c>
      <c r="R220">
        <v>617</v>
      </c>
      <c r="S220" t="b">
        <v>0</v>
      </c>
      <c r="T220" t="s">
        <v>87</v>
      </c>
      <c r="U220" t="b">
        <v>0</v>
      </c>
      <c r="V220" t="s">
        <v>157</v>
      </c>
      <c r="W220" s="1">
        <v>44476.391712962963</v>
      </c>
      <c r="X220">
        <v>160</v>
      </c>
      <c r="Y220">
        <v>37</v>
      </c>
      <c r="Z220">
        <v>0</v>
      </c>
      <c r="AA220">
        <v>37</v>
      </c>
      <c r="AB220">
        <v>0</v>
      </c>
      <c r="AC220">
        <v>18</v>
      </c>
      <c r="AD220">
        <v>1</v>
      </c>
      <c r="AE220">
        <v>0</v>
      </c>
      <c r="AF220">
        <v>0</v>
      </c>
      <c r="AG220">
        <v>0</v>
      </c>
      <c r="AH220" t="s">
        <v>146</v>
      </c>
      <c r="AI220" s="1">
        <v>44476.469965277778</v>
      </c>
      <c r="AJ220">
        <v>457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>
      <c r="A221" t="s">
        <v>687</v>
      </c>
      <c r="B221" t="s">
        <v>79</v>
      </c>
      <c r="C221" t="s">
        <v>460</v>
      </c>
      <c r="D221" t="s">
        <v>81</v>
      </c>
      <c r="E221" s="2" t="str">
        <f>HYPERLINK("capsilon://?command=openfolder&amp;siteaddress=FAM.docvelocity-na8.net&amp;folderid=FXCD6B981D-F552-B406-BF77-7872EEA34928","FX21102134")</f>
        <v>FX21102134</v>
      </c>
      <c r="F221" t="s">
        <v>19</v>
      </c>
      <c r="G221" t="s">
        <v>19</v>
      </c>
      <c r="H221" t="s">
        <v>82</v>
      </c>
      <c r="I221" t="s">
        <v>688</v>
      </c>
      <c r="J221">
        <v>105</v>
      </c>
      <c r="K221" t="s">
        <v>84</v>
      </c>
      <c r="L221" t="s">
        <v>85</v>
      </c>
      <c r="M221" t="s">
        <v>86</v>
      </c>
      <c r="N221">
        <v>2</v>
      </c>
      <c r="O221" s="1">
        <v>44476.381574074076</v>
      </c>
      <c r="P221" s="1">
        <v>44476.473865740743</v>
      </c>
      <c r="Q221">
        <v>7308</v>
      </c>
      <c r="R221">
        <v>666</v>
      </c>
      <c r="S221" t="b">
        <v>0</v>
      </c>
      <c r="T221" t="s">
        <v>87</v>
      </c>
      <c r="U221" t="b">
        <v>0</v>
      </c>
      <c r="V221" t="s">
        <v>407</v>
      </c>
      <c r="W221" s="1">
        <v>44476.393807870372</v>
      </c>
      <c r="X221">
        <v>272</v>
      </c>
      <c r="Y221">
        <v>68</v>
      </c>
      <c r="Z221">
        <v>0</v>
      </c>
      <c r="AA221">
        <v>68</v>
      </c>
      <c r="AB221">
        <v>0</v>
      </c>
      <c r="AC221">
        <v>27</v>
      </c>
      <c r="AD221">
        <v>37</v>
      </c>
      <c r="AE221">
        <v>0</v>
      </c>
      <c r="AF221">
        <v>0</v>
      </c>
      <c r="AG221">
        <v>0</v>
      </c>
      <c r="AH221" t="s">
        <v>121</v>
      </c>
      <c r="AI221" s="1">
        <v>44476.473865740743</v>
      </c>
      <c r="AJ221">
        <v>394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37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>
      <c r="A222" t="s">
        <v>689</v>
      </c>
      <c r="B222" t="s">
        <v>79</v>
      </c>
      <c r="C222" t="s">
        <v>690</v>
      </c>
      <c r="D222" t="s">
        <v>81</v>
      </c>
      <c r="E222" s="2" t="str">
        <f>HYPERLINK("capsilon://?command=openfolder&amp;siteaddress=FAM.docvelocity-na8.net&amp;folderid=FXDD72F17C-00AF-C79E-C1CB-AE7D8DD3CCCF","FX21099417")</f>
        <v>FX21099417</v>
      </c>
      <c r="F222" t="s">
        <v>19</v>
      </c>
      <c r="G222" t="s">
        <v>19</v>
      </c>
      <c r="H222" t="s">
        <v>82</v>
      </c>
      <c r="I222" t="s">
        <v>691</v>
      </c>
      <c r="J222">
        <v>66</v>
      </c>
      <c r="K222" t="s">
        <v>84</v>
      </c>
      <c r="L222" t="s">
        <v>85</v>
      </c>
      <c r="M222" t="s">
        <v>86</v>
      </c>
      <c r="N222">
        <v>2</v>
      </c>
      <c r="O222" s="1">
        <v>44476.398530092592</v>
      </c>
      <c r="P222" s="1">
        <v>44476.470601851855</v>
      </c>
      <c r="Q222">
        <v>6101</v>
      </c>
      <c r="R222">
        <v>126</v>
      </c>
      <c r="S222" t="b">
        <v>0</v>
      </c>
      <c r="T222" t="s">
        <v>87</v>
      </c>
      <c r="U222" t="b">
        <v>0</v>
      </c>
      <c r="V222" t="s">
        <v>93</v>
      </c>
      <c r="W222" s="1">
        <v>44476.399953703702</v>
      </c>
      <c r="X222">
        <v>72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66</v>
      </c>
      <c r="AE222">
        <v>0</v>
      </c>
      <c r="AF222">
        <v>0</v>
      </c>
      <c r="AG222">
        <v>0</v>
      </c>
      <c r="AH222" t="s">
        <v>146</v>
      </c>
      <c r="AI222" s="1">
        <v>44476.470601851855</v>
      </c>
      <c r="AJ222">
        <v>54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66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>
      <c r="A223" t="s">
        <v>692</v>
      </c>
      <c r="B223" t="s">
        <v>79</v>
      </c>
      <c r="C223" t="s">
        <v>123</v>
      </c>
      <c r="D223" t="s">
        <v>81</v>
      </c>
      <c r="E223" s="2" t="str">
        <f>HYPERLINK("capsilon://?command=openfolder&amp;siteaddress=FAM.docvelocity-na8.net&amp;folderid=FX1A7624FD-43D3-F52C-37A1-E12AA951EC83","FX210817033")</f>
        <v>FX210817033</v>
      </c>
      <c r="F223" t="s">
        <v>19</v>
      </c>
      <c r="G223" t="s">
        <v>19</v>
      </c>
      <c r="H223" t="s">
        <v>82</v>
      </c>
      <c r="I223" t="s">
        <v>693</v>
      </c>
      <c r="J223">
        <v>66</v>
      </c>
      <c r="K223" t="s">
        <v>84</v>
      </c>
      <c r="L223" t="s">
        <v>85</v>
      </c>
      <c r="M223" t="s">
        <v>86</v>
      </c>
      <c r="N223">
        <v>2</v>
      </c>
      <c r="O223" s="1">
        <v>44476.432951388888</v>
      </c>
      <c r="P223" s="1">
        <v>44476.476840277777</v>
      </c>
      <c r="Q223">
        <v>2793</v>
      </c>
      <c r="R223">
        <v>999</v>
      </c>
      <c r="S223" t="b">
        <v>0</v>
      </c>
      <c r="T223" t="s">
        <v>87</v>
      </c>
      <c r="U223" t="b">
        <v>0</v>
      </c>
      <c r="V223" t="s">
        <v>93</v>
      </c>
      <c r="W223" s="1">
        <v>44476.438449074078</v>
      </c>
      <c r="X223">
        <v>461</v>
      </c>
      <c r="Y223">
        <v>52</v>
      </c>
      <c r="Z223">
        <v>0</v>
      </c>
      <c r="AA223">
        <v>52</v>
      </c>
      <c r="AB223">
        <v>0</v>
      </c>
      <c r="AC223">
        <v>23</v>
      </c>
      <c r="AD223">
        <v>14</v>
      </c>
      <c r="AE223">
        <v>0</v>
      </c>
      <c r="AF223">
        <v>0</v>
      </c>
      <c r="AG223">
        <v>0</v>
      </c>
      <c r="AH223" t="s">
        <v>146</v>
      </c>
      <c r="AI223" s="1">
        <v>44476.476840277777</v>
      </c>
      <c r="AJ223">
        <v>538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13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>
      <c r="A224" t="s">
        <v>694</v>
      </c>
      <c r="B224" t="s">
        <v>79</v>
      </c>
      <c r="C224" t="s">
        <v>695</v>
      </c>
      <c r="D224" t="s">
        <v>81</v>
      </c>
      <c r="E224" s="2" t="str">
        <f>HYPERLINK("capsilon://?command=openfolder&amp;siteaddress=FAM.docvelocity-na8.net&amp;folderid=FXC0610856-DA32-B4AD-42A0-33D2900BC29D","FX21102403")</f>
        <v>FX21102403</v>
      </c>
      <c r="F224" t="s">
        <v>19</v>
      </c>
      <c r="G224" t="s">
        <v>19</v>
      </c>
      <c r="H224" t="s">
        <v>82</v>
      </c>
      <c r="I224" t="s">
        <v>696</v>
      </c>
      <c r="J224">
        <v>180</v>
      </c>
      <c r="K224" t="s">
        <v>84</v>
      </c>
      <c r="L224" t="s">
        <v>85</v>
      </c>
      <c r="M224" t="s">
        <v>86</v>
      </c>
      <c r="N224">
        <v>2</v>
      </c>
      <c r="O224" s="1">
        <v>44476.44023148148</v>
      </c>
      <c r="P224" s="1">
        <v>44476.485405092593</v>
      </c>
      <c r="Q224">
        <v>2683</v>
      </c>
      <c r="R224">
        <v>1220</v>
      </c>
      <c r="S224" t="b">
        <v>0</v>
      </c>
      <c r="T224" t="s">
        <v>87</v>
      </c>
      <c r="U224" t="b">
        <v>0</v>
      </c>
      <c r="V224" t="s">
        <v>159</v>
      </c>
      <c r="W224" s="1">
        <v>44476.448055555556</v>
      </c>
      <c r="X224">
        <v>666</v>
      </c>
      <c r="Y224">
        <v>128</v>
      </c>
      <c r="Z224">
        <v>0</v>
      </c>
      <c r="AA224">
        <v>128</v>
      </c>
      <c r="AB224">
        <v>0</v>
      </c>
      <c r="AC224">
        <v>67</v>
      </c>
      <c r="AD224">
        <v>52</v>
      </c>
      <c r="AE224">
        <v>0</v>
      </c>
      <c r="AF224">
        <v>0</v>
      </c>
      <c r="AG224">
        <v>0</v>
      </c>
      <c r="AH224" t="s">
        <v>121</v>
      </c>
      <c r="AI224" s="1">
        <v>44476.485405092593</v>
      </c>
      <c r="AJ224">
        <v>547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52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>
      <c r="A225" t="s">
        <v>697</v>
      </c>
      <c r="B225" t="s">
        <v>79</v>
      </c>
      <c r="C225" t="s">
        <v>510</v>
      </c>
      <c r="D225" t="s">
        <v>81</v>
      </c>
      <c r="E225" s="2" t="str">
        <f>HYPERLINK("capsilon://?command=openfolder&amp;siteaddress=FAM.docvelocity-na8.net&amp;folderid=FX1638713B-3F78-D75C-24B2-CC4F02F983B3","FX21089537")</f>
        <v>FX21089537</v>
      </c>
      <c r="F225" t="s">
        <v>19</v>
      </c>
      <c r="G225" t="s">
        <v>19</v>
      </c>
      <c r="H225" t="s">
        <v>82</v>
      </c>
      <c r="I225" t="s">
        <v>698</v>
      </c>
      <c r="J225">
        <v>38</v>
      </c>
      <c r="K225" t="s">
        <v>84</v>
      </c>
      <c r="L225" t="s">
        <v>85</v>
      </c>
      <c r="M225" t="s">
        <v>86</v>
      </c>
      <c r="N225">
        <v>2</v>
      </c>
      <c r="O225" s="1">
        <v>44476.442314814813</v>
      </c>
      <c r="P225" s="1">
        <v>44476.479074074072</v>
      </c>
      <c r="Q225">
        <v>2741</v>
      </c>
      <c r="R225">
        <v>435</v>
      </c>
      <c r="S225" t="b">
        <v>0</v>
      </c>
      <c r="T225" t="s">
        <v>87</v>
      </c>
      <c r="U225" t="b">
        <v>0</v>
      </c>
      <c r="V225" t="s">
        <v>93</v>
      </c>
      <c r="W225" s="1">
        <v>44476.445208333331</v>
      </c>
      <c r="X225">
        <v>245</v>
      </c>
      <c r="Y225">
        <v>37</v>
      </c>
      <c r="Z225">
        <v>0</v>
      </c>
      <c r="AA225">
        <v>37</v>
      </c>
      <c r="AB225">
        <v>0</v>
      </c>
      <c r="AC225">
        <v>16</v>
      </c>
      <c r="AD225">
        <v>1</v>
      </c>
      <c r="AE225">
        <v>0</v>
      </c>
      <c r="AF225">
        <v>0</v>
      </c>
      <c r="AG225">
        <v>0</v>
      </c>
      <c r="AH225" t="s">
        <v>121</v>
      </c>
      <c r="AI225" s="1">
        <v>44476.479074074072</v>
      </c>
      <c r="AJ225">
        <v>190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1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>
      <c r="A226" t="s">
        <v>699</v>
      </c>
      <c r="B226" t="s">
        <v>79</v>
      </c>
      <c r="C226" t="s">
        <v>700</v>
      </c>
      <c r="D226" t="s">
        <v>81</v>
      </c>
      <c r="E226" s="2" t="str">
        <f>HYPERLINK("capsilon://?command=openfolder&amp;siteaddress=FAM.docvelocity-na8.net&amp;folderid=FX2BB18FB6-E9AB-4C53-3630-369B8B17459B","FX210910482")</f>
        <v>FX210910482</v>
      </c>
      <c r="F226" t="s">
        <v>19</v>
      </c>
      <c r="G226" t="s">
        <v>19</v>
      </c>
      <c r="H226" t="s">
        <v>82</v>
      </c>
      <c r="I226" t="s">
        <v>701</v>
      </c>
      <c r="J226">
        <v>66</v>
      </c>
      <c r="K226" t="s">
        <v>84</v>
      </c>
      <c r="L226" t="s">
        <v>85</v>
      </c>
      <c r="M226" t="s">
        <v>86</v>
      </c>
      <c r="N226">
        <v>1</v>
      </c>
      <c r="O226" s="1">
        <v>44476.44253472222</v>
      </c>
      <c r="P226" s="1">
        <v>44476.456597222219</v>
      </c>
      <c r="Q226">
        <v>638</v>
      </c>
      <c r="R226">
        <v>577</v>
      </c>
      <c r="S226" t="b">
        <v>0</v>
      </c>
      <c r="T226" t="s">
        <v>87</v>
      </c>
      <c r="U226" t="b">
        <v>0</v>
      </c>
      <c r="V226" t="s">
        <v>150</v>
      </c>
      <c r="W226" s="1">
        <v>44476.456597222219</v>
      </c>
      <c r="X226">
        <v>277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66</v>
      </c>
      <c r="AE226">
        <v>52</v>
      </c>
      <c r="AF226">
        <v>0</v>
      </c>
      <c r="AG226">
        <v>1</v>
      </c>
      <c r="AH226" t="s">
        <v>87</v>
      </c>
      <c r="AI226" t="s">
        <v>87</v>
      </c>
      <c r="AJ226" t="s">
        <v>87</v>
      </c>
      <c r="AK226" t="s">
        <v>87</v>
      </c>
      <c r="AL226" t="s">
        <v>87</v>
      </c>
      <c r="AM226" t="s">
        <v>87</v>
      </c>
      <c r="AN226" t="s">
        <v>87</v>
      </c>
      <c r="AO226" t="s">
        <v>87</v>
      </c>
      <c r="AP226" t="s">
        <v>87</v>
      </c>
      <c r="AQ226" t="s">
        <v>87</v>
      </c>
      <c r="AR226" t="s">
        <v>87</v>
      </c>
      <c r="AS226" t="s">
        <v>87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>
      <c r="A227" t="s">
        <v>702</v>
      </c>
      <c r="B227" t="s">
        <v>79</v>
      </c>
      <c r="C227" t="s">
        <v>703</v>
      </c>
      <c r="D227" t="s">
        <v>81</v>
      </c>
      <c r="E227" s="2" t="str">
        <f>HYPERLINK("capsilon://?command=openfolder&amp;siteaddress=FAM.docvelocity-na8.net&amp;folderid=FX32402C4D-62E7-5F8E-A1E6-510D5ED8E428","FX21101580")</f>
        <v>FX21101580</v>
      </c>
      <c r="F227" t="s">
        <v>19</v>
      </c>
      <c r="G227" t="s">
        <v>19</v>
      </c>
      <c r="H227" t="s">
        <v>82</v>
      </c>
      <c r="I227" t="s">
        <v>704</v>
      </c>
      <c r="J227">
        <v>369</v>
      </c>
      <c r="K227" t="s">
        <v>84</v>
      </c>
      <c r="L227" t="s">
        <v>85</v>
      </c>
      <c r="M227" t="s">
        <v>86</v>
      </c>
      <c r="N227">
        <v>2</v>
      </c>
      <c r="O227" s="1">
        <v>44476.442685185182</v>
      </c>
      <c r="P227" s="1">
        <v>44476.516203703701</v>
      </c>
      <c r="Q227">
        <v>2432</v>
      </c>
      <c r="R227">
        <v>3920</v>
      </c>
      <c r="S227" t="b">
        <v>0</v>
      </c>
      <c r="T227" t="s">
        <v>87</v>
      </c>
      <c r="U227" t="b">
        <v>0</v>
      </c>
      <c r="V227" t="s">
        <v>128</v>
      </c>
      <c r="W227" s="1">
        <v>44476.465937499997</v>
      </c>
      <c r="X227">
        <v>1968</v>
      </c>
      <c r="Y227">
        <v>335</v>
      </c>
      <c r="Z227">
        <v>0</v>
      </c>
      <c r="AA227">
        <v>335</v>
      </c>
      <c r="AB227">
        <v>0</v>
      </c>
      <c r="AC227">
        <v>108</v>
      </c>
      <c r="AD227">
        <v>34</v>
      </c>
      <c r="AE227">
        <v>0</v>
      </c>
      <c r="AF227">
        <v>0</v>
      </c>
      <c r="AG227">
        <v>0</v>
      </c>
      <c r="AH227" t="s">
        <v>142</v>
      </c>
      <c r="AI227" s="1">
        <v>44476.516203703701</v>
      </c>
      <c r="AJ227">
        <v>1944</v>
      </c>
      <c r="AK227">
        <v>3</v>
      </c>
      <c r="AL227">
        <v>0</v>
      </c>
      <c r="AM227">
        <v>3</v>
      </c>
      <c r="AN227">
        <v>0</v>
      </c>
      <c r="AO227">
        <v>3</v>
      </c>
      <c r="AP227">
        <v>31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>
      <c r="A228" t="s">
        <v>705</v>
      </c>
      <c r="B228" t="s">
        <v>79</v>
      </c>
      <c r="C228" t="s">
        <v>706</v>
      </c>
      <c r="D228" t="s">
        <v>81</v>
      </c>
      <c r="E228" s="2" t="str">
        <f>HYPERLINK("capsilon://?command=openfolder&amp;siteaddress=FAM.docvelocity-na8.net&amp;folderid=FX3946B407-32B7-3D8D-FA39-444C07F2C1D3","FX21102852")</f>
        <v>FX21102852</v>
      </c>
      <c r="F228" t="s">
        <v>19</v>
      </c>
      <c r="G228" t="s">
        <v>19</v>
      </c>
      <c r="H228" t="s">
        <v>82</v>
      </c>
      <c r="I228" t="s">
        <v>707</v>
      </c>
      <c r="J228">
        <v>204</v>
      </c>
      <c r="K228" t="s">
        <v>84</v>
      </c>
      <c r="L228" t="s">
        <v>85</v>
      </c>
      <c r="M228" t="s">
        <v>86</v>
      </c>
      <c r="N228">
        <v>2</v>
      </c>
      <c r="O228" s="1">
        <v>44476.454224537039</v>
      </c>
      <c r="P228" s="1">
        <v>44476.523738425924</v>
      </c>
      <c r="Q228">
        <v>2669</v>
      </c>
      <c r="R228">
        <v>3337</v>
      </c>
      <c r="S228" t="b">
        <v>0</v>
      </c>
      <c r="T228" t="s">
        <v>87</v>
      </c>
      <c r="U228" t="b">
        <v>0</v>
      </c>
      <c r="V228" t="s">
        <v>172</v>
      </c>
      <c r="W228" s="1">
        <v>44476.480439814812</v>
      </c>
      <c r="X228">
        <v>2215</v>
      </c>
      <c r="Y228">
        <v>191</v>
      </c>
      <c r="Z228">
        <v>0</v>
      </c>
      <c r="AA228">
        <v>191</v>
      </c>
      <c r="AB228">
        <v>0</v>
      </c>
      <c r="AC228">
        <v>106</v>
      </c>
      <c r="AD228">
        <v>13</v>
      </c>
      <c r="AE228">
        <v>0</v>
      </c>
      <c r="AF228">
        <v>0</v>
      </c>
      <c r="AG228">
        <v>0</v>
      </c>
      <c r="AH228" t="s">
        <v>121</v>
      </c>
      <c r="AI228" s="1">
        <v>44476.523738425924</v>
      </c>
      <c r="AJ228">
        <v>1122</v>
      </c>
      <c r="AK228">
        <v>3</v>
      </c>
      <c r="AL228">
        <v>0</v>
      </c>
      <c r="AM228">
        <v>3</v>
      </c>
      <c r="AN228">
        <v>0</v>
      </c>
      <c r="AO228">
        <v>2</v>
      </c>
      <c r="AP228">
        <v>10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>
      <c r="A229" t="s">
        <v>708</v>
      </c>
      <c r="B229" t="s">
        <v>79</v>
      </c>
      <c r="C229" t="s">
        <v>709</v>
      </c>
      <c r="D229" t="s">
        <v>81</v>
      </c>
      <c r="E229" s="2" t="str">
        <f>HYPERLINK("capsilon://?command=openfolder&amp;siteaddress=FAM.docvelocity-na8.net&amp;folderid=FXE4609892-DC9E-37A1-F70A-30C0DC5DDD9B","FX21092797")</f>
        <v>FX21092797</v>
      </c>
      <c r="F229" t="s">
        <v>19</v>
      </c>
      <c r="G229" t="s">
        <v>19</v>
      </c>
      <c r="H229" t="s">
        <v>82</v>
      </c>
      <c r="I229" t="s">
        <v>710</v>
      </c>
      <c r="J229">
        <v>38</v>
      </c>
      <c r="K229" t="s">
        <v>84</v>
      </c>
      <c r="L229" t="s">
        <v>85</v>
      </c>
      <c r="M229" t="s">
        <v>86</v>
      </c>
      <c r="N229">
        <v>2</v>
      </c>
      <c r="O229" s="1">
        <v>44476.458298611113</v>
      </c>
      <c r="P229" s="1">
        <v>44476.519849537035</v>
      </c>
      <c r="Q229">
        <v>4619</v>
      </c>
      <c r="R229">
        <v>699</v>
      </c>
      <c r="S229" t="b">
        <v>0</v>
      </c>
      <c r="T229" t="s">
        <v>87</v>
      </c>
      <c r="U229" t="b">
        <v>0</v>
      </c>
      <c r="V229" t="s">
        <v>88</v>
      </c>
      <c r="W229" s="1">
        <v>44476.462812500002</v>
      </c>
      <c r="X229">
        <v>385</v>
      </c>
      <c r="Y229">
        <v>37</v>
      </c>
      <c r="Z229">
        <v>0</v>
      </c>
      <c r="AA229">
        <v>37</v>
      </c>
      <c r="AB229">
        <v>0</v>
      </c>
      <c r="AC229">
        <v>19</v>
      </c>
      <c r="AD229">
        <v>1</v>
      </c>
      <c r="AE229">
        <v>0</v>
      </c>
      <c r="AF229">
        <v>0</v>
      </c>
      <c r="AG229">
        <v>0</v>
      </c>
      <c r="AH229" t="s">
        <v>142</v>
      </c>
      <c r="AI229" s="1">
        <v>44476.519849537035</v>
      </c>
      <c r="AJ229">
        <v>314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>
      <c r="A230" t="s">
        <v>711</v>
      </c>
      <c r="B230" t="s">
        <v>79</v>
      </c>
      <c r="C230" t="s">
        <v>700</v>
      </c>
      <c r="D230" t="s">
        <v>81</v>
      </c>
      <c r="E230" s="2" t="str">
        <f>HYPERLINK("capsilon://?command=openfolder&amp;siteaddress=FAM.docvelocity-na8.net&amp;folderid=FX2BB18FB6-E9AB-4C53-3630-369B8B17459B","FX210910482")</f>
        <v>FX210910482</v>
      </c>
      <c r="F230" t="s">
        <v>19</v>
      </c>
      <c r="G230" t="s">
        <v>19</v>
      </c>
      <c r="H230" t="s">
        <v>82</v>
      </c>
      <c r="I230" t="s">
        <v>701</v>
      </c>
      <c r="J230">
        <v>38</v>
      </c>
      <c r="K230" t="s">
        <v>84</v>
      </c>
      <c r="L230" t="s">
        <v>85</v>
      </c>
      <c r="M230" t="s">
        <v>86</v>
      </c>
      <c r="N230">
        <v>2</v>
      </c>
      <c r="O230" s="1">
        <v>44476.458854166667</v>
      </c>
      <c r="P230" s="1">
        <v>44476.49050925926</v>
      </c>
      <c r="Q230">
        <v>966</v>
      </c>
      <c r="R230">
        <v>1769</v>
      </c>
      <c r="S230" t="b">
        <v>0</v>
      </c>
      <c r="T230" t="s">
        <v>87</v>
      </c>
      <c r="U230" t="b">
        <v>1</v>
      </c>
      <c r="V230" t="s">
        <v>176</v>
      </c>
      <c r="W230" s="1">
        <v>44476.479884259257</v>
      </c>
      <c r="X230">
        <v>1296</v>
      </c>
      <c r="Y230">
        <v>37</v>
      </c>
      <c r="Z230">
        <v>0</v>
      </c>
      <c r="AA230">
        <v>37</v>
      </c>
      <c r="AB230">
        <v>0</v>
      </c>
      <c r="AC230">
        <v>32</v>
      </c>
      <c r="AD230">
        <v>1</v>
      </c>
      <c r="AE230">
        <v>0</v>
      </c>
      <c r="AF230">
        <v>0</v>
      </c>
      <c r="AG230">
        <v>0</v>
      </c>
      <c r="AH230" t="s">
        <v>121</v>
      </c>
      <c r="AI230" s="1">
        <v>44476.49050925926</v>
      </c>
      <c r="AJ230">
        <v>440</v>
      </c>
      <c r="AK230">
        <v>1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>
      <c r="A231" t="s">
        <v>712</v>
      </c>
      <c r="B231" t="s">
        <v>79</v>
      </c>
      <c r="C231" t="s">
        <v>713</v>
      </c>
      <c r="D231" t="s">
        <v>81</v>
      </c>
      <c r="E231" s="2" t="str">
        <f>HYPERLINK("capsilon://?command=openfolder&amp;siteaddress=FAM.docvelocity-na8.net&amp;folderid=FX68573593-0D64-BA1D-60E2-F92F7304479D","FX21089839")</f>
        <v>FX21089839</v>
      </c>
      <c r="F231" t="s">
        <v>19</v>
      </c>
      <c r="G231" t="s">
        <v>19</v>
      </c>
      <c r="H231" t="s">
        <v>82</v>
      </c>
      <c r="I231" t="s">
        <v>714</v>
      </c>
      <c r="J231">
        <v>66</v>
      </c>
      <c r="K231" t="s">
        <v>84</v>
      </c>
      <c r="L231" t="s">
        <v>85</v>
      </c>
      <c r="M231" t="s">
        <v>86</v>
      </c>
      <c r="N231">
        <v>1</v>
      </c>
      <c r="O231" s="1">
        <v>44476.463993055557</v>
      </c>
      <c r="P231" s="1">
        <v>44476.466874999998</v>
      </c>
      <c r="Q231">
        <v>169</v>
      </c>
      <c r="R231">
        <v>80</v>
      </c>
      <c r="S231" t="b">
        <v>0</v>
      </c>
      <c r="T231" t="s">
        <v>87</v>
      </c>
      <c r="U231" t="b">
        <v>0</v>
      </c>
      <c r="V231" t="s">
        <v>128</v>
      </c>
      <c r="W231" s="1">
        <v>44476.466874999998</v>
      </c>
      <c r="X231">
        <v>80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66</v>
      </c>
      <c r="AE231">
        <v>52</v>
      </c>
      <c r="AF231">
        <v>0</v>
      </c>
      <c r="AG231">
        <v>1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>
      <c r="A232" t="s">
        <v>715</v>
      </c>
      <c r="B232" t="s">
        <v>79</v>
      </c>
      <c r="C232" t="s">
        <v>713</v>
      </c>
      <c r="D232" t="s">
        <v>81</v>
      </c>
      <c r="E232" s="2" t="str">
        <f>HYPERLINK("capsilon://?command=openfolder&amp;siteaddress=FAM.docvelocity-na8.net&amp;folderid=FX68573593-0D64-BA1D-60E2-F92F7304479D","FX21089839")</f>
        <v>FX21089839</v>
      </c>
      <c r="F232" t="s">
        <v>19</v>
      </c>
      <c r="G232" t="s">
        <v>19</v>
      </c>
      <c r="H232" t="s">
        <v>82</v>
      </c>
      <c r="I232" t="s">
        <v>714</v>
      </c>
      <c r="J232">
        <v>38</v>
      </c>
      <c r="K232" t="s">
        <v>84</v>
      </c>
      <c r="L232" t="s">
        <v>85</v>
      </c>
      <c r="M232" t="s">
        <v>86</v>
      </c>
      <c r="N232">
        <v>2</v>
      </c>
      <c r="O232" s="1">
        <v>44476.467569444445</v>
      </c>
      <c r="P232" s="1">
        <v>44476.476863425924</v>
      </c>
      <c r="Q232">
        <v>224</v>
      </c>
      <c r="R232">
        <v>579</v>
      </c>
      <c r="S232" t="b">
        <v>0</v>
      </c>
      <c r="T232" t="s">
        <v>87</v>
      </c>
      <c r="U232" t="b">
        <v>1</v>
      </c>
      <c r="V232" t="s">
        <v>128</v>
      </c>
      <c r="W232" s="1">
        <v>44476.471296296295</v>
      </c>
      <c r="X232">
        <v>321</v>
      </c>
      <c r="Y232">
        <v>37</v>
      </c>
      <c r="Z232">
        <v>0</v>
      </c>
      <c r="AA232">
        <v>37</v>
      </c>
      <c r="AB232">
        <v>0</v>
      </c>
      <c r="AC232">
        <v>28</v>
      </c>
      <c r="AD232">
        <v>1</v>
      </c>
      <c r="AE232">
        <v>0</v>
      </c>
      <c r="AF232">
        <v>0</v>
      </c>
      <c r="AG232">
        <v>0</v>
      </c>
      <c r="AH232" t="s">
        <v>121</v>
      </c>
      <c r="AI232" s="1">
        <v>44476.476863425924</v>
      </c>
      <c r="AJ232">
        <v>258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>
      <c r="A233" t="s">
        <v>716</v>
      </c>
      <c r="B233" t="s">
        <v>79</v>
      </c>
      <c r="C233" t="s">
        <v>717</v>
      </c>
      <c r="D233" t="s">
        <v>81</v>
      </c>
      <c r="E233" s="2" t="str">
        <f>HYPERLINK("capsilon://?command=openfolder&amp;siteaddress=FAM.docvelocity-na8.net&amp;folderid=FXD3A02F4C-6B77-1F4A-2257-75E91BF43AD4","FX21102475")</f>
        <v>FX21102475</v>
      </c>
      <c r="F233" t="s">
        <v>19</v>
      </c>
      <c r="G233" t="s">
        <v>19</v>
      </c>
      <c r="H233" t="s">
        <v>82</v>
      </c>
      <c r="I233" t="s">
        <v>718</v>
      </c>
      <c r="J233">
        <v>288</v>
      </c>
      <c r="K233" t="s">
        <v>84</v>
      </c>
      <c r="L233" t="s">
        <v>85</v>
      </c>
      <c r="M233" t="s">
        <v>86</v>
      </c>
      <c r="N233">
        <v>2</v>
      </c>
      <c r="O233" s="1">
        <v>44476.469097222223</v>
      </c>
      <c r="P233" s="1">
        <v>44476.534050925926</v>
      </c>
      <c r="Q233">
        <v>3158</v>
      </c>
      <c r="R233">
        <v>2454</v>
      </c>
      <c r="S233" t="b">
        <v>0</v>
      </c>
      <c r="T233" t="s">
        <v>87</v>
      </c>
      <c r="U233" t="b">
        <v>0</v>
      </c>
      <c r="V233" t="s">
        <v>159</v>
      </c>
      <c r="W233" s="1">
        <v>44476.483391203707</v>
      </c>
      <c r="X233">
        <v>1216</v>
      </c>
      <c r="Y233">
        <v>239</v>
      </c>
      <c r="Z233">
        <v>0</v>
      </c>
      <c r="AA233">
        <v>239</v>
      </c>
      <c r="AB233">
        <v>0</v>
      </c>
      <c r="AC233">
        <v>93</v>
      </c>
      <c r="AD233">
        <v>49</v>
      </c>
      <c r="AE233">
        <v>0</v>
      </c>
      <c r="AF233">
        <v>0</v>
      </c>
      <c r="AG233">
        <v>0</v>
      </c>
      <c r="AH233" t="s">
        <v>142</v>
      </c>
      <c r="AI233" s="1">
        <v>44476.534050925926</v>
      </c>
      <c r="AJ233">
        <v>1226</v>
      </c>
      <c r="AK233">
        <v>1</v>
      </c>
      <c r="AL233">
        <v>0</v>
      </c>
      <c r="AM233">
        <v>1</v>
      </c>
      <c r="AN233">
        <v>0</v>
      </c>
      <c r="AO233">
        <v>2</v>
      </c>
      <c r="AP233">
        <v>48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>
      <c r="A234" t="s">
        <v>719</v>
      </c>
      <c r="B234" t="s">
        <v>79</v>
      </c>
      <c r="C234" t="s">
        <v>720</v>
      </c>
      <c r="D234" t="s">
        <v>81</v>
      </c>
      <c r="E234" s="2" t="str">
        <f>HYPERLINK("capsilon://?command=openfolder&amp;siteaddress=FAM.docvelocity-na8.net&amp;folderid=FX6F3EE599-5BF7-E507-112F-325E76EEB60A","FX21102239")</f>
        <v>FX21102239</v>
      </c>
      <c r="F234" t="s">
        <v>19</v>
      </c>
      <c r="G234" t="s">
        <v>19</v>
      </c>
      <c r="H234" t="s">
        <v>82</v>
      </c>
      <c r="I234" t="s">
        <v>721</v>
      </c>
      <c r="J234">
        <v>242</v>
      </c>
      <c r="K234" t="s">
        <v>84</v>
      </c>
      <c r="L234" t="s">
        <v>85</v>
      </c>
      <c r="M234" t="s">
        <v>86</v>
      </c>
      <c r="N234">
        <v>2</v>
      </c>
      <c r="O234" s="1">
        <v>44476.472511574073</v>
      </c>
      <c r="P234" s="1">
        <v>44476.548136574071</v>
      </c>
      <c r="Q234">
        <v>3770</v>
      </c>
      <c r="R234">
        <v>2764</v>
      </c>
      <c r="S234" t="b">
        <v>0</v>
      </c>
      <c r="T234" t="s">
        <v>87</v>
      </c>
      <c r="U234" t="b">
        <v>0</v>
      </c>
      <c r="V234" t="s">
        <v>192</v>
      </c>
      <c r="W234" s="1">
        <v>44476.49050925926</v>
      </c>
      <c r="X234">
        <v>1544</v>
      </c>
      <c r="Y234">
        <v>247</v>
      </c>
      <c r="Z234">
        <v>0</v>
      </c>
      <c r="AA234">
        <v>247</v>
      </c>
      <c r="AB234">
        <v>0</v>
      </c>
      <c r="AC234">
        <v>140</v>
      </c>
      <c r="AD234">
        <v>-5</v>
      </c>
      <c r="AE234">
        <v>0</v>
      </c>
      <c r="AF234">
        <v>0</v>
      </c>
      <c r="AG234">
        <v>0</v>
      </c>
      <c r="AH234" t="s">
        <v>142</v>
      </c>
      <c r="AI234" s="1">
        <v>44476.548136574071</v>
      </c>
      <c r="AJ234">
        <v>1216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-5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>
      <c r="A235" t="s">
        <v>722</v>
      </c>
      <c r="B235" t="s">
        <v>79</v>
      </c>
      <c r="C235" t="s">
        <v>170</v>
      </c>
      <c r="D235" t="s">
        <v>81</v>
      </c>
      <c r="E235" s="2" t="str">
        <f>HYPERLINK("capsilon://?command=openfolder&amp;siteaddress=FAM.docvelocity-na8.net&amp;folderid=FX0A97F78A-577D-252D-AE13-F1BC0C430414","FX210912511")</f>
        <v>FX210912511</v>
      </c>
      <c r="F235" t="s">
        <v>19</v>
      </c>
      <c r="G235" t="s">
        <v>19</v>
      </c>
      <c r="H235" t="s">
        <v>82</v>
      </c>
      <c r="I235" t="s">
        <v>723</v>
      </c>
      <c r="J235">
        <v>38</v>
      </c>
      <c r="K235" t="s">
        <v>84</v>
      </c>
      <c r="L235" t="s">
        <v>85</v>
      </c>
      <c r="M235" t="s">
        <v>86</v>
      </c>
      <c r="N235">
        <v>2</v>
      </c>
      <c r="O235" s="1">
        <v>44476.482164351852</v>
      </c>
      <c r="P235" s="1">
        <v>44476.539085648146</v>
      </c>
      <c r="Q235">
        <v>4841</v>
      </c>
      <c r="R235">
        <v>77</v>
      </c>
      <c r="S235" t="b">
        <v>0</v>
      </c>
      <c r="T235" t="s">
        <v>87</v>
      </c>
      <c r="U235" t="b">
        <v>0</v>
      </c>
      <c r="V235" t="s">
        <v>128</v>
      </c>
      <c r="W235" s="1">
        <v>44476.482812499999</v>
      </c>
      <c r="X235">
        <v>56</v>
      </c>
      <c r="Y235">
        <v>0</v>
      </c>
      <c r="Z235">
        <v>0</v>
      </c>
      <c r="AA235">
        <v>0</v>
      </c>
      <c r="AB235">
        <v>37</v>
      </c>
      <c r="AC235">
        <v>0</v>
      </c>
      <c r="AD235">
        <v>38</v>
      </c>
      <c r="AE235">
        <v>0</v>
      </c>
      <c r="AF235">
        <v>0</v>
      </c>
      <c r="AG235">
        <v>0</v>
      </c>
      <c r="AH235" t="s">
        <v>452</v>
      </c>
      <c r="AI235" s="1">
        <v>44476.539085648146</v>
      </c>
      <c r="AJ235">
        <v>21</v>
      </c>
      <c r="AK235">
        <v>0</v>
      </c>
      <c r="AL235">
        <v>0</v>
      </c>
      <c r="AM235">
        <v>0</v>
      </c>
      <c r="AN235">
        <v>37</v>
      </c>
      <c r="AO235">
        <v>0</v>
      </c>
      <c r="AP235">
        <v>38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>
      <c r="A236" t="s">
        <v>724</v>
      </c>
      <c r="B236" t="s">
        <v>79</v>
      </c>
      <c r="C236" t="s">
        <v>531</v>
      </c>
      <c r="D236" t="s">
        <v>81</v>
      </c>
      <c r="E236" s="2" t="str">
        <f>HYPERLINK("capsilon://?command=openfolder&amp;siteaddress=FAM.docvelocity-na8.net&amp;folderid=FXE1F92081-004A-D5AD-C14F-C53295106BFF","FX210810161")</f>
        <v>FX210810161</v>
      </c>
      <c r="F236" t="s">
        <v>19</v>
      </c>
      <c r="G236" t="s">
        <v>19</v>
      </c>
      <c r="H236" t="s">
        <v>82</v>
      </c>
      <c r="I236" t="s">
        <v>725</v>
      </c>
      <c r="J236">
        <v>66</v>
      </c>
      <c r="K236" t="s">
        <v>84</v>
      </c>
      <c r="L236" t="s">
        <v>85</v>
      </c>
      <c r="M236" t="s">
        <v>86</v>
      </c>
      <c r="N236">
        <v>2</v>
      </c>
      <c r="O236" s="1">
        <v>44476.483206018522</v>
      </c>
      <c r="P236" s="1">
        <v>44476.539386574077</v>
      </c>
      <c r="Q236">
        <v>4772</v>
      </c>
      <c r="R236">
        <v>82</v>
      </c>
      <c r="S236" t="b">
        <v>0</v>
      </c>
      <c r="T236" t="s">
        <v>87</v>
      </c>
      <c r="U236" t="b">
        <v>0</v>
      </c>
      <c r="V236" t="s">
        <v>88</v>
      </c>
      <c r="W236" s="1">
        <v>44476.483958333331</v>
      </c>
      <c r="X236">
        <v>57</v>
      </c>
      <c r="Y236">
        <v>0</v>
      </c>
      <c r="Z236">
        <v>0</v>
      </c>
      <c r="AA236">
        <v>0</v>
      </c>
      <c r="AB236">
        <v>52</v>
      </c>
      <c r="AC236">
        <v>0</v>
      </c>
      <c r="AD236">
        <v>66</v>
      </c>
      <c r="AE236">
        <v>0</v>
      </c>
      <c r="AF236">
        <v>0</v>
      </c>
      <c r="AG236">
        <v>0</v>
      </c>
      <c r="AH236" t="s">
        <v>452</v>
      </c>
      <c r="AI236" s="1">
        <v>44476.539386574077</v>
      </c>
      <c r="AJ236">
        <v>25</v>
      </c>
      <c r="AK236">
        <v>0</v>
      </c>
      <c r="AL236">
        <v>0</v>
      </c>
      <c r="AM236">
        <v>0</v>
      </c>
      <c r="AN236">
        <v>52</v>
      </c>
      <c r="AO236">
        <v>0</v>
      </c>
      <c r="AP236">
        <v>66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>
      <c r="A237" t="s">
        <v>726</v>
      </c>
      <c r="B237" t="s">
        <v>79</v>
      </c>
      <c r="C237" t="s">
        <v>727</v>
      </c>
      <c r="D237" t="s">
        <v>81</v>
      </c>
      <c r="E237" s="2" t="str">
        <f>HYPERLINK("capsilon://?command=openfolder&amp;siteaddress=FAM.docvelocity-na8.net&amp;folderid=FXA31467BE-15B9-AFC6-26FC-0C99E5B7E8B5","FX21102631")</f>
        <v>FX21102631</v>
      </c>
      <c r="F237" t="s">
        <v>19</v>
      </c>
      <c r="G237" t="s">
        <v>19</v>
      </c>
      <c r="H237" t="s">
        <v>82</v>
      </c>
      <c r="I237" t="s">
        <v>728</v>
      </c>
      <c r="J237">
        <v>424</v>
      </c>
      <c r="K237" t="s">
        <v>84</v>
      </c>
      <c r="L237" t="s">
        <v>85</v>
      </c>
      <c r="M237" t="s">
        <v>86</v>
      </c>
      <c r="N237">
        <v>2</v>
      </c>
      <c r="O237" s="1">
        <v>44476.488587962966</v>
      </c>
      <c r="P237" s="1">
        <v>44476.555625000001</v>
      </c>
      <c r="Q237">
        <v>2787</v>
      </c>
      <c r="R237">
        <v>3005</v>
      </c>
      <c r="S237" t="b">
        <v>0</v>
      </c>
      <c r="T237" t="s">
        <v>87</v>
      </c>
      <c r="U237" t="b">
        <v>0</v>
      </c>
      <c r="V237" t="s">
        <v>407</v>
      </c>
      <c r="W237" s="1">
        <v>44476.507187499999</v>
      </c>
      <c r="X237">
        <v>1603</v>
      </c>
      <c r="Y237">
        <v>302</v>
      </c>
      <c r="Z237">
        <v>0</v>
      </c>
      <c r="AA237">
        <v>302</v>
      </c>
      <c r="AB237">
        <v>0</v>
      </c>
      <c r="AC237">
        <v>90</v>
      </c>
      <c r="AD237">
        <v>122</v>
      </c>
      <c r="AE237">
        <v>0</v>
      </c>
      <c r="AF237">
        <v>0</v>
      </c>
      <c r="AG237">
        <v>0</v>
      </c>
      <c r="AH237" t="s">
        <v>452</v>
      </c>
      <c r="AI237" s="1">
        <v>44476.555625000001</v>
      </c>
      <c r="AJ237">
        <v>1402</v>
      </c>
      <c r="AK237">
        <v>2</v>
      </c>
      <c r="AL237">
        <v>0</v>
      </c>
      <c r="AM237">
        <v>2</v>
      </c>
      <c r="AN237">
        <v>0</v>
      </c>
      <c r="AO237">
        <v>3</v>
      </c>
      <c r="AP237">
        <v>120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>
      <c r="A238" t="s">
        <v>729</v>
      </c>
      <c r="B238" t="s">
        <v>79</v>
      </c>
      <c r="C238" t="s">
        <v>730</v>
      </c>
      <c r="D238" t="s">
        <v>81</v>
      </c>
      <c r="E238" s="2" t="str">
        <f>HYPERLINK("capsilon://?command=openfolder&amp;siteaddress=FAM.docvelocity-na8.net&amp;folderid=FXA8882FAA-D433-4DD8-2FA1-2A12D7A1C4CA","FX210936")</f>
        <v>FX210936</v>
      </c>
      <c r="F238" t="s">
        <v>19</v>
      </c>
      <c r="G238" t="s">
        <v>19</v>
      </c>
      <c r="H238" t="s">
        <v>82</v>
      </c>
      <c r="I238" t="s">
        <v>731</v>
      </c>
      <c r="J238">
        <v>66</v>
      </c>
      <c r="K238" t="s">
        <v>84</v>
      </c>
      <c r="L238" t="s">
        <v>85</v>
      </c>
      <c r="M238" t="s">
        <v>86</v>
      </c>
      <c r="N238">
        <v>2</v>
      </c>
      <c r="O238" s="1">
        <v>44476.491053240738</v>
      </c>
      <c r="P238" s="1">
        <v>44476.552175925928</v>
      </c>
      <c r="Q238">
        <v>4540</v>
      </c>
      <c r="R238">
        <v>741</v>
      </c>
      <c r="S238" t="b">
        <v>0</v>
      </c>
      <c r="T238" t="s">
        <v>87</v>
      </c>
      <c r="U238" t="b">
        <v>0</v>
      </c>
      <c r="V238" t="s">
        <v>159</v>
      </c>
      <c r="W238" s="1">
        <v>44476.495613425926</v>
      </c>
      <c r="X238">
        <v>393</v>
      </c>
      <c r="Y238">
        <v>52</v>
      </c>
      <c r="Z238">
        <v>0</v>
      </c>
      <c r="AA238">
        <v>52</v>
      </c>
      <c r="AB238">
        <v>0</v>
      </c>
      <c r="AC238">
        <v>20</v>
      </c>
      <c r="AD238">
        <v>14</v>
      </c>
      <c r="AE238">
        <v>0</v>
      </c>
      <c r="AF238">
        <v>0</v>
      </c>
      <c r="AG238">
        <v>0</v>
      </c>
      <c r="AH238" t="s">
        <v>142</v>
      </c>
      <c r="AI238" s="1">
        <v>44476.552175925928</v>
      </c>
      <c r="AJ238">
        <v>348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14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>
      <c r="A239" t="s">
        <v>732</v>
      </c>
      <c r="B239" t="s">
        <v>79</v>
      </c>
      <c r="C239" t="s">
        <v>433</v>
      </c>
      <c r="D239" t="s">
        <v>81</v>
      </c>
      <c r="E239" s="2" t="str">
        <f>HYPERLINK("capsilon://?command=openfolder&amp;siteaddress=FAM.docvelocity-na8.net&amp;folderid=FX35E5B5D2-CA72-0E98-750A-224FE3EBA759","FX21102369")</f>
        <v>FX21102369</v>
      </c>
      <c r="F239" t="s">
        <v>19</v>
      </c>
      <c r="G239" t="s">
        <v>19</v>
      </c>
      <c r="H239" t="s">
        <v>82</v>
      </c>
      <c r="I239" t="s">
        <v>733</v>
      </c>
      <c r="J239">
        <v>38</v>
      </c>
      <c r="K239" t="s">
        <v>84</v>
      </c>
      <c r="L239" t="s">
        <v>85</v>
      </c>
      <c r="M239" t="s">
        <v>86</v>
      </c>
      <c r="N239">
        <v>2</v>
      </c>
      <c r="O239" s="1">
        <v>44476.497002314813</v>
      </c>
      <c r="P239" s="1">
        <v>44476.557071759256</v>
      </c>
      <c r="Q239">
        <v>4324</v>
      </c>
      <c r="R239">
        <v>866</v>
      </c>
      <c r="S239" t="b">
        <v>0</v>
      </c>
      <c r="T239" t="s">
        <v>87</v>
      </c>
      <c r="U239" t="b">
        <v>0</v>
      </c>
      <c r="V239" t="s">
        <v>128</v>
      </c>
      <c r="W239" s="1">
        <v>44476.499247685184</v>
      </c>
      <c r="X239">
        <v>193</v>
      </c>
      <c r="Y239">
        <v>37</v>
      </c>
      <c r="Z239">
        <v>0</v>
      </c>
      <c r="AA239">
        <v>37</v>
      </c>
      <c r="AB239">
        <v>0</v>
      </c>
      <c r="AC239">
        <v>14</v>
      </c>
      <c r="AD239">
        <v>1</v>
      </c>
      <c r="AE239">
        <v>0</v>
      </c>
      <c r="AF239">
        <v>0</v>
      </c>
      <c r="AG239">
        <v>0</v>
      </c>
      <c r="AH239" t="s">
        <v>206</v>
      </c>
      <c r="AI239" s="1">
        <v>44476.557071759256</v>
      </c>
      <c r="AJ239">
        <v>673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>
      <c r="A240" t="s">
        <v>734</v>
      </c>
      <c r="B240" t="s">
        <v>79</v>
      </c>
      <c r="C240" t="s">
        <v>735</v>
      </c>
      <c r="D240" t="s">
        <v>81</v>
      </c>
      <c r="E240" s="2" t="str">
        <f>HYPERLINK("capsilon://?command=openfolder&amp;siteaddress=FAM.docvelocity-na8.net&amp;folderid=FX32707426-31B7-9905-BC44-BB20BBF6EE96","FX210814340")</f>
        <v>FX210814340</v>
      </c>
      <c r="F240" t="s">
        <v>19</v>
      </c>
      <c r="G240" t="s">
        <v>19</v>
      </c>
      <c r="H240" t="s">
        <v>82</v>
      </c>
      <c r="I240" t="s">
        <v>736</v>
      </c>
      <c r="J240">
        <v>66</v>
      </c>
      <c r="K240" t="s">
        <v>84</v>
      </c>
      <c r="L240" t="s">
        <v>85</v>
      </c>
      <c r="M240" t="s">
        <v>86</v>
      </c>
      <c r="N240">
        <v>2</v>
      </c>
      <c r="O240" s="1">
        <v>44476.502187500002</v>
      </c>
      <c r="P240" s="1">
        <v>44476.552557870367</v>
      </c>
      <c r="Q240">
        <v>4271</v>
      </c>
      <c r="R240">
        <v>81</v>
      </c>
      <c r="S240" t="b">
        <v>0</v>
      </c>
      <c r="T240" t="s">
        <v>87</v>
      </c>
      <c r="U240" t="b">
        <v>0</v>
      </c>
      <c r="V240" t="s">
        <v>88</v>
      </c>
      <c r="W240" s="1">
        <v>44476.502800925926</v>
      </c>
      <c r="X240">
        <v>48</v>
      </c>
      <c r="Y240">
        <v>0</v>
      </c>
      <c r="Z240">
        <v>0</v>
      </c>
      <c r="AA240">
        <v>0</v>
      </c>
      <c r="AB240">
        <v>52</v>
      </c>
      <c r="AC240">
        <v>0</v>
      </c>
      <c r="AD240">
        <v>66</v>
      </c>
      <c r="AE240">
        <v>0</v>
      </c>
      <c r="AF240">
        <v>0</v>
      </c>
      <c r="AG240">
        <v>0</v>
      </c>
      <c r="AH240" t="s">
        <v>142</v>
      </c>
      <c r="AI240" s="1">
        <v>44476.552557870367</v>
      </c>
      <c r="AJ240">
        <v>33</v>
      </c>
      <c r="AK240">
        <v>0</v>
      </c>
      <c r="AL240">
        <v>0</v>
      </c>
      <c r="AM240">
        <v>0</v>
      </c>
      <c r="AN240">
        <v>52</v>
      </c>
      <c r="AO240">
        <v>0</v>
      </c>
      <c r="AP240">
        <v>66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>
      <c r="A241" t="s">
        <v>737</v>
      </c>
      <c r="B241" t="s">
        <v>79</v>
      </c>
      <c r="C241" t="s">
        <v>738</v>
      </c>
      <c r="D241" t="s">
        <v>81</v>
      </c>
      <c r="E241" s="2" t="str">
        <f>HYPERLINK("capsilon://?command=openfolder&amp;siteaddress=FAM.docvelocity-na8.net&amp;folderid=FX608BAC82-BE03-C186-77F1-981231F7AB90","FX21077610")</f>
        <v>FX21077610</v>
      </c>
      <c r="F241" t="s">
        <v>19</v>
      </c>
      <c r="G241" t="s">
        <v>19</v>
      </c>
      <c r="H241" t="s">
        <v>82</v>
      </c>
      <c r="I241" t="s">
        <v>739</v>
      </c>
      <c r="J241">
        <v>66</v>
      </c>
      <c r="K241" t="s">
        <v>84</v>
      </c>
      <c r="L241" t="s">
        <v>85</v>
      </c>
      <c r="M241" t="s">
        <v>86</v>
      </c>
      <c r="N241">
        <v>2</v>
      </c>
      <c r="O241" s="1">
        <v>44476.506388888891</v>
      </c>
      <c r="P241" s="1">
        <v>44476.552881944444</v>
      </c>
      <c r="Q241">
        <v>3963</v>
      </c>
      <c r="R241">
        <v>54</v>
      </c>
      <c r="S241" t="b">
        <v>0</v>
      </c>
      <c r="T241" t="s">
        <v>87</v>
      </c>
      <c r="U241" t="b">
        <v>0</v>
      </c>
      <c r="V241" t="s">
        <v>88</v>
      </c>
      <c r="W241" s="1">
        <v>44476.506747685184</v>
      </c>
      <c r="X241">
        <v>27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66</v>
      </c>
      <c r="AE241">
        <v>0</v>
      </c>
      <c r="AF241">
        <v>0</v>
      </c>
      <c r="AG241">
        <v>0</v>
      </c>
      <c r="AH241" t="s">
        <v>142</v>
      </c>
      <c r="AI241" s="1">
        <v>44476.552881944444</v>
      </c>
      <c r="AJ241">
        <v>27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66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>
      <c r="A242" t="s">
        <v>740</v>
      </c>
      <c r="B242" t="s">
        <v>79</v>
      </c>
      <c r="C242" t="s">
        <v>741</v>
      </c>
      <c r="D242" t="s">
        <v>81</v>
      </c>
      <c r="E242" s="2" t="str">
        <f>HYPERLINK("capsilon://?command=openfolder&amp;siteaddress=FAM.docvelocity-na8.net&amp;folderid=FX51A93045-3778-6DEC-FF71-478C942B0E8C","FX210914925")</f>
        <v>FX210914925</v>
      </c>
      <c r="F242" t="s">
        <v>19</v>
      </c>
      <c r="G242" t="s">
        <v>19</v>
      </c>
      <c r="H242" t="s">
        <v>82</v>
      </c>
      <c r="I242" t="s">
        <v>742</v>
      </c>
      <c r="J242">
        <v>161</v>
      </c>
      <c r="K242" t="s">
        <v>84</v>
      </c>
      <c r="L242" t="s">
        <v>85</v>
      </c>
      <c r="M242" t="s">
        <v>86</v>
      </c>
      <c r="N242">
        <v>2</v>
      </c>
      <c r="O242" s="1">
        <v>44470.537511574075</v>
      </c>
      <c r="P242" s="1">
        <v>44470.56925925926</v>
      </c>
      <c r="Q242">
        <v>679</v>
      </c>
      <c r="R242">
        <v>2064</v>
      </c>
      <c r="S242" t="b">
        <v>0</v>
      </c>
      <c r="T242" t="s">
        <v>87</v>
      </c>
      <c r="U242" t="b">
        <v>0</v>
      </c>
      <c r="V242" t="s">
        <v>227</v>
      </c>
      <c r="W242" s="1">
        <v>44470.551261574074</v>
      </c>
      <c r="X242">
        <v>1187</v>
      </c>
      <c r="Y242">
        <v>153</v>
      </c>
      <c r="Z242">
        <v>0</v>
      </c>
      <c r="AA242">
        <v>153</v>
      </c>
      <c r="AB242">
        <v>0</v>
      </c>
      <c r="AC242">
        <v>68</v>
      </c>
      <c r="AD242">
        <v>8</v>
      </c>
      <c r="AE242">
        <v>0</v>
      </c>
      <c r="AF242">
        <v>0</v>
      </c>
      <c r="AG242">
        <v>0</v>
      </c>
      <c r="AH242" t="s">
        <v>452</v>
      </c>
      <c r="AI242" s="1">
        <v>44470.56925925926</v>
      </c>
      <c r="AJ242">
        <v>877</v>
      </c>
      <c r="AK242">
        <v>1</v>
      </c>
      <c r="AL242">
        <v>0</v>
      </c>
      <c r="AM242">
        <v>1</v>
      </c>
      <c r="AN242">
        <v>0</v>
      </c>
      <c r="AO242">
        <v>1</v>
      </c>
      <c r="AP242">
        <v>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>
      <c r="A243" t="s">
        <v>743</v>
      </c>
      <c r="B243" t="s">
        <v>79</v>
      </c>
      <c r="C243" t="s">
        <v>744</v>
      </c>
      <c r="D243" t="s">
        <v>81</v>
      </c>
      <c r="E243" s="2" t="str">
        <f>HYPERLINK("capsilon://?command=openfolder&amp;siteaddress=FAM.docvelocity-na8.net&amp;folderid=FXB1476ED2-8649-F266-4BD7-3BDAD8336AA5","FX210911244")</f>
        <v>FX210911244</v>
      </c>
      <c r="F243" t="s">
        <v>19</v>
      </c>
      <c r="G243" t="s">
        <v>19</v>
      </c>
      <c r="H243" t="s">
        <v>82</v>
      </c>
      <c r="I243" t="s">
        <v>745</v>
      </c>
      <c r="J243">
        <v>66</v>
      </c>
      <c r="K243" t="s">
        <v>84</v>
      </c>
      <c r="L243" t="s">
        <v>85</v>
      </c>
      <c r="M243" t="s">
        <v>86</v>
      </c>
      <c r="N243">
        <v>2</v>
      </c>
      <c r="O243" s="1">
        <v>44476.526099537034</v>
      </c>
      <c r="P243" s="1">
        <v>44476.553124999999</v>
      </c>
      <c r="Q243">
        <v>2230</v>
      </c>
      <c r="R243">
        <v>105</v>
      </c>
      <c r="S243" t="b">
        <v>0</v>
      </c>
      <c r="T243" t="s">
        <v>87</v>
      </c>
      <c r="U243" t="b">
        <v>0</v>
      </c>
      <c r="V243" t="s">
        <v>227</v>
      </c>
      <c r="W243" s="1">
        <v>44476.527222222219</v>
      </c>
      <c r="X243">
        <v>85</v>
      </c>
      <c r="Y243">
        <v>0</v>
      </c>
      <c r="Z243">
        <v>0</v>
      </c>
      <c r="AA243">
        <v>0</v>
      </c>
      <c r="AB243">
        <v>52</v>
      </c>
      <c r="AC243">
        <v>0</v>
      </c>
      <c r="AD243">
        <v>66</v>
      </c>
      <c r="AE243">
        <v>0</v>
      </c>
      <c r="AF243">
        <v>0</v>
      </c>
      <c r="AG243">
        <v>0</v>
      </c>
      <c r="AH243" t="s">
        <v>142</v>
      </c>
      <c r="AI243" s="1">
        <v>44476.553124999999</v>
      </c>
      <c r="AJ243">
        <v>20</v>
      </c>
      <c r="AK243">
        <v>0</v>
      </c>
      <c r="AL243">
        <v>0</v>
      </c>
      <c r="AM243">
        <v>0</v>
      </c>
      <c r="AN243">
        <v>52</v>
      </c>
      <c r="AO243">
        <v>0</v>
      </c>
      <c r="AP243">
        <v>66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>
      <c r="A244" t="s">
        <v>746</v>
      </c>
      <c r="B244" t="s">
        <v>79</v>
      </c>
      <c r="C244" t="s">
        <v>747</v>
      </c>
      <c r="D244" t="s">
        <v>81</v>
      </c>
      <c r="E244" s="2" t="str">
        <f>HYPERLINK("capsilon://?command=openfolder&amp;siteaddress=FAM.docvelocity-na8.net&amp;folderid=FXFDD41A91-61C9-08A1-83ED-1ABB6A0AF006","FX21102033")</f>
        <v>FX21102033</v>
      </c>
      <c r="F244" t="s">
        <v>19</v>
      </c>
      <c r="G244" t="s">
        <v>19</v>
      </c>
      <c r="H244" t="s">
        <v>82</v>
      </c>
      <c r="I244" t="s">
        <v>748</v>
      </c>
      <c r="J244">
        <v>38</v>
      </c>
      <c r="K244" t="s">
        <v>84</v>
      </c>
      <c r="L244" t="s">
        <v>85</v>
      </c>
      <c r="M244" t="s">
        <v>86</v>
      </c>
      <c r="N244">
        <v>2</v>
      </c>
      <c r="O244" s="1">
        <v>44476.526354166665</v>
      </c>
      <c r="P244" s="1">
        <v>44476.557118055556</v>
      </c>
      <c r="Q244">
        <v>2072</v>
      </c>
      <c r="R244">
        <v>586</v>
      </c>
      <c r="S244" t="b">
        <v>0</v>
      </c>
      <c r="T244" t="s">
        <v>87</v>
      </c>
      <c r="U244" t="b">
        <v>0</v>
      </c>
      <c r="V244" t="s">
        <v>172</v>
      </c>
      <c r="W244" s="1">
        <v>44476.529467592591</v>
      </c>
      <c r="X244">
        <v>242</v>
      </c>
      <c r="Y244">
        <v>37</v>
      </c>
      <c r="Z244">
        <v>0</v>
      </c>
      <c r="AA244">
        <v>37</v>
      </c>
      <c r="AB244">
        <v>0</v>
      </c>
      <c r="AC244">
        <v>14</v>
      </c>
      <c r="AD244">
        <v>1</v>
      </c>
      <c r="AE244">
        <v>0</v>
      </c>
      <c r="AF244">
        <v>0</v>
      </c>
      <c r="AG244">
        <v>0</v>
      </c>
      <c r="AH244" t="s">
        <v>142</v>
      </c>
      <c r="AI244" s="1">
        <v>44476.557118055556</v>
      </c>
      <c r="AJ244">
        <v>344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>
      <c r="A245" t="s">
        <v>749</v>
      </c>
      <c r="B245" t="s">
        <v>79</v>
      </c>
      <c r="C245" t="s">
        <v>414</v>
      </c>
      <c r="D245" t="s">
        <v>81</v>
      </c>
      <c r="E245" s="2" t="str">
        <f>HYPERLINK("capsilon://?command=openfolder&amp;siteaddress=FAM.docvelocity-na8.net&amp;folderid=FX0004A507-3B57-0326-80FB-B0ECEF133176","FX210911331")</f>
        <v>FX210911331</v>
      </c>
      <c r="F245" t="s">
        <v>19</v>
      </c>
      <c r="G245" t="s">
        <v>19</v>
      </c>
      <c r="H245" t="s">
        <v>82</v>
      </c>
      <c r="I245" t="s">
        <v>750</v>
      </c>
      <c r="J245">
        <v>38</v>
      </c>
      <c r="K245" t="s">
        <v>84</v>
      </c>
      <c r="L245" t="s">
        <v>85</v>
      </c>
      <c r="M245" t="s">
        <v>86</v>
      </c>
      <c r="N245">
        <v>2</v>
      </c>
      <c r="O245" s="1">
        <v>44476.530925925923</v>
      </c>
      <c r="P245" s="1">
        <v>44476.557372685187</v>
      </c>
      <c r="Q245">
        <v>1949</v>
      </c>
      <c r="R245">
        <v>336</v>
      </c>
      <c r="S245" t="b">
        <v>0</v>
      </c>
      <c r="T245" t="s">
        <v>87</v>
      </c>
      <c r="U245" t="b">
        <v>0</v>
      </c>
      <c r="V245" t="s">
        <v>159</v>
      </c>
      <c r="W245" s="1">
        <v>44476.533090277779</v>
      </c>
      <c r="X245">
        <v>186</v>
      </c>
      <c r="Y245">
        <v>37</v>
      </c>
      <c r="Z245">
        <v>0</v>
      </c>
      <c r="AA245">
        <v>37</v>
      </c>
      <c r="AB245">
        <v>0</v>
      </c>
      <c r="AC245">
        <v>21</v>
      </c>
      <c r="AD245">
        <v>1</v>
      </c>
      <c r="AE245">
        <v>0</v>
      </c>
      <c r="AF245">
        <v>0</v>
      </c>
      <c r="AG245">
        <v>0</v>
      </c>
      <c r="AH245" t="s">
        <v>452</v>
      </c>
      <c r="AI245" s="1">
        <v>44476.557372685187</v>
      </c>
      <c r="AJ245">
        <v>150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>
      <c r="A246" t="s">
        <v>751</v>
      </c>
      <c r="B246" t="s">
        <v>79</v>
      </c>
      <c r="C246" t="s">
        <v>307</v>
      </c>
      <c r="D246" t="s">
        <v>81</v>
      </c>
      <c r="E246" s="2" t="str">
        <f>HYPERLINK("capsilon://?command=openfolder&amp;siteaddress=FAM.docvelocity-na8.net&amp;folderid=FXF11133FA-8777-706F-F1BD-2767064D8399","FX210911595")</f>
        <v>FX210911595</v>
      </c>
      <c r="F246" t="s">
        <v>19</v>
      </c>
      <c r="G246" t="s">
        <v>19</v>
      </c>
      <c r="H246" t="s">
        <v>82</v>
      </c>
      <c r="I246" t="s">
        <v>752</v>
      </c>
      <c r="J246">
        <v>66</v>
      </c>
      <c r="K246" t="s">
        <v>84</v>
      </c>
      <c r="L246" t="s">
        <v>85</v>
      </c>
      <c r="M246" t="s">
        <v>86</v>
      </c>
      <c r="N246">
        <v>2</v>
      </c>
      <c r="O246" s="1">
        <v>44476.532893518517</v>
      </c>
      <c r="P246" s="1">
        <v>44476.569131944445</v>
      </c>
      <c r="Q246">
        <v>1818</v>
      </c>
      <c r="R246">
        <v>1313</v>
      </c>
      <c r="S246" t="b">
        <v>0</v>
      </c>
      <c r="T246" t="s">
        <v>87</v>
      </c>
      <c r="U246" t="b">
        <v>0</v>
      </c>
      <c r="V246" t="s">
        <v>159</v>
      </c>
      <c r="W246" s="1">
        <v>44476.536249999997</v>
      </c>
      <c r="X246">
        <v>272</v>
      </c>
      <c r="Y246">
        <v>52</v>
      </c>
      <c r="Z246">
        <v>0</v>
      </c>
      <c r="AA246">
        <v>52</v>
      </c>
      <c r="AB246">
        <v>0</v>
      </c>
      <c r="AC246">
        <v>33</v>
      </c>
      <c r="AD246">
        <v>14</v>
      </c>
      <c r="AE246">
        <v>0</v>
      </c>
      <c r="AF246">
        <v>0</v>
      </c>
      <c r="AG246">
        <v>0</v>
      </c>
      <c r="AH246" t="s">
        <v>206</v>
      </c>
      <c r="AI246" s="1">
        <v>44476.569131944445</v>
      </c>
      <c r="AJ246">
        <v>1041</v>
      </c>
      <c r="AK246">
        <v>1</v>
      </c>
      <c r="AL246">
        <v>0</v>
      </c>
      <c r="AM246">
        <v>1</v>
      </c>
      <c r="AN246">
        <v>0</v>
      </c>
      <c r="AO246">
        <v>1</v>
      </c>
      <c r="AP246">
        <v>13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>
      <c r="A247" t="s">
        <v>753</v>
      </c>
      <c r="B247" t="s">
        <v>79</v>
      </c>
      <c r="C247" t="s">
        <v>754</v>
      </c>
      <c r="D247" t="s">
        <v>81</v>
      </c>
      <c r="E247" s="2" t="str">
        <f>HYPERLINK("capsilon://?command=openfolder&amp;siteaddress=FAM.docvelocity-na8.net&amp;folderid=FXD6DCB1D8-FE5E-7A72-5C80-CC13F4164E05","FX21097611")</f>
        <v>FX21097611</v>
      </c>
      <c r="F247" t="s">
        <v>19</v>
      </c>
      <c r="G247" t="s">
        <v>19</v>
      </c>
      <c r="H247" t="s">
        <v>82</v>
      </c>
      <c r="I247" t="s">
        <v>755</v>
      </c>
      <c r="J247">
        <v>186</v>
      </c>
      <c r="K247" t="s">
        <v>84</v>
      </c>
      <c r="L247" t="s">
        <v>85</v>
      </c>
      <c r="M247" t="s">
        <v>86</v>
      </c>
      <c r="N247">
        <v>2</v>
      </c>
      <c r="O247" s="1">
        <v>44476.538090277776</v>
      </c>
      <c r="P247" s="1">
        <v>44476.564780092594</v>
      </c>
      <c r="Q247">
        <v>931</v>
      </c>
      <c r="R247">
        <v>1375</v>
      </c>
      <c r="S247" t="b">
        <v>0</v>
      </c>
      <c r="T247" t="s">
        <v>87</v>
      </c>
      <c r="U247" t="b">
        <v>0</v>
      </c>
      <c r="V247" t="s">
        <v>227</v>
      </c>
      <c r="W247" s="1">
        <v>44476.546388888892</v>
      </c>
      <c r="X247">
        <v>714</v>
      </c>
      <c r="Y247">
        <v>150</v>
      </c>
      <c r="Z247">
        <v>0</v>
      </c>
      <c r="AA247">
        <v>150</v>
      </c>
      <c r="AB247">
        <v>0</v>
      </c>
      <c r="AC247">
        <v>34</v>
      </c>
      <c r="AD247">
        <v>36</v>
      </c>
      <c r="AE247">
        <v>0</v>
      </c>
      <c r="AF247">
        <v>0</v>
      </c>
      <c r="AG247">
        <v>0</v>
      </c>
      <c r="AH247" t="s">
        <v>142</v>
      </c>
      <c r="AI247" s="1">
        <v>44476.564780092594</v>
      </c>
      <c r="AJ247">
        <v>661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36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>
      <c r="A248" t="s">
        <v>756</v>
      </c>
      <c r="B248" t="s">
        <v>79</v>
      </c>
      <c r="C248" t="s">
        <v>757</v>
      </c>
      <c r="D248" t="s">
        <v>81</v>
      </c>
      <c r="E248" s="2" t="str">
        <f>HYPERLINK("capsilon://?command=openfolder&amp;siteaddress=FAM.docvelocity-na8.net&amp;folderid=FXD82FBA80-F763-AAA0-6083-956716C36C02","FX2109948")</f>
        <v>FX2109948</v>
      </c>
      <c r="F248" t="s">
        <v>19</v>
      </c>
      <c r="G248" t="s">
        <v>19</v>
      </c>
      <c r="H248" t="s">
        <v>82</v>
      </c>
      <c r="I248" t="s">
        <v>758</v>
      </c>
      <c r="J248">
        <v>54</v>
      </c>
      <c r="K248" t="s">
        <v>84</v>
      </c>
      <c r="L248" t="s">
        <v>85</v>
      </c>
      <c r="M248" t="s">
        <v>86</v>
      </c>
      <c r="N248">
        <v>2</v>
      </c>
      <c r="O248" s="1">
        <v>44476.538993055554</v>
      </c>
      <c r="P248" s="1">
        <v>44476.559675925928</v>
      </c>
      <c r="Q248">
        <v>919</v>
      </c>
      <c r="R248">
        <v>868</v>
      </c>
      <c r="S248" t="b">
        <v>0</v>
      </c>
      <c r="T248" t="s">
        <v>87</v>
      </c>
      <c r="U248" t="b">
        <v>0</v>
      </c>
      <c r="V248" t="s">
        <v>100</v>
      </c>
      <c r="W248" s="1">
        <v>44476.547662037039</v>
      </c>
      <c r="X248">
        <v>669</v>
      </c>
      <c r="Y248">
        <v>48</v>
      </c>
      <c r="Z248">
        <v>0</v>
      </c>
      <c r="AA248">
        <v>48</v>
      </c>
      <c r="AB248">
        <v>0</v>
      </c>
      <c r="AC248">
        <v>37</v>
      </c>
      <c r="AD248">
        <v>6</v>
      </c>
      <c r="AE248">
        <v>0</v>
      </c>
      <c r="AF248">
        <v>0</v>
      </c>
      <c r="AG248">
        <v>0</v>
      </c>
      <c r="AH248" t="s">
        <v>452</v>
      </c>
      <c r="AI248" s="1">
        <v>44476.559675925928</v>
      </c>
      <c r="AJ248">
        <v>199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5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>
      <c r="A249" t="s">
        <v>759</v>
      </c>
      <c r="B249" t="s">
        <v>79</v>
      </c>
      <c r="C249" t="s">
        <v>760</v>
      </c>
      <c r="D249" t="s">
        <v>81</v>
      </c>
      <c r="E249" s="2" t="str">
        <f>HYPERLINK("capsilon://?command=openfolder&amp;siteaddress=FAM.docvelocity-na8.net&amp;folderid=FX735D6675-7241-0842-1CDB-FA3BA511D519","FX21091098")</f>
        <v>FX21091098</v>
      </c>
      <c r="F249" t="s">
        <v>19</v>
      </c>
      <c r="G249" t="s">
        <v>19</v>
      </c>
      <c r="H249" t="s">
        <v>82</v>
      </c>
      <c r="I249" t="s">
        <v>761</v>
      </c>
      <c r="J249">
        <v>54</v>
      </c>
      <c r="K249" t="s">
        <v>84</v>
      </c>
      <c r="L249" t="s">
        <v>85</v>
      </c>
      <c r="M249" t="s">
        <v>86</v>
      </c>
      <c r="N249">
        <v>2</v>
      </c>
      <c r="O249" s="1">
        <v>44476.539861111109</v>
      </c>
      <c r="P249" s="1">
        <v>44476.561099537037</v>
      </c>
      <c r="Q249">
        <v>1107</v>
      </c>
      <c r="R249">
        <v>728</v>
      </c>
      <c r="S249" t="b">
        <v>0</v>
      </c>
      <c r="T249" t="s">
        <v>87</v>
      </c>
      <c r="U249" t="b">
        <v>0</v>
      </c>
      <c r="V249" t="s">
        <v>300</v>
      </c>
      <c r="W249" s="1">
        <v>44476.546956018516</v>
      </c>
      <c r="X249">
        <v>605</v>
      </c>
      <c r="Y249">
        <v>48</v>
      </c>
      <c r="Z249">
        <v>0</v>
      </c>
      <c r="AA249">
        <v>48</v>
      </c>
      <c r="AB249">
        <v>0</v>
      </c>
      <c r="AC249">
        <v>37</v>
      </c>
      <c r="AD249">
        <v>6</v>
      </c>
      <c r="AE249">
        <v>0</v>
      </c>
      <c r="AF249">
        <v>0</v>
      </c>
      <c r="AG249">
        <v>0</v>
      </c>
      <c r="AH249" t="s">
        <v>452</v>
      </c>
      <c r="AI249" s="1">
        <v>44476.561099537037</v>
      </c>
      <c r="AJ249">
        <v>123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6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>
      <c r="A250" t="s">
        <v>762</v>
      </c>
      <c r="B250" t="s">
        <v>79</v>
      </c>
      <c r="C250" t="s">
        <v>365</v>
      </c>
      <c r="D250" t="s">
        <v>81</v>
      </c>
      <c r="E250" s="2" t="str">
        <f>HYPERLINK("capsilon://?command=openfolder&amp;siteaddress=FAM.docvelocity-na8.net&amp;folderid=FX95372C7C-1D2C-36F3-8DA8-C2B9F2BDB812","FX210910413")</f>
        <v>FX210910413</v>
      </c>
      <c r="F250" t="s">
        <v>19</v>
      </c>
      <c r="G250" t="s">
        <v>19</v>
      </c>
      <c r="H250" t="s">
        <v>82</v>
      </c>
      <c r="I250" t="s">
        <v>763</v>
      </c>
      <c r="J250">
        <v>66</v>
      </c>
      <c r="K250" t="s">
        <v>84</v>
      </c>
      <c r="L250" t="s">
        <v>85</v>
      </c>
      <c r="M250" t="s">
        <v>86</v>
      </c>
      <c r="N250">
        <v>1</v>
      </c>
      <c r="O250" s="1">
        <v>44470.541331018518</v>
      </c>
      <c r="P250" s="1">
        <v>44470.677418981482</v>
      </c>
      <c r="Q250">
        <v>10976</v>
      </c>
      <c r="R250">
        <v>782</v>
      </c>
      <c r="S250" t="b">
        <v>0</v>
      </c>
      <c r="T250" t="s">
        <v>87</v>
      </c>
      <c r="U250" t="b">
        <v>0</v>
      </c>
      <c r="V250" t="s">
        <v>252</v>
      </c>
      <c r="W250" s="1">
        <v>44470.677418981482</v>
      </c>
      <c r="X250">
        <v>222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66</v>
      </c>
      <c r="AE250">
        <v>52</v>
      </c>
      <c r="AF250">
        <v>0</v>
      </c>
      <c r="AG250">
        <v>1</v>
      </c>
      <c r="AH250" t="s">
        <v>87</v>
      </c>
      <c r="AI250" t="s">
        <v>87</v>
      </c>
      <c r="AJ250" t="s">
        <v>87</v>
      </c>
      <c r="AK250" t="s">
        <v>87</v>
      </c>
      <c r="AL250" t="s">
        <v>87</v>
      </c>
      <c r="AM250" t="s">
        <v>87</v>
      </c>
      <c r="AN250" t="s">
        <v>87</v>
      </c>
      <c r="AO250" t="s">
        <v>87</v>
      </c>
      <c r="AP250" t="s">
        <v>87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>
      <c r="A251" t="s">
        <v>764</v>
      </c>
      <c r="B251" t="s">
        <v>79</v>
      </c>
      <c r="C251" t="s">
        <v>760</v>
      </c>
      <c r="D251" t="s">
        <v>81</v>
      </c>
      <c r="E251" s="2" t="str">
        <f>HYPERLINK("capsilon://?command=openfolder&amp;siteaddress=FAM.docvelocity-na8.net&amp;folderid=FX735D6675-7241-0842-1CDB-FA3BA511D519","FX21091098")</f>
        <v>FX21091098</v>
      </c>
      <c r="F251" t="s">
        <v>19</v>
      </c>
      <c r="G251" t="s">
        <v>19</v>
      </c>
      <c r="H251" t="s">
        <v>82</v>
      </c>
      <c r="I251" t="s">
        <v>765</v>
      </c>
      <c r="J251">
        <v>74</v>
      </c>
      <c r="K251" t="s">
        <v>84</v>
      </c>
      <c r="L251" t="s">
        <v>85</v>
      </c>
      <c r="M251" t="s">
        <v>86</v>
      </c>
      <c r="N251">
        <v>2</v>
      </c>
      <c r="O251" s="1">
        <v>44476.540763888886</v>
      </c>
      <c r="P251" s="1">
        <v>44476.563414351855</v>
      </c>
      <c r="Q251">
        <v>1196</v>
      </c>
      <c r="R251">
        <v>761</v>
      </c>
      <c r="S251" t="b">
        <v>0</v>
      </c>
      <c r="T251" t="s">
        <v>87</v>
      </c>
      <c r="U251" t="b">
        <v>0</v>
      </c>
      <c r="V251" t="s">
        <v>172</v>
      </c>
      <c r="W251" s="1">
        <v>44476.547511574077</v>
      </c>
      <c r="X251">
        <v>562</v>
      </c>
      <c r="Y251">
        <v>68</v>
      </c>
      <c r="Z251">
        <v>0</v>
      </c>
      <c r="AA251">
        <v>68</v>
      </c>
      <c r="AB251">
        <v>0</v>
      </c>
      <c r="AC251">
        <v>58</v>
      </c>
      <c r="AD251">
        <v>6</v>
      </c>
      <c r="AE251">
        <v>0</v>
      </c>
      <c r="AF251">
        <v>0</v>
      </c>
      <c r="AG251">
        <v>0</v>
      </c>
      <c r="AH251" t="s">
        <v>452</v>
      </c>
      <c r="AI251" s="1">
        <v>44476.563414351855</v>
      </c>
      <c r="AJ251">
        <v>199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6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>
      <c r="A252" t="s">
        <v>766</v>
      </c>
      <c r="B252" t="s">
        <v>79</v>
      </c>
      <c r="C252" t="s">
        <v>757</v>
      </c>
      <c r="D252" t="s">
        <v>81</v>
      </c>
      <c r="E252" s="2" t="str">
        <f>HYPERLINK("capsilon://?command=openfolder&amp;siteaddress=FAM.docvelocity-na8.net&amp;folderid=FXD82FBA80-F763-AAA0-6083-956716C36C02","FX2109948")</f>
        <v>FX2109948</v>
      </c>
      <c r="F252" t="s">
        <v>19</v>
      </c>
      <c r="G252" t="s">
        <v>19</v>
      </c>
      <c r="H252" t="s">
        <v>82</v>
      </c>
      <c r="I252" t="s">
        <v>767</v>
      </c>
      <c r="J252">
        <v>74</v>
      </c>
      <c r="K252" t="s">
        <v>84</v>
      </c>
      <c r="L252" t="s">
        <v>85</v>
      </c>
      <c r="M252" t="s">
        <v>86</v>
      </c>
      <c r="N252">
        <v>2</v>
      </c>
      <c r="O252" s="1">
        <v>44476.54409722222</v>
      </c>
      <c r="P252" s="1">
        <v>44476.568136574075</v>
      </c>
      <c r="Q252">
        <v>1048</v>
      </c>
      <c r="R252">
        <v>1029</v>
      </c>
      <c r="S252" t="b">
        <v>0</v>
      </c>
      <c r="T252" t="s">
        <v>87</v>
      </c>
      <c r="U252" t="b">
        <v>0</v>
      </c>
      <c r="V252" t="s">
        <v>265</v>
      </c>
      <c r="W252" s="1">
        <v>44476.551562499997</v>
      </c>
      <c r="X252">
        <v>622</v>
      </c>
      <c r="Y252">
        <v>71</v>
      </c>
      <c r="Z252">
        <v>0</v>
      </c>
      <c r="AA252">
        <v>71</v>
      </c>
      <c r="AB252">
        <v>0</v>
      </c>
      <c r="AC252">
        <v>54</v>
      </c>
      <c r="AD252">
        <v>3</v>
      </c>
      <c r="AE252">
        <v>0</v>
      </c>
      <c r="AF252">
        <v>0</v>
      </c>
      <c r="AG252">
        <v>0</v>
      </c>
      <c r="AH252" t="s">
        <v>452</v>
      </c>
      <c r="AI252" s="1">
        <v>44476.568136574075</v>
      </c>
      <c r="AJ252">
        <v>407</v>
      </c>
      <c r="AK252">
        <v>5</v>
      </c>
      <c r="AL252">
        <v>0</v>
      </c>
      <c r="AM252">
        <v>5</v>
      </c>
      <c r="AN252">
        <v>0</v>
      </c>
      <c r="AO252">
        <v>5</v>
      </c>
      <c r="AP252">
        <v>-2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>
      <c r="A253" t="s">
        <v>768</v>
      </c>
      <c r="B253" t="s">
        <v>79</v>
      </c>
      <c r="C253" t="s">
        <v>769</v>
      </c>
      <c r="D253" t="s">
        <v>81</v>
      </c>
      <c r="E253" s="2" t="str">
        <f>HYPERLINK("capsilon://?command=openfolder&amp;siteaddress=FAM.docvelocity-na8.net&amp;folderid=FXA18921F2-DF3C-91CF-78E6-B95EF92C7A18","FX210813533")</f>
        <v>FX210813533</v>
      </c>
      <c r="F253" t="s">
        <v>19</v>
      </c>
      <c r="G253" t="s">
        <v>19</v>
      </c>
      <c r="H253" t="s">
        <v>82</v>
      </c>
      <c r="I253" t="s">
        <v>770</v>
      </c>
      <c r="J253">
        <v>126</v>
      </c>
      <c r="K253" t="s">
        <v>84</v>
      </c>
      <c r="L253" t="s">
        <v>85</v>
      </c>
      <c r="M253" t="s">
        <v>86</v>
      </c>
      <c r="N253">
        <v>2</v>
      </c>
      <c r="O253" s="1">
        <v>44476.545219907406</v>
      </c>
      <c r="P253" s="1">
        <v>44476.858657407407</v>
      </c>
      <c r="Q253">
        <v>19856</v>
      </c>
      <c r="R253">
        <v>7225</v>
      </c>
      <c r="S253" t="b">
        <v>0</v>
      </c>
      <c r="T253" t="s">
        <v>87</v>
      </c>
      <c r="U253" t="b">
        <v>0</v>
      </c>
      <c r="V253" t="s">
        <v>202</v>
      </c>
      <c r="W253" s="1">
        <v>44476.556956018518</v>
      </c>
      <c r="X253">
        <v>949</v>
      </c>
      <c r="Y253">
        <v>136</v>
      </c>
      <c r="Z253">
        <v>0</v>
      </c>
      <c r="AA253">
        <v>136</v>
      </c>
      <c r="AB253">
        <v>0</v>
      </c>
      <c r="AC253">
        <v>82</v>
      </c>
      <c r="AD253">
        <v>-10</v>
      </c>
      <c r="AE253">
        <v>0</v>
      </c>
      <c r="AF253">
        <v>0</v>
      </c>
      <c r="AG253">
        <v>0</v>
      </c>
      <c r="AH253" t="s">
        <v>89</v>
      </c>
      <c r="AI253" s="1">
        <v>44476.858657407407</v>
      </c>
      <c r="AJ253">
        <v>2689</v>
      </c>
      <c r="AK253">
        <v>16</v>
      </c>
      <c r="AL253">
        <v>0</v>
      </c>
      <c r="AM253">
        <v>16</v>
      </c>
      <c r="AN253">
        <v>0</v>
      </c>
      <c r="AO253">
        <v>14</v>
      </c>
      <c r="AP253">
        <v>-26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>
      <c r="A254" t="s">
        <v>771</v>
      </c>
      <c r="B254" t="s">
        <v>79</v>
      </c>
      <c r="C254" t="s">
        <v>217</v>
      </c>
      <c r="D254" t="s">
        <v>81</v>
      </c>
      <c r="E254" s="2" t="str">
        <f>HYPERLINK("capsilon://?command=openfolder&amp;siteaddress=FAM.docvelocity-na8.net&amp;folderid=FXF918604F-8D97-926C-E820-BCAD735158F1","FX2110909")</f>
        <v>FX2110909</v>
      </c>
      <c r="F254" t="s">
        <v>19</v>
      </c>
      <c r="G254" t="s">
        <v>19</v>
      </c>
      <c r="H254" t="s">
        <v>82</v>
      </c>
      <c r="I254" t="s">
        <v>772</v>
      </c>
      <c r="J254">
        <v>29</v>
      </c>
      <c r="K254" t="s">
        <v>84</v>
      </c>
      <c r="L254" t="s">
        <v>85</v>
      </c>
      <c r="M254" t="s">
        <v>86</v>
      </c>
      <c r="N254">
        <v>2</v>
      </c>
      <c r="O254" s="1">
        <v>44476.548032407409</v>
      </c>
      <c r="P254" s="1">
        <v>44476.571539351855</v>
      </c>
      <c r="Q254">
        <v>1576</v>
      </c>
      <c r="R254">
        <v>455</v>
      </c>
      <c r="S254" t="b">
        <v>0</v>
      </c>
      <c r="T254" t="s">
        <v>87</v>
      </c>
      <c r="U254" t="b">
        <v>0</v>
      </c>
      <c r="V254" t="s">
        <v>100</v>
      </c>
      <c r="W254" s="1">
        <v>44476.550023148149</v>
      </c>
      <c r="X254">
        <v>170</v>
      </c>
      <c r="Y254">
        <v>9</v>
      </c>
      <c r="Z254">
        <v>0</v>
      </c>
      <c r="AA254">
        <v>9</v>
      </c>
      <c r="AB254">
        <v>0</v>
      </c>
      <c r="AC254">
        <v>3</v>
      </c>
      <c r="AD254">
        <v>20</v>
      </c>
      <c r="AE254">
        <v>0</v>
      </c>
      <c r="AF254">
        <v>0</v>
      </c>
      <c r="AG254">
        <v>0</v>
      </c>
      <c r="AH254" t="s">
        <v>142</v>
      </c>
      <c r="AI254" s="1">
        <v>44476.571539351855</v>
      </c>
      <c r="AJ254">
        <v>285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20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>
      <c r="A255" t="s">
        <v>773</v>
      </c>
      <c r="B255" t="s">
        <v>79</v>
      </c>
      <c r="C255" t="s">
        <v>706</v>
      </c>
      <c r="D255" t="s">
        <v>81</v>
      </c>
      <c r="E255" s="2" t="str">
        <f>HYPERLINK("capsilon://?command=openfolder&amp;siteaddress=FAM.docvelocity-na8.net&amp;folderid=FX3946B407-32B7-3D8D-FA39-444C07F2C1D3","FX21102852")</f>
        <v>FX21102852</v>
      </c>
      <c r="F255" t="s">
        <v>19</v>
      </c>
      <c r="G255" t="s">
        <v>19</v>
      </c>
      <c r="H255" t="s">
        <v>82</v>
      </c>
      <c r="I255" t="s">
        <v>774</v>
      </c>
      <c r="J255">
        <v>38</v>
      </c>
      <c r="K255" t="s">
        <v>84</v>
      </c>
      <c r="L255" t="s">
        <v>85</v>
      </c>
      <c r="M255" t="s">
        <v>86</v>
      </c>
      <c r="N255">
        <v>2</v>
      </c>
      <c r="O255" s="1">
        <v>44476.548344907409</v>
      </c>
      <c r="P255" s="1">
        <v>44476.578159722223</v>
      </c>
      <c r="Q255">
        <v>1813</v>
      </c>
      <c r="R255">
        <v>763</v>
      </c>
      <c r="S255" t="b">
        <v>0</v>
      </c>
      <c r="T255" t="s">
        <v>87</v>
      </c>
      <c r="U255" t="b">
        <v>0</v>
      </c>
      <c r="V255" t="s">
        <v>300</v>
      </c>
      <c r="W255" s="1">
        <v>44476.55128472222</v>
      </c>
      <c r="X255">
        <v>246</v>
      </c>
      <c r="Y255">
        <v>37</v>
      </c>
      <c r="Z255">
        <v>0</v>
      </c>
      <c r="AA255">
        <v>37</v>
      </c>
      <c r="AB255">
        <v>0</v>
      </c>
      <c r="AC255">
        <v>15</v>
      </c>
      <c r="AD255">
        <v>1</v>
      </c>
      <c r="AE255">
        <v>0</v>
      </c>
      <c r="AF255">
        <v>0</v>
      </c>
      <c r="AG255">
        <v>0</v>
      </c>
      <c r="AH255" t="s">
        <v>206</v>
      </c>
      <c r="AI255" s="1">
        <v>44476.578159722223</v>
      </c>
      <c r="AJ255">
        <v>517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>
      <c r="A256" t="s">
        <v>775</v>
      </c>
      <c r="B256" t="s">
        <v>79</v>
      </c>
      <c r="C256" t="s">
        <v>217</v>
      </c>
      <c r="D256" t="s">
        <v>81</v>
      </c>
      <c r="E256" s="2" t="str">
        <f>HYPERLINK("capsilon://?command=openfolder&amp;siteaddress=FAM.docvelocity-na8.net&amp;folderid=FXF918604F-8D97-926C-E820-BCAD735158F1","FX2110909")</f>
        <v>FX2110909</v>
      </c>
      <c r="F256" t="s">
        <v>19</v>
      </c>
      <c r="G256" t="s">
        <v>19</v>
      </c>
      <c r="H256" t="s">
        <v>82</v>
      </c>
      <c r="I256" t="s">
        <v>776</v>
      </c>
      <c r="J256">
        <v>38</v>
      </c>
      <c r="K256" t="s">
        <v>84</v>
      </c>
      <c r="L256" t="s">
        <v>85</v>
      </c>
      <c r="M256" t="s">
        <v>86</v>
      </c>
      <c r="N256">
        <v>1</v>
      </c>
      <c r="O256" s="1">
        <v>44476.548738425925</v>
      </c>
      <c r="P256" s="1">
        <v>44476.642523148148</v>
      </c>
      <c r="Q256">
        <v>5729</v>
      </c>
      <c r="R256">
        <v>2374</v>
      </c>
      <c r="S256" t="b">
        <v>0</v>
      </c>
      <c r="T256" t="s">
        <v>87</v>
      </c>
      <c r="U256" t="b">
        <v>0</v>
      </c>
      <c r="V256" t="s">
        <v>252</v>
      </c>
      <c r="W256" s="1">
        <v>44476.642523148148</v>
      </c>
      <c r="X256">
        <v>1347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38</v>
      </c>
      <c r="AE256">
        <v>37</v>
      </c>
      <c r="AF256">
        <v>0</v>
      </c>
      <c r="AG256">
        <v>3</v>
      </c>
      <c r="AH256" t="s">
        <v>87</v>
      </c>
      <c r="AI256" t="s">
        <v>87</v>
      </c>
      <c r="AJ256" t="s">
        <v>87</v>
      </c>
      <c r="AK256" t="s">
        <v>87</v>
      </c>
      <c r="AL256" t="s">
        <v>87</v>
      </c>
      <c r="AM256" t="s">
        <v>87</v>
      </c>
      <c r="AN256" t="s">
        <v>87</v>
      </c>
      <c r="AO256" t="s">
        <v>87</v>
      </c>
      <c r="AP256" t="s">
        <v>87</v>
      </c>
      <c r="AQ256" t="s">
        <v>87</v>
      </c>
      <c r="AR256" t="s">
        <v>87</v>
      </c>
      <c r="AS256" t="s">
        <v>87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>
      <c r="A257" t="s">
        <v>777</v>
      </c>
      <c r="B257" t="s">
        <v>79</v>
      </c>
      <c r="C257" t="s">
        <v>555</v>
      </c>
      <c r="D257" t="s">
        <v>81</v>
      </c>
      <c r="E257" s="2" t="str">
        <f>HYPERLINK("capsilon://?command=openfolder&amp;siteaddress=FAM.docvelocity-na8.net&amp;folderid=FX9E7520ED-B49D-44D7-F931-1EDD4B5DFF2F","FX210812025")</f>
        <v>FX210812025</v>
      </c>
      <c r="F257" t="s">
        <v>19</v>
      </c>
      <c r="G257" t="s">
        <v>19</v>
      </c>
      <c r="H257" t="s">
        <v>82</v>
      </c>
      <c r="I257" t="s">
        <v>778</v>
      </c>
      <c r="J257">
        <v>66</v>
      </c>
      <c r="K257" t="s">
        <v>84</v>
      </c>
      <c r="L257" t="s">
        <v>85</v>
      </c>
      <c r="M257" t="s">
        <v>86</v>
      </c>
      <c r="N257">
        <v>2</v>
      </c>
      <c r="O257" s="1">
        <v>44476.552708333336</v>
      </c>
      <c r="P257" s="1">
        <v>44476.579143518517</v>
      </c>
      <c r="Q257">
        <v>2151</v>
      </c>
      <c r="R257">
        <v>133</v>
      </c>
      <c r="S257" t="b">
        <v>0</v>
      </c>
      <c r="T257" t="s">
        <v>87</v>
      </c>
      <c r="U257" t="b">
        <v>0</v>
      </c>
      <c r="V257" t="s">
        <v>265</v>
      </c>
      <c r="W257" s="1">
        <v>44476.553969907407</v>
      </c>
      <c r="X257">
        <v>34</v>
      </c>
      <c r="Y257">
        <v>0</v>
      </c>
      <c r="Z257">
        <v>0</v>
      </c>
      <c r="AA257">
        <v>0</v>
      </c>
      <c r="AB257">
        <v>52</v>
      </c>
      <c r="AC257">
        <v>0</v>
      </c>
      <c r="AD257">
        <v>66</v>
      </c>
      <c r="AE257">
        <v>0</v>
      </c>
      <c r="AF257">
        <v>0</v>
      </c>
      <c r="AG257">
        <v>0</v>
      </c>
      <c r="AH257" t="s">
        <v>206</v>
      </c>
      <c r="AI257" s="1">
        <v>44476.579143518517</v>
      </c>
      <c r="AJ257">
        <v>84</v>
      </c>
      <c r="AK257">
        <v>0</v>
      </c>
      <c r="AL257">
        <v>0</v>
      </c>
      <c r="AM257">
        <v>0</v>
      </c>
      <c r="AN257">
        <v>52</v>
      </c>
      <c r="AO257">
        <v>0</v>
      </c>
      <c r="AP257">
        <v>66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>
      <c r="A258" t="s">
        <v>779</v>
      </c>
      <c r="B258" t="s">
        <v>79</v>
      </c>
      <c r="C258" t="s">
        <v>757</v>
      </c>
      <c r="D258" t="s">
        <v>81</v>
      </c>
      <c r="E258" s="2" t="str">
        <f>HYPERLINK("capsilon://?command=openfolder&amp;siteaddress=FAM.docvelocity-na8.net&amp;folderid=FXD82FBA80-F763-AAA0-6083-956716C36C02","FX2109948")</f>
        <v>FX2109948</v>
      </c>
      <c r="F258" t="s">
        <v>19</v>
      </c>
      <c r="G258" t="s">
        <v>19</v>
      </c>
      <c r="H258" t="s">
        <v>82</v>
      </c>
      <c r="I258" t="s">
        <v>780</v>
      </c>
      <c r="J258">
        <v>74</v>
      </c>
      <c r="K258" t="s">
        <v>84</v>
      </c>
      <c r="L258" t="s">
        <v>85</v>
      </c>
      <c r="M258" t="s">
        <v>86</v>
      </c>
      <c r="N258">
        <v>2</v>
      </c>
      <c r="O258" s="1">
        <v>44476.553807870368</v>
      </c>
      <c r="P258" s="1">
        <v>44476.587465277778</v>
      </c>
      <c r="Q258">
        <v>1634</v>
      </c>
      <c r="R258">
        <v>1274</v>
      </c>
      <c r="S258" t="b">
        <v>0</v>
      </c>
      <c r="T258" t="s">
        <v>87</v>
      </c>
      <c r="U258" t="b">
        <v>0</v>
      </c>
      <c r="V258" t="s">
        <v>265</v>
      </c>
      <c r="W258" s="1">
        <v>44476.559814814813</v>
      </c>
      <c r="X258">
        <v>504</v>
      </c>
      <c r="Y258">
        <v>71</v>
      </c>
      <c r="Z258">
        <v>0</v>
      </c>
      <c r="AA258">
        <v>71</v>
      </c>
      <c r="AB258">
        <v>0</v>
      </c>
      <c r="AC258">
        <v>54</v>
      </c>
      <c r="AD258">
        <v>3</v>
      </c>
      <c r="AE258">
        <v>0</v>
      </c>
      <c r="AF258">
        <v>0</v>
      </c>
      <c r="AG258">
        <v>0</v>
      </c>
      <c r="AH258" t="s">
        <v>206</v>
      </c>
      <c r="AI258" s="1">
        <v>44476.587465277778</v>
      </c>
      <c r="AJ258">
        <v>718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3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>
      <c r="A259" t="s">
        <v>781</v>
      </c>
      <c r="B259" t="s">
        <v>79</v>
      </c>
      <c r="C259" t="s">
        <v>760</v>
      </c>
      <c r="D259" t="s">
        <v>81</v>
      </c>
      <c r="E259" s="2" t="str">
        <f>HYPERLINK("capsilon://?command=openfolder&amp;siteaddress=FAM.docvelocity-na8.net&amp;folderid=FX735D6675-7241-0842-1CDB-FA3BA511D519","FX21091098")</f>
        <v>FX21091098</v>
      </c>
      <c r="F259" t="s">
        <v>19</v>
      </c>
      <c r="G259" t="s">
        <v>19</v>
      </c>
      <c r="H259" t="s">
        <v>82</v>
      </c>
      <c r="I259" t="s">
        <v>782</v>
      </c>
      <c r="J259">
        <v>74</v>
      </c>
      <c r="K259" t="s">
        <v>84</v>
      </c>
      <c r="L259" t="s">
        <v>85</v>
      </c>
      <c r="M259" t="s">
        <v>86</v>
      </c>
      <c r="N259">
        <v>2</v>
      </c>
      <c r="O259" s="1">
        <v>44476.554166666669</v>
      </c>
      <c r="P259" s="1">
        <v>44476.800543981481</v>
      </c>
      <c r="Q259">
        <v>20296</v>
      </c>
      <c r="R259">
        <v>991</v>
      </c>
      <c r="S259" t="b">
        <v>0</v>
      </c>
      <c r="T259" t="s">
        <v>87</v>
      </c>
      <c r="U259" t="b">
        <v>0</v>
      </c>
      <c r="V259" t="s">
        <v>172</v>
      </c>
      <c r="W259" s="1">
        <v>44476.558657407404</v>
      </c>
      <c r="X259">
        <v>363</v>
      </c>
      <c r="Y259">
        <v>68</v>
      </c>
      <c r="Z259">
        <v>0</v>
      </c>
      <c r="AA259">
        <v>68</v>
      </c>
      <c r="AB259">
        <v>0</v>
      </c>
      <c r="AC259">
        <v>57</v>
      </c>
      <c r="AD259">
        <v>6</v>
      </c>
      <c r="AE259">
        <v>0</v>
      </c>
      <c r="AF259">
        <v>0</v>
      </c>
      <c r="AG259">
        <v>0</v>
      </c>
      <c r="AH259" t="s">
        <v>206</v>
      </c>
      <c r="AI259" s="1">
        <v>44476.800543981481</v>
      </c>
      <c r="AJ259">
        <v>594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6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>
      <c r="A260" t="s">
        <v>783</v>
      </c>
      <c r="B260" t="s">
        <v>79</v>
      </c>
      <c r="C260" t="s">
        <v>760</v>
      </c>
      <c r="D260" t="s">
        <v>81</v>
      </c>
      <c r="E260" s="2" t="str">
        <f>HYPERLINK("capsilon://?command=openfolder&amp;siteaddress=FAM.docvelocity-na8.net&amp;folderid=FX735D6675-7241-0842-1CDB-FA3BA511D519","FX21091098")</f>
        <v>FX21091098</v>
      </c>
      <c r="F260" t="s">
        <v>19</v>
      </c>
      <c r="G260" t="s">
        <v>19</v>
      </c>
      <c r="H260" t="s">
        <v>82</v>
      </c>
      <c r="I260" t="s">
        <v>784</v>
      </c>
      <c r="J260">
        <v>49</v>
      </c>
      <c r="K260" t="s">
        <v>84</v>
      </c>
      <c r="L260" t="s">
        <v>85</v>
      </c>
      <c r="M260" t="s">
        <v>86</v>
      </c>
      <c r="N260">
        <v>2</v>
      </c>
      <c r="O260" s="1">
        <v>44476.556550925925</v>
      </c>
      <c r="P260" s="1">
        <v>44476.803807870368</v>
      </c>
      <c r="Q260">
        <v>20653</v>
      </c>
      <c r="R260">
        <v>710</v>
      </c>
      <c r="S260" t="b">
        <v>0</v>
      </c>
      <c r="T260" t="s">
        <v>87</v>
      </c>
      <c r="U260" t="b">
        <v>0</v>
      </c>
      <c r="V260" t="s">
        <v>159</v>
      </c>
      <c r="W260" s="1">
        <v>44476.561643518522</v>
      </c>
      <c r="X260">
        <v>429</v>
      </c>
      <c r="Y260">
        <v>48</v>
      </c>
      <c r="Z260">
        <v>0</v>
      </c>
      <c r="AA260">
        <v>48</v>
      </c>
      <c r="AB260">
        <v>0</v>
      </c>
      <c r="AC260">
        <v>38</v>
      </c>
      <c r="AD260">
        <v>1</v>
      </c>
      <c r="AE260">
        <v>0</v>
      </c>
      <c r="AF260">
        <v>0</v>
      </c>
      <c r="AG260">
        <v>0</v>
      </c>
      <c r="AH260" t="s">
        <v>206</v>
      </c>
      <c r="AI260" s="1">
        <v>44476.803807870368</v>
      </c>
      <c r="AJ260">
        <v>281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>
      <c r="A261" t="s">
        <v>785</v>
      </c>
      <c r="B261" t="s">
        <v>79</v>
      </c>
      <c r="C261" t="s">
        <v>523</v>
      </c>
      <c r="D261" t="s">
        <v>81</v>
      </c>
      <c r="E261" s="2" t="str">
        <f>HYPERLINK("capsilon://?command=openfolder&amp;siteaddress=FAM.docvelocity-na8.net&amp;folderid=FX27DAC36B-3698-0C39-C29E-B68AED87310B","FX210417824")</f>
        <v>FX210417824</v>
      </c>
      <c r="F261" t="s">
        <v>19</v>
      </c>
      <c r="G261" t="s">
        <v>19</v>
      </c>
      <c r="H261" t="s">
        <v>82</v>
      </c>
      <c r="I261" t="s">
        <v>786</v>
      </c>
      <c r="J261">
        <v>29</v>
      </c>
      <c r="K261" t="s">
        <v>84</v>
      </c>
      <c r="L261" t="s">
        <v>85</v>
      </c>
      <c r="M261" t="s">
        <v>86</v>
      </c>
      <c r="N261">
        <v>2</v>
      </c>
      <c r="O261" s="1">
        <v>44476.556967592594</v>
      </c>
      <c r="P261" s="1">
        <v>44476.80574074074</v>
      </c>
      <c r="Q261">
        <v>21287</v>
      </c>
      <c r="R261">
        <v>207</v>
      </c>
      <c r="S261" t="b">
        <v>0</v>
      </c>
      <c r="T261" t="s">
        <v>87</v>
      </c>
      <c r="U261" t="b">
        <v>0</v>
      </c>
      <c r="V261" t="s">
        <v>192</v>
      </c>
      <c r="W261" s="1">
        <v>44476.557696759257</v>
      </c>
      <c r="X261">
        <v>59</v>
      </c>
      <c r="Y261">
        <v>9</v>
      </c>
      <c r="Z261">
        <v>0</v>
      </c>
      <c r="AA261">
        <v>9</v>
      </c>
      <c r="AB261">
        <v>0</v>
      </c>
      <c r="AC261">
        <v>3</v>
      </c>
      <c r="AD261">
        <v>20</v>
      </c>
      <c r="AE261">
        <v>0</v>
      </c>
      <c r="AF261">
        <v>0</v>
      </c>
      <c r="AG261">
        <v>0</v>
      </c>
      <c r="AH261" t="s">
        <v>206</v>
      </c>
      <c r="AI261" s="1">
        <v>44476.80574074074</v>
      </c>
      <c r="AJ261">
        <v>148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20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>
      <c r="A262" t="s">
        <v>787</v>
      </c>
      <c r="B262" t="s">
        <v>79</v>
      </c>
      <c r="C262" t="s">
        <v>757</v>
      </c>
      <c r="D262" t="s">
        <v>81</v>
      </c>
      <c r="E262" s="2" t="str">
        <f>HYPERLINK("capsilon://?command=openfolder&amp;siteaddress=FAM.docvelocity-na8.net&amp;folderid=FXD82FBA80-F763-AAA0-6083-956716C36C02","FX2109948")</f>
        <v>FX2109948</v>
      </c>
      <c r="F262" t="s">
        <v>19</v>
      </c>
      <c r="G262" t="s">
        <v>19</v>
      </c>
      <c r="H262" t="s">
        <v>82</v>
      </c>
      <c r="I262" t="s">
        <v>788</v>
      </c>
      <c r="J262">
        <v>49</v>
      </c>
      <c r="K262" t="s">
        <v>84</v>
      </c>
      <c r="L262" t="s">
        <v>85</v>
      </c>
      <c r="M262" t="s">
        <v>86</v>
      </c>
      <c r="N262">
        <v>2</v>
      </c>
      <c r="O262" s="1">
        <v>44476.557453703703</v>
      </c>
      <c r="P262" s="1">
        <v>44476.810694444444</v>
      </c>
      <c r="Q262">
        <v>21195</v>
      </c>
      <c r="R262">
        <v>685</v>
      </c>
      <c r="S262" t="b">
        <v>0</v>
      </c>
      <c r="T262" t="s">
        <v>87</v>
      </c>
      <c r="U262" t="b">
        <v>0</v>
      </c>
      <c r="V262" t="s">
        <v>202</v>
      </c>
      <c r="W262" s="1">
        <v>44476.56046296296</v>
      </c>
      <c r="X262">
        <v>258</v>
      </c>
      <c r="Y262">
        <v>48</v>
      </c>
      <c r="Z262">
        <v>0</v>
      </c>
      <c r="AA262">
        <v>48</v>
      </c>
      <c r="AB262">
        <v>0</v>
      </c>
      <c r="AC262">
        <v>37</v>
      </c>
      <c r="AD262">
        <v>1</v>
      </c>
      <c r="AE262">
        <v>0</v>
      </c>
      <c r="AF262">
        <v>0</v>
      </c>
      <c r="AG262">
        <v>0</v>
      </c>
      <c r="AH262" t="s">
        <v>206</v>
      </c>
      <c r="AI262" s="1">
        <v>44476.810694444444</v>
      </c>
      <c r="AJ262">
        <v>427</v>
      </c>
      <c r="AK262">
        <v>1</v>
      </c>
      <c r="AL262">
        <v>0</v>
      </c>
      <c r="AM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>
      <c r="A263" t="s">
        <v>789</v>
      </c>
      <c r="B263" t="s">
        <v>79</v>
      </c>
      <c r="C263" t="s">
        <v>790</v>
      </c>
      <c r="D263" t="s">
        <v>81</v>
      </c>
      <c r="E263" s="2" t="str">
        <f>HYPERLINK("capsilon://?command=openfolder&amp;siteaddress=FAM.docvelocity-na8.net&amp;folderid=FX938DD5AE-E15A-CBE9-936B-769743848537","FX21102233")</f>
        <v>FX21102233</v>
      </c>
      <c r="F263" t="s">
        <v>19</v>
      </c>
      <c r="G263" t="s">
        <v>19</v>
      </c>
      <c r="H263" t="s">
        <v>82</v>
      </c>
      <c r="I263" t="s">
        <v>791</v>
      </c>
      <c r="J263">
        <v>38</v>
      </c>
      <c r="K263" t="s">
        <v>84</v>
      </c>
      <c r="L263" t="s">
        <v>85</v>
      </c>
      <c r="M263" t="s">
        <v>86</v>
      </c>
      <c r="N263">
        <v>2</v>
      </c>
      <c r="O263" s="1">
        <v>44476.594513888886</v>
      </c>
      <c r="P263" s="1">
        <v>44476.815150462964</v>
      </c>
      <c r="Q263">
        <v>18552</v>
      </c>
      <c r="R263">
        <v>511</v>
      </c>
      <c r="S263" t="b">
        <v>0</v>
      </c>
      <c r="T263" t="s">
        <v>87</v>
      </c>
      <c r="U263" t="b">
        <v>0</v>
      </c>
      <c r="V263" t="s">
        <v>159</v>
      </c>
      <c r="W263" s="1">
        <v>44476.606053240743</v>
      </c>
      <c r="X263">
        <v>127</v>
      </c>
      <c r="Y263">
        <v>37</v>
      </c>
      <c r="Z263">
        <v>0</v>
      </c>
      <c r="AA263">
        <v>37</v>
      </c>
      <c r="AB263">
        <v>0</v>
      </c>
      <c r="AC263">
        <v>16</v>
      </c>
      <c r="AD263">
        <v>1</v>
      </c>
      <c r="AE263">
        <v>0</v>
      </c>
      <c r="AF263">
        <v>0</v>
      </c>
      <c r="AG263">
        <v>0</v>
      </c>
      <c r="AH263" t="s">
        <v>206</v>
      </c>
      <c r="AI263" s="1">
        <v>44476.815150462964</v>
      </c>
      <c r="AJ263">
        <v>384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>
      <c r="A264" t="s">
        <v>792</v>
      </c>
      <c r="B264" t="s">
        <v>79</v>
      </c>
      <c r="C264" t="s">
        <v>793</v>
      </c>
      <c r="D264" t="s">
        <v>81</v>
      </c>
      <c r="E264" s="2" t="str">
        <f>HYPERLINK("capsilon://?command=openfolder&amp;siteaddress=FAM.docvelocity-na8.net&amp;folderid=FX5693684C-FBD9-978A-EEFF-3CBC76693727","FX21102249")</f>
        <v>FX21102249</v>
      </c>
      <c r="F264" t="s">
        <v>19</v>
      </c>
      <c r="G264" t="s">
        <v>19</v>
      </c>
      <c r="H264" t="s">
        <v>82</v>
      </c>
      <c r="I264" t="s">
        <v>794</v>
      </c>
      <c r="J264">
        <v>38</v>
      </c>
      <c r="K264" t="s">
        <v>84</v>
      </c>
      <c r="L264" t="s">
        <v>85</v>
      </c>
      <c r="M264" t="s">
        <v>86</v>
      </c>
      <c r="N264">
        <v>2</v>
      </c>
      <c r="O264" s="1">
        <v>44476.596180555556</v>
      </c>
      <c r="P264" s="1">
        <v>44476.818912037037</v>
      </c>
      <c r="Q264">
        <v>18660</v>
      </c>
      <c r="R264">
        <v>584</v>
      </c>
      <c r="S264" t="b">
        <v>0</v>
      </c>
      <c r="T264" t="s">
        <v>87</v>
      </c>
      <c r="U264" t="b">
        <v>0</v>
      </c>
      <c r="V264" t="s">
        <v>265</v>
      </c>
      <c r="W264" s="1">
        <v>44476.607719907406</v>
      </c>
      <c r="X264">
        <v>269</v>
      </c>
      <c r="Y264">
        <v>37</v>
      </c>
      <c r="Z264">
        <v>0</v>
      </c>
      <c r="AA264">
        <v>37</v>
      </c>
      <c r="AB264">
        <v>0</v>
      </c>
      <c r="AC264">
        <v>13</v>
      </c>
      <c r="AD264">
        <v>1</v>
      </c>
      <c r="AE264">
        <v>0</v>
      </c>
      <c r="AF264">
        <v>0</v>
      </c>
      <c r="AG264">
        <v>0</v>
      </c>
      <c r="AH264" t="s">
        <v>206</v>
      </c>
      <c r="AI264" s="1">
        <v>44476.818912037037</v>
      </c>
      <c r="AJ264">
        <v>315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>
      <c r="A265" t="s">
        <v>795</v>
      </c>
      <c r="B265" t="s">
        <v>79</v>
      </c>
      <c r="C265" t="s">
        <v>796</v>
      </c>
      <c r="D265" t="s">
        <v>81</v>
      </c>
      <c r="E265" s="2" t="str">
        <f>HYPERLINK("capsilon://?command=openfolder&amp;siteaddress=FAM.docvelocity-na8.net&amp;folderid=FX79875208-35CD-9031-1452-003ED87A07A7","FX21092187")</f>
        <v>FX21092187</v>
      </c>
      <c r="F265" t="s">
        <v>19</v>
      </c>
      <c r="G265" t="s">
        <v>19</v>
      </c>
      <c r="H265" t="s">
        <v>82</v>
      </c>
      <c r="I265" t="s">
        <v>797</v>
      </c>
      <c r="J265">
        <v>66</v>
      </c>
      <c r="K265" t="s">
        <v>84</v>
      </c>
      <c r="L265" t="s">
        <v>85</v>
      </c>
      <c r="M265" t="s">
        <v>86</v>
      </c>
      <c r="N265">
        <v>2</v>
      </c>
      <c r="O265" s="1">
        <v>44476.599317129629</v>
      </c>
      <c r="P265" s="1">
        <v>44476.819398148145</v>
      </c>
      <c r="Q265">
        <v>18926</v>
      </c>
      <c r="R265">
        <v>89</v>
      </c>
      <c r="S265" t="b">
        <v>0</v>
      </c>
      <c r="T265" t="s">
        <v>87</v>
      </c>
      <c r="U265" t="b">
        <v>0</v>
      </c>
      <c r="V265" t="s">
        <v>159</v>
      </c>
      <c r="W265" s="1">
        <v>44476.606412037036</v>
      </c>
      <c r="X265">
        <v>30</v>
      </c>
      <c r="Y265">
        <v>0</v>
      </c>
      <c r="Z265">
        <v>0</v>
      </c>
      <c r="AA265">
        <v>0</v>
      </c>
      <c r="AB265">
        <v>52</v>
      </c>
      <c r="AC265">
        <v>0</v>
      </c>
      <c r="AD265">
        <v>66</v>
      </c>
      <c r="AE265">
        <v>0</v>
      </c>
      <c r="AF265">
        <v>0</v>
      </c>
      <c r="AG265">
        <v>0</v>
      </c>
      <c r="AH265" t="s">
        <v>206</v>
      </c>
      <c r="AI265" s="1">
        <v>44476.819398148145</v>
      </c>
      <c r="AJ265">
        <v>41</v>
      </c>
      <c r="AK265">
        <v>0</v>
      </c>
      <c r="AL265">
        <v>0</v>
      </c>
      <c r="AM265">
        <v>0</v>
      </c>
      <c r="AN265">
        <v>52</v>
      </c>
      <c r="AO265">
        <v>0</v>
      </c>
      <c r="AP265">
        <v>66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>
      <c r="A266" t="s">
        <v>798</v>
      </c>
      <c r="B266" t="s">
        <v>79</v>
      </c>
      <c r="C266" t="s">
        <v>799</v>
      </c>
      <c r="D266" t="s">
        <v>81</v>
      </c>
      <c r="E266" s="2" t="str">
        <f>HYPERLINK("capsilon://?command=openfolder&amp;siteaddress=FAM.docvelocity-na8.net&amp;folderid=FX2A7AA715-2F45-788F-A22B-11EA73FC3E2B","FX2109997")</f>
        <v>FX2109997</v>
      </c>
      <c r="F266" t="s">
        <v>19</v>
      </c>
      <c r="G266" t="s">
        <v>19</v>
      </c>
      <c r="H266" t="s">
        <v>82</v>
      </c>
      <c r="I266" t="s">
        <v>800</v>
      </c>
      <c r="J266">
        <v>66</v>
      </c>
      <c r="K266" t="s">
        <v>84</v>
      </c>
      <c r="L266" t="s">
        <v>85</v>
      </c>
      <c r="M266" t="s">
        <v>86</v>
      </c>
      <c r="N266">
        <v>2</v>
      </c>
      <c r="O266" s="1">
        <v>44476.59952546296</v>
      </c>
      <c r="P266" s="1">
        <v>44476.819826388892</v>
      </c>
      <c r="Q266">
        <v>18962</v>
      </c>
      <c r="R266">
        <v>72</v>
      </c>
      <c r="S266" t="b">
        <v>0</v>
      </c>
      <c r="T266" t="s">
        <v>87</v>
      </c>
      <c r="U266" t="b">
        <v>0</v>
      </c>
      <c r="V266" t="s">
        <v>159</v>
      </c>
      <c r="W266" s="1">
        <v>44476.606782407405</v>
      </c>
      <c r="X266">
        <v>31</v>
      </c>
      <c r="Y266">
        <v>0</v>
      </c>
      <c r="Z266">
        <v>0</v>
      </c>
      <c r="AA266">
        <v>0</v>
      </c>
      <c r="AB266">
        <v>52</v>
      </c>
      <c r="AC266">
        <v>0</v>
      </c>
      <c r="AD266">
        <v>66</v>
      </c>
      <c r="AE266">
        <v>0</v>
      </c>
      <c r="AF266">
        <v>0</v>
      </c>
      <c r="AG266">
        <v>0</v>
      </c>
      <c r="AH266" t="s">
        <v>206</v>
      </c>
      <c r="AI266" s="1">
        <v>44476.819826388892</v>
      </c>
      <c r="AJ266">
        <v>36</v>
      </c>
      <c r="AK266">
        <v>0</v>
      </c>
      <c r="AL266">
        <v>0</v>
      </c>
      <c r="AM266">
        <v>0</v>
      </c>
      <c r="AN266">
        <v>52</v>
      </c>
      <c r="AO266">
        <v>0</v>
      </c>
      <c r="AP266">
        <v>66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>
      <c r="A267" t="s">
        <v>801</v>
      </c>
      <c r="B267" t="s">
        <v>79</v>
      </c>
      <c r="C267" t="s">
        <v>802</v>
      </c>
      <c r="D267" t="s">
        <v>81</v>
      </c>
      <c r="E267" s="2" t="str">
        <f>HYPERLINK("capsilon://?command=openfolder&amp;siteaddress=FAM.docvelocity-na8.net&amp;folderid=FX37067024-14E7-CBE9-DD86-4E9EF3B98570","FX210913769")</f>
        <v>FX210913769</v>
      </c>
      <c r="F267" t="s">
        <v>19</v>
      </c>
      <c r="G267" t="s">
        <v>19</v>
      </c>
      <c r="H267" t="s">
        <v>82</v>
      </c>
      <c r="I267" t="s">
        <v>803</v>
      </c>
      <c r="J267">
        <v>426</v>
      </c>
      <c r="K267" t="s">
        <v>84</v>
      </c>
      <c r="L267" t="s">
        <v>85</v>
      </c>
      <c r="M267" t="s">
        <v>86</v>
      </c>
      <c r="N267">
        <v>1</v>
      </c>
      <c r="O267" s="1">
        <v>44476.600821759261</v>
      </c>
      <c r="P267" s="1">
        <v>44476.658506944441</v>
      </c>
      <c r="Q267">
        <v>4259</v>
      </c>
      <c r="R267">
        <v>725</v>
      </c>
      <c r="S267" t="b">
        <v>0</v>
      </c>
      <c r="T267" t="s">
        <v>87</v>
      </c>
      <c r="U267" t="b">
        <v>0</v>
      </c>
      <c r="V267" t="s">
        <v>172</v>
      </c>
      <c r="W267" s="1">
        <v>44476.658506944441</v>
      </c>
      <c r="X267">
        <v>387</v>
      </c>
      <c r="Y267">
        <v>350</v>
      </c>
      <c r="Z267">
        <v>0</v>
      </c>
      <c r="AA267">
        <v>350</v>
      </c>
      <c r="AB267">
        <v>0</v>
      </c>
      <c r="AC267">
        <v>0</v>
      </c>
      <c r="AD267">
        <v>76</v>
      </c>
      <c r="AE267">
        <v>0</v>
      </c>
      <c r="AF267">
        <v>0</v>
      </c>
      <c r="AG267">
        <v>2</v>
      </c>
      <c r="AH267" t="s">
        <v>87</v>
      </c>
      <c r="AI267" t="s">
        <v>87</v>
      </c>
      <c r="AJ267" t="s">
        <v>87</v>
      </c>
      <c r="AK267" t="s">
        <v>87</v>
      </c>
      <c r="AL267" t="s">
        <v>87</v>
      </c>
      <c r="AM267" t="s">
        <v>87</v>
      </c>
      <c r="AN267" t="s">
        <v>87</v>
      </c>
      <c r="AO267" t="s">
        <v>87</v>
      </c>
      <c r="AP267" t="s">
        <v>87</v>
      </c>
      <c r="AQ267" t="s">
        <v>87</v>
      </c>
      <c r="AR267" t="s">
        <v>87</v>
      </c>
      <c r="AS267" t="s">
        <v>87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>
      <c r="A268" t="s">
        <v>804</v>
      </c>
      <c r="B268" t="s">
        <v>79</v>
      </c>
      <c r="C268" t="s">
        <v>805</v>
      </c>
      <c r="D268" t="s">
        <v>81</v>
      </c>
      <c r="E268" s="2" t="str">
        <f>HYPERLINK("capsilon://?command=openfolder&amp;siteaddress=FAM.docvelocity-na8.net&amp;folderid=FX3B8347F5-B294-473E-0210-C528D2CE26FF","FX21102732")</f>
        <v>FX21102732</v>
      </c>
      <c r="F268" t="s">
        <v>19</v>
      </c>
      <c r="G268" t="s">
        <v>19</v>
      </c>
      <c r="H268" t="s">
        <v>82</v>
      </c>
      <c r="I268" t="s">
        <v>806</v>
      </c>
      <c r="J268">
        <v>76</v>
      </c>
      <c r="K268" t="s">
        <v>294</v>
      </c>
      <c r="L268" t="s">
        <v>19</v>
      </c>
      <c r="M268" t="s">
        <v>81</v>
      </c>
      <c r="N268">
        <v>1</v>
      </c>
      <c r="O268" s="1">
        <v>44476.604398148149</v>
      </c>
      <c r="P268" s="1">
        <v>44476.730266203704</v>
      </c>
      <c r="Q268">
        <v>10323</v>
      </c>
      <c r="R268">
        <v>552</v>
      </c>
      <c r="S268" t="b">
        <v>0</v>
      </c>
      <c r="T268" t="s">
        <v>87</v>
      </c>
      <c r="U268" t="b">
        <v>0</v>
      </c>
      <c r="V268" t="s">
        <v>100</v>
      </c>
      <c r="W268" s="1">
        <v>44476.611585648148</v>
      </c>
      <c r="X268">
        <v>552</v>
      </c>
      <c r="Y268">
        <v>74</v>
      </c>
      <c r="Z268">
        <v>0</v>
      </c>
      <c r="AA268">
        <v>74</v>
      </c>
      <c r="AB268">
        <v>0</v>
      </c>
      <c r="AC268">
        <v>40</v>
      </c>
      <c r="AD268">
        <v>2</v>
      </c>
      <c r="AE268">
        <v>0</v>
      </c>
      <c r="AF268">
        <v>0</v>
      </c>
      <c r="AG268">
        <v>0</v>
      </c>
      <c r="AH268" t="s">
        <v>87</v>
      </c>
      <c r="AI268" t="s">
        <v>87</v>
      </c>
      <c r="AJ268" t="s">
        <v>87</v>
      </c>
      <c r="AK268" t="s">
        <v>87</v>
      </c>
      <c r="AL268" t="s">
        <v>87</v>
      </c>
      <c r="AM268" t="s">
        <v>87</v>
      </c>
      <c r="AN268" t="s">
        <v>87</v>
      </c>
      <c r="AO268" t="s">
        <v>87</v>
      </c>
      <c r="AP268" t="s">
        <v>87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>
      <c r="A269" t="s">
        <v>807</v>
      </c>
      <c r="B269" t="s">
        <v>79</v>
      </c>
      <c r="C269" t="s">
        <v>808</v>
      </c>
      <c r="D269" t="s">
        <v>81</v>
      </c>
      <c r="E269" s="2" t="str">
        <f>HYPERLINK("capsilon://?command=openfolder&amp;siteaddress=FAM.docvelocity-na8.net&amp;folderid=FX2DBA8185-9A85-E887-C91A-C229ED022E82","FX21105")</f>
        <v>FX21105</v>
      </c>
      <c r="F269" t="s">
        <v>19</v>
      </c>
      <c r="G269" t="s">
        <v>19</v>
      </c>
      <c r="H269" t="s">
        <v>82</v>
      </c>
      <c r="I269" t="s">
        <v>809</v>
      </c>
      <c r="J269">
        <v>188</v>
      </c>
      <c r="K269" t="s">
        <v>84</v>
      </c>
      <c r="L269" t="s">
        <v>85</v>
      </c>
      <c r="M269" t="s">
        <v>86</v>
      </c>
      <c r="N269">
        <v>2</v>
      </c>
      <c r="O269" s="1">
        <v>44470.5469212963</v>
      </c>
      <c r="P269" s="1">
        <v>44470.585879629631</v>
      </c>
      <c r="Q269">
        <v>170</v>
      </c>
      <c r="R269">
        <v>3196</v>
      </c>
      <c r="S269" t="b">
        <v>0</v>
      </c>
      <c r="T269" t="s">
        <v>87</v>
      </c>
      <c r="U269" t="b">
        <v>0</v>
      </c>
      <c r="V269" t="s">
        <v>176</v>
      </c>
      <c r="W269" s="1">
        <v>44470.576863425929</v>
      </c>
      <c r="X269">
        <v>2562</v>
      </c>
      <c r="Y269">
        <v>170</v>
      </c>
      <c r="Z269">
        <v>0</v>
      </c>
      <c r="AA269">
        <v>170</v>
      </c>
      <c r="AB269">
        <v>0</v>
      </c>
      <c r="AC269">
        <v>64</v>
      </c>
      <c r="AD269">
        <v>18</v>
      </c>
      <c r="AE269">
        <v>0</v>
      </c>
      <c r="AF269">
        <v>0</v>
      </c>
      <c r="AG269">
        <v>0</v>
      </c>
      <c r="AH269" t="s">
        <v>452</v>
      </c>
      <c r="AI269" s="1">
        <v>44470.585879629631</v>
      </c>
      <c r="AJ269">
        <v>634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17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>
      <c r="A270" t="s">
        <v>810</v>
      </c>
      <c r="B270" t="s">
        <v>79</v>
      </c>
      <c r="C270" t="s">
        <v>811</v>
      </c>
      <c r="D270" t="s">
        <v>81</v>
      </c>
      <c r="E270" s="2" t="str">
        <f>HYPERLINK("capsilon://?command=openfolder&amp;siteaddress=FAM.docvelocity-na8.net&amp;folderid=FX48509DC1-F7EA-C067-3A9E-9B8F47D354A0","FX21099204")</f>
        <v>FX21099204</v>
      </c>
      <c r="F270" t="s">
        <v>19</v>
      </c>
      <c r="G270" t="s">
        <v>19</v>
      </c>
      <c r="H270" t="s">
        <v>82</v>
      </c>
      <c r="I270" t="s">
        <v>812</v>
      </c>
      <c r="J270">
        <v>38</v>
      </c>
      <c r="K270" t="s">
        <v>84</v>
      </c>
      <c r="L270" t="s">
        <v>85</v>
      </c>
      <c r="M270" t="s">
        <v>86</v>
      </c>
      <c r="N270">
        <v>2</v>
      </c>
      <c r="O270" s="1">
        <v>44476.620462962965</v>
      </c>
      <c r="P270" s="1">
        <v>44476.82503472222</v>
      </c>
      <c r="Q270">
        <v>16824</v>
      </c>
      <c r="R270">
        <v>851</v>
      </c>
      <c r="S270" t="b">
        <v>0</v>
      </c>
      <c r="T270" t="s">
        <v>87</v>
      </c>
      <c r="U270" t="b">
        <v>0</v>
      </c>
      <c r="V270" t="s">
        <v>159</v>
      </c>
      <c r="W270" s="1">
        <v>44476.625115740739</v>
      </c>
      <c r="X270">
        <v>402</v>
      </c>
      <c r="Y270">
        <v>37</v>
      </c>
      <c r="Z270">
        <v>0</v>
      </c>
      <c r="AA270">
        <v>37</v>
      </c>
      <c r="AB270">
        <v>0</v>
      </c>
      <c r="AC270">
        <v>26</v>
      </c>
      <c r="AD270">
        <v>1</v>
      </c>
      <c r="AE270">
        <v>0</v>
      </c>
      <c r="AF270">
        <v>0</v>
      </c>
      <c r="AG270">
        <v>0</v>
      </c>
      <c r="AH270" t="s">
        <v>206</v>
      </c>
      <c r="AI270" s="1">
        <v>44476.82503472222</v>
      </c>
      <c r="AJ270">
        <v>449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0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>
      <c r="A271" t="s">
        <v>813</v>
      </c>
      <c r="B271" t="s">
        <v>79</v>
      </c>
      <c r="C271" t="s">
        <v>814</v>
      </c>
      <c r="D271" t="s">
        <v>81</v>
      </c>
      <c r="E271" s="2" t="str">
        <f>HYPERLINK("capsilon://?command=openfolder&amp;siteaddress=FAM.docvelocity-na8.net&amp;folderid=FX829BC7A5-6AE4-AD80-6778-933BE4F50B13","FX210813998")</f>
        <v>FX210813998</v>
      </c>
      <c r="F271" t="s">
        <v>19</v>
      </c>
      <c r="G271" t="s">
        <v>19</v>
      </c>
      <c r="H271" t="s">
        <v>82</v>
      </c>
      <c r="I271" t="s">
        <v>815</v>
      </c>
      <c r="J271">
        <v>66</v>
      </c>
      <c r="K271" t="s">
        <v>294</v>
      </c>
      <c r="L271" t="s">
        <v>19</v>
      </c>
      <c r="M271" t="s">
        <v>81</v>
      </c>
      <c r="N271">
        <v>0</v>
      </c>
      <c r="O271" s="1">
        <v>44476.622199074074</v>
      </c>
      <c r="P271" s="1">
        <v>44476.624988425923</v>
      </c>
      <c r="Q271">
        <v>152</v>
      </c>
      <c r="R271">
        <v>89</v>
      </c>
      <c r="S271" t="b">
        <v>0</v>
      </c>
      <c r="T271" t="s">
        <v>87</v>
      </c>
      <c r="U271" t="b">
        <v>0</v>
      </c>
      <c r="V271" t="s">
        <v>87</v>
      </c>
      <c r="W271" t="s">
        <v>87</v>
      </c>
      <c r="X271" t="s">
        <v>87</v>
      </c>
      <c r="Y271" t="s">
        <v>87</v>
      </c>
      <c r="Z271" t="s">
        <v>87</v>
      </c>
      <c r="AA271" t="s">
        <v>87</v>
      </c>
      <c r="AB271" t="s">
        <v>87</v>
      </c>
      <c r="AC271" t="s">
        <v>87</v>
      </c>
      <c r="AD271" t="s">
        <v>87</v>
      </c>
      <c r="AE271" t="s">
        <v>87</v>
      </c>
      <c r="AF271" t="s">
        <v>87</v>
      </c>
      <c r="AG271" t="s">
        <v>87</v>
      </c>
      <c r="AH271" t="s">
        <v>87</v>
      </c>
      <c r="AI271" t="s">
        <v>87</v>
      </c>
      <c r="AJ271" t="s">
        <v>87</v>
      </c>
      <c r="AK271" t="s">
        <v>87</v>
      </c>
      <c r="AL271" t="s">
        <v>87</v>
      </c>
      <c r="AM271" t="s">
        <v>87</v>
      </c>
      <c r="AN271" t="s">
        <v>87</v>
      </c>
      <c r="AO271" t="s">
        <v>87</v>
      </c>
      <c r="AP271" t="s">
        <v>87</v>
      </c>
      <c r="AQ271" t="s">
        <v>87</v>
      </c>
      <c r="AR271" t="s">
        <v>87</v>
      </c>
      <c r="AS271" t="s">
        <v>87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>
      <c r="A272" t="s">
        <v>816</v>
      </c>
      <c r="B272" t="s">
        <v>79</v>
      </c>
      <c r="C272" t="s">
        <v>817</v>
      </c>
      <c r="D272" t="s">
        <v>81</v>
      </c>
      <c r="E272" s="2" t="str">
        <f>HYPERLINK("capsilon://?command=openfolder&amp;siteaddress=FAM.docvelocity-na8.net&amp;folderid=FXEF6D4F63-32DF-8F13-807C-D0E5F3BE38CD","FX210813825")</f>
        <v>FX210813825</v>
      </c>
      <c r="F272" t="s">
        <v>19</v>
      </c>
      <c r="G272" t="s">
        <v>19</v>
      </c>
      <c r="H272" t="s">
        <v>82</v>
      </c>
      <c r="I272" t="s">
        <v>818</v>
      </c>
      <c r="J272">
        <v>66</v>
      </c>
      <c r="K272" t="s">
        <v>84</v>
      </c>
      <c r="L272" t="s">
        <v>85</v>
      </c>
      <c r="M272" t="s">
        <v>86</v>
      </c>
      <c r="N272">
        <v>2</v>
      </c>
      <c r="O272" s="1">
        <v>44476.640706018516</v>
      </c>
      <c r="P272" s="1">
        <v>44476.82540509259</v>
      </c>
      <c r="Q272">
        <v>15897</v>
      </c>
      <c r="R272">
        <v>61</v>
      </c>
      <c r="S272" t="b">
        <v>0</v>
      </c>
      <c r="T272" t="s">
        <v>87</v>
      </c>
      <c r="U272" t="b">
        <v>0</v>
      </c>
      <c r="V272" t="s">
        <v>192</v>
      </c>
      <c r="W272" s="1">
        <v>44476.641122685185</v>
      </c>
      <c r="X272">
        <v>30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66</v>
      </c>
      <c r="AE272">
        <v>0</v>
      </c>
      <c r="AF272">
        <v>0</v>
      </c>
      <c r="AG272">
        <v>0</v>
      </c>
      <c r="AH272" t="s">
        <v>206</v>
      </c>
      <c r="AI272" s="1">
        <v>44476.82540509259</v>
      </c>
      <c r="AJ272">
        <v>31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66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>
      <c r="A273" t="s">
        <v>819</v>
      </c>
      <c r="B273" t="s">
        <v>79</v>
      </c>
      <c r="C273" t="s">
        <v>820</v>
      </c>
      <c r="D273" t="s">
        <v>81</v>
      </c>
      <c r="E273" s="2" t="str">
        <f>HYPERLINK("capsilon://?command=openfolder&amp;siteaddress=FAM.docvelocity-na8.net&amp;folderid=FXFCA0BC55-EEDC-52EF-AF74-97CE2C3728A9","FX210813896")</f>
        <v>FX210813896</v>
      </c>
      <c r="F273" t="s">
        <v>19</v>
      </c>
      <c r="G273" t="s">
        <v>19</v>
      </c>
      <c r="H273" t="s">
        <v>82</v>
      </c>
      <c r="I273" t="s">
        <v>821</v>
      </c>
      <c r="J273">
        <v>66</v>
      </c>
      <c r="K273" t="s">
        <v>84</v>
      </c>
      <c r="L273" t="s">
        <v>85</v>
      </c>
      <c r="M273" t="s">
        <v>86</v>
      </c>
      <c r="N273">
        <v>2</v>
      </c>
      <c r="O273" s="1">
        <v>44470.553043981483</v>
      </c>
      <c r="P273" s="1">
        <v>44470.560162037036</v>
      </c>
      <c r="Q273">
        <v>531</v>
      </c>
      <c r="R273">
        <v>84</v>
      </c>
      <c r="S273" t="b">
        <v>0</v>
      </c>
      <c r="T273" t="s">
        <v>87</v>
      </c>
      <c r="U273" t="b">
        <v>0</v>
      </c>
      <c r="V273" t="s">
        <v>159</v>
      </c>
      <c r="W273" s="1">
        <v>44470.554236111115</v>
      </c>
      <c r="X273">
        <v>40</v>
      </c>
      <c r="Y273">
        <v>0</v>
      </c>
      <c r="Z273">
        <v>0</v>
      </c>
      <c r="AA273">
        <v>0</v>
      </c>
      <c r="AB273">
        <v>52</v>
      </c>
      <c r="AC273">
        <v>0</v>
      </c>
      <c r="AD273">
        <v>66</v>
      </c>
      <c r="AE273">
        <v>0</v>
      </c>
      <c r="AF273">
        <v>0</v>
      </c>
      <c r="AG273">
        <v>0</v>
      </c>
      <c r="AH273" t="s">
        <v>142</v>
      </c>
      <c r="AI273" s="1">
        <v>44470.560162037036</v>
      </c>
      <c r="AJ273">
        <v>44</v>
      </c>
      <c r="AK273">
        <v>0</v>
      </c>
      <c r="AL273">
        <v>0</v>
      </c>
      <c r="AM273">
        <v>0</v>
      </c>
      <c r="AN273">
        <v>52</v>
      </c>
      <c r="AO273">
        <v>0</v>
      </c>
      <c r="AP273">
        <v>66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>
      <c r="A274" t="s">
        <v>822</v>
      </c>
      <c r="B274" t="s">
        <v>79</v>
      </c>
      <c r="C274" t="s">
        <v>217</v>
      </c>
      <c r="D274" t="s">
        <v>81</v>
      </c>
      <c r="E274" s="2" t="str">
        <f>HYPERLINK("capsilon://?command=openfolder&amp;siteaddress=FAM.docvelocity-na8.net&amp;folderid=FXF918604F-8D97-926C-E820-BCAD735158F1","FX2110909")</f>
        <v>FX2110909</v>
      </c>
      <c r="F274" t="s">
        <v>19</v>
      </c>
      <c r="G274" t="s">
        <v>19</v>
      </c>
      <c r="H274" t="s">
        <v>82</v>
      </c>
      <c r="I274" t="s">
        <v>776</v>
      </c>
      <c r="J274">
        <v>114</v>
      </c>
      <c r="K274" t="s">
        <v>84</v>
      </c>
      <c r="L274" t="s">
        <v>85</v>
      </c>
      <c r="M274" t="s">
        <v>86</v>
      </c>
      <c r="N274">
        <v>2</v>
      </c>
      <c r="O274" s="1">
        <v>44476.643460648149</v>
      </c>
      <c r="P274" s="1">
        <v>44476.769293981481</v>
      </c>
      <c r="Q274">
        <v>7192</v>
      </c>
      <c r="R274">
        <v>3680</v>
      </c>
      <c r="S274" t="b">
        <v>0</v>
      </c>
      <c r="T274" t="s">
        <v>87</v>
      </c>
      <c r="U274" t="b">
        <v>1</v>
      </c>
      <c r="V274" t="s">
        <v>176</v>
      </c>
      <c r="W274" s="1">
        <v>44476.658784722225</v>
      </c>
      <c r="X274">
        <v>1309</v>
      </c>
      <c r="Y274">
        <v>111</v>
      </c>
      <c r="Z274">
        <v>0</v>
      </c>
      <c r="AA274">
        <v>111</v>
      </c>
      <c r="AB274">
        <v>0</v>
      </c>
      <c r="AC274">
        <v>83</v>
      </c>
      <c r="AD274">
        <v>3</v>
      </c>
      <c r="AE274">
        <v>0</v>
      </c>
      <c r="AF274">
        <v>0</v>
      </c>
      <c r="AG274">
        <v>0</v>
      </c>
      <c r="AH274" t="s">
        <v>206</v>
      </c>
      <c r="AI274" s="1">
        <v>44476.769293981481</v>
      </c>
      <c r="AJ274">
        <v>2371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2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>
      <c r="A275" t="s">
        <v>823</v>
      </c>
      <c r="B275" t="s">
        <v>79</v>
      </c>
      <c r="C275" t="s">
        <v>824</v>
      </c>
      <c r="D275" t="s">
        <v>81</v>
      </c>
      <c r="E275" s="2" t="str">
        <f>HYPERLINK("capsilon://?command=openfolder&amp;siteaddress=FAM.docvelocity-na8.net&amp;folderid=FX0E78A2F3-0073-893B-0597-95F4A7D8D95E","FX210813150")</f>
        <v>FX210813150</v>
      </c>
      <c r="F275" t="s">
        <v>19</v>
      </c>
      <c r="G275" t="s">
        <v>19</v>
      </c>
      <c r="H275" t="s">
        <v>82</v>
      </c>
      <c r="I275" t="s">
        <v>825</v>
      </c>
      <c r="J275">
        <v>66</v>
      </c>
      <c r="K275" t="s">
        <v>84</v>
      </c>
      <c r="L275" t="s">
        <v>85</v>
      </c>
      <c r="M275" t="s">
        <v>86</v>
      </c>
      <c r="N275">
        <v>2</v>
      </c>
      <c r="O275" s="1">
        <v>44476.647222222222</v>
      </c>
      <c r="P275" s="1">
        <v>44476.825775462959</v>
      </c>
      <c r="Q275">
        <v>15375</v>
      </c>
      <c r="R275">
        <v>52</v>
      </c>
      <c r="S275" t="b">
        <v>0</v>
      </c>
      <c r="T275" t="s">
        <v>87</v>
      </c>
      <c r="U275" t="b">
        <v>0</v>
      </c>
      <c r="V275" t="s">
        <v>192</v>
      </c>
      <c r="W275" s="1">
        <v>44476.647499999999</v>
      </c>
      <c r="X275">
        <v>21</v>
      </c>
      <c r="Y275">
        <v>0</v>
      </c>
      <c r="Z275">
        <v>0</v>
      </c>
      <c r="AA275">
        <v>0</v>
      </c>
      <c r="AB275">
        <v>52</v>
      </c>
      <c r="AC275">
        <v>0</v>
      </c>
      <c r="AD275">
        <v>66</v>
      </c>
      <c r="AE275">
        <v>0</v>
      </c>
      <c r="AF275">
        <v>0</v>
      </c>
      <c r="AG275">
        <v>0</v>
      </c>
      <c r="AH275" t="s">
        <v>206</v>
      </c>
      <c r="AI275" s="1">
        <v>44476.825775462959</v>
      </c>
      <c r="AJ275">
        <v>31</v>
      </c>
      <c r="AK275">
        <v>0</v>
      </c>
      <c r="AL275">
        <v>0</v>
      </c>
      <c r="AM275">
        <v>0</v>
      </c>
      <c r="AN275">
        <v>52</v>
      </c>
      <c r="AO275">
        <v>0</v>
      </c>
      <c r="AP275">
        <v>66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>
      <c r="A276" t="s">
        <v>826</v>
      </c>
      <c r="B276" t="s">
        <v>79</v>
      </c>
      <c r="C276" t="s">
        <v>827</v>
      </c>
      <c r="D276" t="s">
        <v>81</v>
      </c>
      <c r="E276" s="2" t="str">
        <f>HYPERLINK("capsilon://?command=openfolder&amp;siteaddress=FAM.docvelocity-na8.net&amp;folderid=FXDA7C66DE-A92A-A0BA-5CD8-2A14FA358544","FX21097802")</f>
        <v>FX21097802</v>
      </c>
      <c r="F276" t="s">
        <v>19</v>
      </c>
      <c r="G276" t="s">
        <v>19</v>
      </c>
      <c r="H276" t="s">
        <v>82</v>
      </c>
      <c r="I276" t="s">
        <v>828</v>
      </c>
      <c r="J276">
        <v>66</v>
      </c>
      <c r="K276" t="s">
        <v>84</v>
      </c>
      <c r="L276" t="s">
        <v>85</v>
      </c>
      <c r="M276" t="s">
        <v>86</v>
      </c>
      <c r="N276">
        <v>2</v>
      </c>
      <c r="O276" s="1">
        <v>44476.657581018517</v>
      </c>
      <c r="P276" s="1">
        <v>44476.826145833336</v>
      </c>
      <c r="Q276">
        <v>14484</v>
      </c>
      <c r="R276">
        <v>80</v>
      </c>
      <c r="S276" t="b">
        <v>0</v>
      </c>
      <c r="T276" t="s">
        <v>87</v>
      </c>
      <c r="U276" t="b">
        <v>0</v>
      </c>
      <c r="V276" t="s">
        <v>159</v>
      </c>
      <c r="W276" s="1">
        <v>44476.65829861111</v>
      </c>
      <c r="X276">
        <v>48</v>
      </c>
      <c r="Y276">
        <v>0</v>
      </c>
      <c r="Z276">
        <v>0</v>
      </c>
      <c r="AA276">
        <v>0</v>
      </c>
      <c r="AB276">
        <v>52</v>
      </c>
      <c r="AC276">
        <v>0</v>
      </c>
      <c r="AD276">
        <v>66</v>
      </c>
      <c r="AE276">
        <v>0</v>
      </c>
      <c r="AF276">
        <v>0</v>
      </c>
      <c r="AG276">
        <v>0</v>
      </c>
      <c r="AH276" t="s">
        <v>206</v>
      </c>
      <c r="AI276" s="1">
        <v>44476.826145833336</v>
      </c>
      <c r="AJ276">
        <v>32</v>
      </c>
      <c r="AK276">
        <v>0</v>
      </c>
      <c r="AL276">
        <v>0</v>
      </c>
      <c r="AM276">
        <v>0</v>
      </c>
      <c r="AN276">
        <v>52</v>
      </c>
      <c r="AO276">
        <v>0</v>
      </c>
      <c r="AP276">
        <v>66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>
      <c r="A277" t="s">
        <v>829</v>
      </c>
      <c r="B277" t="s">
        <v>79</v>
      </c>
      <c r="C277" t="s">
        <v>108</v>
      </c>
      <c r="D277" t="s">
        <v>81</v>
      </c>
      <c r="E277" s="2" t="str">
        <f>HYPERLINK("capsilon://?command=openfolder&amp;siteaddress=FAM.docvelocity-na8.net&amp;folderid=FXF1132A50-86F6-6C87-EA0E-56E843FB0720","FX210813797")</f>
        <v>FX210813797</v>
      </c>
      <c r="F277" t="s">
        <v>19</v>
      </c>
      <c r="G277" t="s">
        <v>19</v>
      </c>
      <c r="H277" t="s">
        <v>82</v>
      </c>
      <c r="I277" t="s">
        <v>830</v>
      </c>
      <c r="J277">
        <v>66</v>
      </c>
      <c r="K277" t="s">
        <v>84</v>
      </c>
      <c r="L277" t="s">
        <v>85</v>
      </c>
      <c r="M277" t="s">
        <v>86</v>
      </c>
      <c r="N277">
        <v>2</v>
      </c>
      <c r="O277" s="1">
        <v>44476.658310185187</v>
      </c>
      <c r="P277" s="1">
        <v>44476.826585648145</v>
      </c>
      <c r="Q277">
        <v>14473</v>
      </c>
      <c r="R277">
        <v>66</v>
      </c>
      <c r="S277" t="b">
        <v>0</v>
      </c>
      <c r="T277" t="s">
        <v>87</v>
      </c>
      <c r="U277" t="b">
        <v>0</v>
      </c>
      <c r="V277" t="s">
        <v>192</v>
      </c>
      <c r="W277" s="1">
        <v>44476.658703703702</v>
      </c>
      <c r="X277">
        <v>29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66</v>
      </c>
      <c r="AE277">
        <v>0</v>
      </c>
      <c r="AF277">
        <v>0</v>
      </c>
      <c r="AG277">
        <v>0</v>
      </c>
      <c r="AH277" t="s">
        <v>206</v>
      </c>
      <c r="AI277" s="1">
        <v>44476.826585648145</v>
      </c>
      <c r="AJ277">
        <v>37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66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>
      <c r="A278" t="s">
        <v>831</v>
      </c>
      <c r="B278" t="s">
        <v>79</v>
      </c>
      <c r="C278" t="s">
        <v>832</v>
      </c>
      <c r="D278" t="s">
        <v>81</v>
      </c>
      <c r="E278" s="2" t="str">
        <f>HYPERLINK("capsilon://?command=openfolder&amp;siteaddress=FAM.docvelocity-na8.net&amp;folderid=FX117584E7-27F3-C5E3-F0DA-D7ABDEC015E7","FX21091291")</f>
        <v>FX21091291</v>
      </c>
      <c r="F278" t="s">
        <v>19</v>
      </c>
      <c r="G278" t="s">
        <v>19</v>
      </c>
      <c r="H278" t="s">
        <v>82</v>
      </c>
      <c r="I278" t="s">
        <v>833</v>
      </c>
      <c r="J278">
        <v>66</v>
      </c>
      <c r="K278" t="s">
        <v>84</v>
      </c>
      <c r="L278" t="s">
        <v>85</v>
      </c>
      <c r="M278" t="s">
        <v>86</v>
      </c>
      <c r="N278">
        <v>2</v>
      </c>
      <c r="O278" s="1">
        <v>44470.555706018517</v>
      </c>
      <c r="P278" s="1">
        <v>44470.572210648148</v>
      </c>
      <c r="Q278">
        <v>310</v>
      </c>
      <c r="R278">
        <v>1116</v>
      </c>
      <c r="S278" t="b">
        <v>0</v>
      </c>
      <c r="T278" t="s">
        <v>87</v>
      </c>
      <c r="U278" t="b">
        <v>0</v>
      </c>
      <c r="V278" t="s">
        <v>300</v>
      </c>
      <c r="W278" s="1">
        <v>44470.566863425927</v>
      </c>
      <c r="X278">
        <v>862</v>
      </c>
      <c r="Y278">
        <v>52</v>
      </c>
      <c r="Z278">
        <v>0</v>
      </c>
      <c r="AA278">
        <v>52</v>
      </c>
      <c r="AB278">
        <v>0</v>
      </c>
      <c r="AC278">
        <v>22</v>
      </c>
      <c r="AD278">
        <v>14</v>
      </c>
      <c r="AE278">
        <v>0</v>
      </c>
      <c r="AF278">
        <v>0</v>
      </c>
      <c r="AG278">
        <v>0</v>
      </c>
      <c r="AH278" t="s">
        <v>452</v>
      </c>
      <c r="AI278" s="1">
        <v>44470.572210648148</v>
      </c>
      <c r="AJ278">
        <v>254</v>
      </c>
      <c r="AK278">
        <v>2</v>
      </c>
      <c r="AL278">
        <v>0</v>
      </c>
      <c r="AM278">
        <v>2</v>
      </c>
      <c r="AN278">
        <v>0</v>
      </c>
      <c r="AO278">
        <v>2</v>
      </c>
      <c r="AP278">
        <v>12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>
      <c r="A279" t="s">
        <v>834</v>
      </c>
      <c r="B279" t="s">
        <v>79</v>
      </c>
      <c r="C279" t="s">
        <v>835</v>
      </c>
      <c r="D279" t="s">
        <v>81</v>
      </c>
      <c r="E279" s="2" t="str">
        <f>HYPERLINK("capsilon://?command=openfolder&amp;siteaddress=FAM.docvelocity-na8.net&amp;folderid=FX8B52FFD4-16D7-759C-BDD5-C4EE916C4E43","FX21103059")</f>
        <v>FX21103059</v>
      </c>
      <c r="F279" t="s">
        <v>19</v>
      </c>
      <c r="G279" t="s">
        <v>19</v>
      </c>
      <c r="H279" t="s">
        <v>82</v>
      </c>
      <c r="I279" t="s">
        <v>836</v>
      </c>
      <c r="J279">
        <v>162</v>
      </c>
      <c r="K279" t="s">
        <v>84</v>
      </c>
      <c r="L279" t="s">
        <v>85</v>
      </c>
      <c r="M279" t="s">
        <v>86</v>
      </c>
      <c r="N279">
        <v>2</v>
      </c>
      <c r="O279" s="1">
        <v>44476.659918981481</v>
      </c>
      <c r="P279" s="1">
        <v>44476.834803240738</v>
      </c>
      <c r="Q279">
        <v>13845</v>
      </c>
      <c r="R279">
        <v>1265</v>
      </c>
      <c r="S279" t="b">
        <v>0</v>
      </c>
      <c r="T279" t="s">
        <v>87</v>
      </c>
      <c r="U279" t="b">
        <v>0</v>
      </c>
      <c r="V279" t="s">
        <v>159</v>
      </c>
      <c r="W279" s="1">
        <v>44476.669270833336</v>
      </c>
      <c r="X279">
        <v>808</v>
      </c>
      <c r="Y279">
        <v>129</v>
      </c>
      <c r="Z279">
        <v>0</v>
      </c>
      <c r="AA279">
        <v>129</v>
      </c>
      <c r="AB279">
        <v>21</v>
      </c>
      <c r="AC279">
        <v>75</v>
      </c>
      <c r="AD279">
        <v>33</v>
      </c>
      <c r="AE279">
        <v>0</v>
      </c>
      <c r="AF279">
        <v>0</v>
      </c>
      <c r="AG279">
        <v>0</v>
      </c>
      <c r="AH279" t="s">
        <v>452</v>
      </c>
      <c r="AI279" s="1">
        <v>44476.834803240738</v>
      </c>
      <c r="AJ279">
        <v>447</v>
      </c>
      <c r="AK279">
        <v>0</v>
      </c>
      <c r="AL279">
        <v>0</v>
      </c>
      <c r="AM279">
        <v>0</v>
      </c>
      <c r="AN279">
        <v>21</v>
      </c>
      <c r="AO279">
        <v>0</v>
      </c>
      <c r="AP279">
        <v>33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>
      <c r="A280" t="s">
        <v>837</v>
      </c>
      <c r="B280" t="s">
        <v>79</v>
      </c>
      <c r="C280" t="s">
        <v>802</v>
      </c>
      <c r="D280" t="s">
        <v>81</v>
      </c>
      <c r="E280" s="2" t="str">
        <f>HYPERLINK("capsilon://?command=openfolder&amp;siteaddress=FAM.docvelocity-na8.net&amp;folderid=FX37067024-14E7-CBE9-DD86-4E9EF3B98570","FX210913769")</f>
        <v>FX210913769</v>
      </c>
      <c r="F280" t="s">
        <v>19</v>
      </c>
      <c r="G280" t="s">
        <v>19</v>
      </c>
      <c r="H280" t="s">
        <v>82</v>
      </c>
      <c r="I280" t="s">
        <v>803</v>
      </c>
      <c r="J280">
        <v>97</v>
      </c>
      <c r="K280" t="s">
        <v>84</v>
      </c>
      <c r="L280" t="s">
        <v>85</v>
      </c>
      <c r="M280" t="s">
        <v>86</v>
      </c>
      <c r="N280">
        <v>2</v>
      </c>
      <c r="O280" s="1">
        <v>44476.660844907405</v>
      </c>
      <c r="P280" s="1">
        <v>44476.786122685182</v>
      </c>
      <c r="Q280">
        <v>6215</v>
      </c>
      <c r="R280">
        <v>4609</v>
      </c>
      <c r="S280" t="b">
        <v>0</v>
      </c>
      <c r="T280" t="s">
        <v>87</v>
      </c>
      <c r="U280" t="b">
        <v>1</v>
      </c>
      <c r="V280" t="s">
        <v>265</v>
      </c>
      <c r="W280" s="1">
        <v>44476.698564814818</v>
      </c>
      <c r="X280">
        <v>3253</v>
      </c>
      <c r="Y280">
        <v>331</v>
      </c>
      <c r="Z280">
        <v>0</v>
      </c>
      <c r="AA280">
        <v>331</v>
      </c>
      <c r="AB280">
        <v>54</v>
      </c>
      <c r="AC280">
        <v>92</v>
      </c>
      <c r="AD280">
        <v>-234</v>
      </c>
      <c r="AE280">
        <v>0</v>
      </c>
      <c r="AF280">
        <v>0</v>
      </c>
      <c r="AG280">
        <v>0</v>
      </c>
      <c r="AH280" t="s">
        <v>89</v>
      </c>
      <c r="AI280" s="1">
        <v>44476.786122685182</v>
      </c>
      <c r="AJ280">
        <v>1342</v>
      </c>
      <c r="AK280">
        <v>0</v>
      </c>
      <c r="AL280">
        <v>0</v>
      </c>
      <c r="AM280">
        <v>0</v>
      </c>
      <c r="AN280">
        <v>54</v>
      </c>
      <c r="AO280">
        <v>0</v>
      </c>
      <c r="AP280">
        <v>-234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>
      <c r="A281" t="s">
        <v>838</v>
      </c>
      <c r="B281" t="s">
        <v>79</v>
      </c>
      <c r="C281" t="s">
        <v>839</v>
      </c>
      <c r="D281" t="s">
        <v>81</v>
      </c>
      <c r="E281" s="2" t="str">
        <f>HYPERLINK("capsilon://?command=openfolder&amp;siteaddress=FAM.docvelocity-na8.net&amp;folderid=FX7A3DBC2C-39C2-BE7F-5E51-A88BA29BC2CE","FX21102501")</f>
        <v>FX21102501</v>
      </c>
      <c r="F281" t="s">
        <v>19</v>
      </c>
      <c r="G281" t="s">
        <v>19</v>
      </c>
      <c r="H281" t="s">
        <v>82</v>
      </c>
      <c r="I281" t="s">
        <v>840</v>
      </c>
      <c r="J281">
        <v>238</v>
      </c>
      <c r="K281" t="s">
        <v>84</v>
      </c>
      <c r="L281" t="s">
        <v>85</v>
      </c>
      <c r="M281" t="s">
        <v>86</v>
      </c>
      <c r="N281">
        <v>2</v>
      </c>
      <c r="O281" s="1">
        <v>44476.666064814817</v>
      </c>
      <c r="P281" s="1">
        <v>44476.845763888887</v>
      </c>
      <c r="Q281">
        <v>13167</v>
      </c>
      <c r="R281">
        <v>2359</v>
      </c>
      <c r="S281" t="b">
        <v>0</v>
      </c>
      <c r="T281" t="s">
        <v>87</v>
      </c>
      <c r="U281" t="b">
        <v>0</v>
      </c>
      <c r="V281" t="s">
        <v>100</v>
      </c>
      <c r="W281" s="1">
        <v>44476.683657407404</v>
      </c>
      <c r="X281">
        <v>1374</v>
      </c>
      <c r="Y281">
        <v>220</v>
      </c>
      <c r="Z281">
        <v>0</v>
      </c>
      <c r="AA281">
        <v>220</v>
      </c>
      <c r="AB281">
        <v>0</v>
      </c>
      <c r="AC281">
        <v>107</v>
      </c>
      <c r="AD281">
        <v>18</v>
      </c>
      <c r="AE281">
        <v>0</v>
      </c>
      <c r="AF281">
        <v>0</v>
      </c>
      <c r="AG281">
        <v>0</v>
      </c>
      <c r="AH281" t="s">
        <v>452</v>
      </c>
      <c r="AI281" s="1">
        <v>44476.845763888887</v>
      </c>
      <c r="AJ281">
        <v>947</v>
      </c>
      <c r="AK281">
        <v>2</v>
      </c>
      <c r="AL281">
        <v>0</v>
      </c>
      <c r="AM281">
        <v>2</v>
      </c>
      <c r="AN281">
        <v>0</v>
      </c>
      <c r="AO281">
        <v>2</v>
      </c>
      <c r="AP281">
        <v>16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>
      <c r="A282" t="s">
        <v>841</v>
      </c>
      <c r="B282" t="s">
        <v>79</v>
      </c>
      <c r="C282" t="s">
        <v>842</v>
      </c>
      <c r="D282" t="s">
        <v>81</v>
      </c>
      <c r="E282" s="2" t="str">
        <f>HYPERLINK("capsilon://?command=openfolder&amp;siteaddress=FAM.docvelocity-na8.net&amp;folderid=FX2B145AEA-D8B9-B8C1-C1C7-2BCC9939C1D6","FX21102608")</f>
        <v>FX21102608</v>
      </c>
      <c r="F282" t="s">
        <v>19</v>
      </c>
      <c r="G282" t="s">
        <v>19</v>
      </c>
      <c r="H282" t="s">
        <v>82</v>
      </c>
      <c r="I282" t="s">
        <v>843</v>
      </c>
      <c r="J282">
        <v>38</v>
      </c>
      <c r="K282" t="s">
        <v>84</v>
      </c>
      <c r="L282" t="s">
        <v>85</v>
      </c>
      <c r="M282" t="s">
        <v>86</v>
      </c>
      <c r="N282">
        <v>2</v>
      </c>
      <c r="O282" s="1">
        <v>44476.666319444441</v>
      </c>
      <c r="P282" s="1">
        <v>44476.832280092596</v>
      </c>
      <c r="Q282">
        <v>12999</v>
      </c>
      <c r="R282">
        <v>1340</v>
      </c>
      <c r="S282" t="b">
        <v>0</v>
      </c>
      <c r="T282" t="s">
        <v>87</v>
      </c>
      <c r="U282" t="b">
        <v>0</v>
      </c>
      <c r="V282" t="s">
        <v>172</v>
      </c>
      <c r="W282" s="1">
        <v>44476.683657407404</v>
      </c>
      <c r="X282">
        <v>804</v>
      </c>
      <c r="Y282">
        <v>37</v>
      </c>
      <c r="Z282">
        <v>0</v>
      </c>
      <c r="AA282">
        <v>37</v>
      </c>
      <c r="AB282">
        <v>0</v>
      </c>
      <c r="AC282">
        <v>34</v>
      </c>
      <c r="AD282">
        <v>1</v>
      </c>
      <c r="AE282">
        <v>0</v>
      </c>
      <c r="AF282">
        <v>0</v>
      </c>
      <c r="AG282">
        <v>0</v>
      </c>
      <c r="AH282" t="s">
        <v>206</v>
      </c>
      <c r="AI282" s="1">
        <v>44476.832280092596</v>
      </c>
      <c r="AJ282">
        <v>473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>
      <c r="A283" t="s">
        <v>844</v>
      </c>
      <c r="B283" t="s">
        <v>79</v>
      </c>
      <c r="C283" t="s">
        <v>331</v>
      </c>
      <c r="D283" t="s">
        <v>81</v>
      </c>
      <c r="E283" s="2" t="str">
        <f>HYPERLINK("capsilon://?command=openfolder&amp;siteaddress=FAM.docvelocity-na8.net&amp;folderid=FXA4E7FC52-4D15-BA17-6A45-C615F7C5CE6B","FX21101199")</f>
        <v>FX21101199</v>
      </c>
      <c r="F283" t="s">
        <v>19</v>
      </c>
      <c r="G283" t="s">
        <v>19</v>
      </c>
      <c r="H283" t="s">
        <v>82</v>
      </c>
      <c r="I283" t="s">
        <v>845</v>
      </c>
      <c r="J283">
        <v>38</v>
      </c>
      <c r="K283" t="s">
        <v>84</v>
      </c>
      <c r="L283" t="s">
        <v>85</v>
      </c>
      <c r="M283" t="s">
        <v>86</v>
      </c>
      <c r="N283">
        <v>2</v>
      </c>
      <c r="O283" s="1">
        <v>44476.66646990741</v>
      </c>
      <c r="P283" s="1">
        <v>44476.847812499997</v>
      </c>
      <c r="Q283">
        <v>15328</v>
      </c>
      <c r="R283">
        <v>340</v>
      </c>
      <c r="S283" t="b">
        <v>0</v>
      </c>
      <c r="T283" t="s">
        <v>87</v>
      </c>
      <c r="U283" t="b">
        <v>0</v>
      </c>
      <c r="V283" t="s">
        <v>202</v>
      </c>
      <c r="W283" s="1">
        <v>44476.670300925929</v>
      </c>
      <c r="X283">
        <v>158</v>
      </c>
      <c r="Y283">
        <v>37</v>
      </c>
      <c r="Z283">
        <v>0</v>
      </c>
      <c r="AA283">
        <v>37</v>
      </c>
      <c r="AB283">
        <v>0</v>
      </c>
      <c r="AC283">
        <v>15</v>
      </c>
      <c r="AD283">
        <v>1</v>
      </c>
      <c r="AE283">
        <v>0</v>
      </c>
      <c r="AF283">
        <v>0</v>
      </c>
      <c r="AG283">
        <v>0</v>
      </c>
      <c r="AH283" t="s">
        <v>452</v>
      </c>
      <c r="AI283" s="1">
        <v>44476.847812499997</v>
      </c>
      <c r="AJ283">
        <v>176</v>
      </c>
      <c r="AK283">
        <v>0</v>
      </c>
      <c r="AL283">
        <v>0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>
      <c r="A284" t="s">
        <v>846</v>
      </c>
      <c r="B284" t="s">
        <v>79</v>
      </c>
      <c r="C284" t="s">
        <v>331</v>
      </c>
      <c r="D284" t="s">
        <v>81</v>
      </c>
      <c r="E284" s="2" t="str">
        <f>HYPERLINK("capsilon://?command=openfolder&amp;siteaddress=FAM.docvelocity-na8.net&amp;folderid=FXA4E7FC52-4D15-BA17-6A45-C615F7C5CE6B","FX21101199")</f>
        <v>FX21101199</v>
      </c>
      <c r="F284" t="s">
        <v>19</v>
      </c>
      <c r="G284" t="s">
        <v>19</v>
      </c>
      <c r="H284" t="s">
        <v>82</v>
      </c>
      <c r="I284" t="s">
        <v>847</v>
      </c>
      <c r="J284">
        <v>66</v>
      </c>
      <c r="K284" t="s">
        <v>84</v>
      </c>
      <c r="L284" t="s">
        <v>85</v>
      </c>
      <c r="M284" t="s">
        <v>86</v>
      </c>
      <c r="N284">
        <v>2</v>
      </c>
      <c r="O284" s="1">
        <v>44476.669490740744</v>
      </c>
      <c r="P284" s="1">
        <v>44476.850092592591</v>
      </c>
      <c r="Q284">
        <v>15126</v>
      </c>
      <c r="R284">
        <v>478</v>
      </c>
      <c r="S284" t="b">
        <v>0</v>
      </c>
      <c r="T284" t="s">
        <v>87</v>
      </c>
      <c r="U284" t="b">
        <v>0</v>
      </c>
      <c r="V284" t="s">
        <v>100</v>
      </c>
      <c r="W284" s="1">
        <v>44476.686655092592</v>
      </c>
      <c r="X284">
        <v>259</v>
      </c>
      <c r="Y284">
        <v>52</v>
      </c>
      <c r="Z284">
        <v>0</v>
      </c>
      <c r="AA284">
        <v>52</v>
      </c>
      <c r="AB284">
        <v>0</v>
      </c>
      <c r="AC284">
        <v>18</v>
      </c>
      <c r="AD284">
        <v>14</v>
      </c>
      <c r="AE284">
        <v>0</v>
      </c>
      <c r="AF284">
        <v>0</v>
      </c>
      <c r="AG284">
        <v>0</v>
      </c>
      <c r="AH284" t="s">
        <v>452</v>
      </c>
      <c r="AI284" s="1">
        <v>44476.850092592591</v>
      </c>
      <c r="AJ284">
        <v>196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14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>
      <c r="A285" t="s">
        <v>848</v>
      </c>
      <c r="B285" t="s">
        <v>79</v>
      </c>
      <c r="C285" t="s">
        <v>849</v>
      </c>
      <c r="D285" t="s">
        <v>81</v>
      </c>
      <c r="E285" s="2" t="str">
        <f>HYPERLINK("capsilon://?command=openfolder&amp;siteaddress=FAM.docvelocity-na8.net&amp;folderid=FX51EBFBCD-B60A-93D4-3FBB-86F3666EB152","FX21102605")</f>
        <v>FX21102605</v>
      </c>
      <c r="F285" t="s">
        <v>19</v>
      </c>
      <c r="G285" t="s">
        <v>19</v>
      </c>
      <c r="H285" t="s">
        <v>82</v>
      </c>
      <c r="I285" t="s">
        <v>850</v>
      </c>
      <c r="J285">
        <v>487</v>
      </c>
      <c r="K285" t="s">
        <v>84</v>
      </c>
      <c r="L285" t="s">
        <v>85</v>
      </c>
      <c r="M285" t="s">
        <v>86</v>
      </c>
      <c r="N285">
        <v>2</v>
      </c>
      <c r="O285" s="1">
        <v>44476.680104166669</v>
      </c>
      <c r="P285" s="1">
        <v>44477.16511574074</v>
      </c>
      <c r="Q285">
        <v>38540</v>
      </c>
      <c r="R285">
        <v>3365</v>
      </c>
      <c r="S285" t="b">
        <v>0</v>
      </c>
      <c r="T285" t="s">
        <v>87</v>
      </c>
      <c r="U285" t="b">
        <v>0</v>
      </c>
      <c r="V285" t="s">
        <v>172</v>
      </c>
      <c r="W285" s="1">
        <v>44476.703368055554</v>
      </c>
      <c r="X285">
        <v>1702</v>
      </c>
      <c r="Y285">
        <v>259</v>
      </c>
      <c r="Z285">
        <v>0</v>
      </c>
      <c r="AA285">
        <v>259</v>
      </c>
      <c r="AB285">
        <v>62</v>
      </c>
      <c r="AC285">
        <v>95</v>
      </c>
      <c r="AD285">
        <v>228</v>
      </c>
      <c r="AE285">
        <v>0</v>
      </c>
      <c r="AF285">
        <v>0</v>
      </c>
      <c r="AG285">
        <v>0</v>
      </c>
      <c r="AH285" t="s">
        <v>121</v>
      </c>
      <c r="AI285" s="1">
        <v>44477.16511574074</v>
      </c>
      <c r="AJ285">
        <v>1644</v>
      </c>
      <c r="AK285">
        <v>3</v>
      </c>
      <c r="AL285">
        <v>0</v>
      </c>
      <c r="AM285">
        <v>3</v>
      </c>
      <c r="AN285">
        <v>62</v>
      </c>
      <c r="AO285">
        <v>2</v>
      </c>
      <c r="AP285">
        <v>225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>
      <c r="A286" t="s">
        <v>851</v>
      </c>
      <c r="B286" t="s">
        <v>79</v>
      </c>
      <c r="C286" t="s">
        <v>468</v>
      </c>
      <c r="D286" t="s">
        <v>81</v>
      </c>
      <c r="E286" s="2" t="str">
        <f>HYPERLINK("capsilon://?command=openfolder&amp;siteaddress=FAM.docvelocity-na8.net&amp;folderid=FX01C21C5E-686B-ACF9-73A1-B3F68C32250D","FX21101148")</f>
        <v>FX21101148</v>
      </c>
      <c r="F286" t="s">
        <v>19</v>
      </c>
      <c r="G286" t="s">
        <v>19</v>
      </c>
      <c r="H286" t="s">
        <v>82</v>
      </c>
      <c r="I286" t="s">
        <v>852</v>
      </c>
      <c r="J286">
        <v>66</v>
      </c>
      <c r="K286" t="s">
        <v>84</v>
      </c>
      <c r="L286" t="s">
        <v>85</v>
      </c>
      <c r="M286" t="s">
        <v>86</v>
      </c>
      <c r="N286">
        <v>2</v>
      </c>
      <c r="O286" s="1">
        <v>44476.68378472222</v>
      </c>
      <c r="P286" s="1">
        <v>44476.853020833332</v>
      </c>
      <c r="Q286">
        <v>14127</v>
      </c>
      <c r="R286">
        <v>495</v>
      </c>
      <c r="S286" t="b">
        <v>0</v>
      </c>
      <c r="T286" t="s">
        <v>87</v>
      </c>
      <c r="U286" t="b">
        <v>0</v>
      </c>
      <c r="V286" t="s">
        <v>100</v>
      </c>
      <c r="W286" s="1">
        <v>44476.689583333333</v>
      </c>
      <c r="X286">
        <v>253</v>
      </c>
      <c r="Y286">
        <v>52</v>
      </c>
      <c r="Z286">
        <v>0</v>
      </c>
      <c r="AA286">
        <v>52</v>
      </c>
      <c r="AB286">
        <v>0</v>
      </c>
      <c r="AC286">
        <v>22</v>
      </c>
      <c r="AD286">
        <v>14</v>
      </c>
      <c r="AE286">
        <v>0</v>
      </c>
      <c r="AF286">
        <v>0</v>
      </c>
      <c r="AG286">
        <v>0</v>
      </c>
      <c r="AH286" t="s">
        <v>452</v>
      </c>
      <c r="AI286" s="1">
        <v>44476.853020833332</v>
      </c>
      <c r="AJ286">
        <v>242</v>
      </c>
      <c r="AK286">
        <v>2</v>
      </c>
      <c r="AL286">
        <v>0</v>
      </c>
      <c r="AM286">
        <v>2</v>
      </c>
      <c r="AN286">
        <v>0</v>
      </c>
      <c r="AO286">
        <v>2</v>
      </c>
      <c r="AP286">
        <v>12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>
      <c r="A287" t="s">
        <v>853</v>
      </c>
      <c r="B287" t="s">
        <v>79</v>
      </c>
      <c r="C287" t="s">
        <v>854</v>
      </c>
      <c r="D287" t="s">
        <v>81</v>
      </c>
      <c r="E287" s="2" t="str">
        <f>HYPERLINK("capsilon://?command=openfolder&amp;siteaddress=FAM.docvelocity-na8.net&amp;folderid=FXB59E5E87-70A9-9BB3-1FDF-011824542B87","FX21097219")</f>
        <v>FX21097219</v>
      </c>
      <c r="F287" t="s">
        <v>19</v>
      </c>
      <c r="G287" t="s">
        <v>19</v>
      </c>
      <c r="H287" t="s">
        <v>82</v>
      </c>
      <c r="I287" t="s">
        <v>855</v>
      </c>
      <c r="J287">
        <v>66</v>
      </c>
      <c r="K287" t="s">
        <v>84</v>
      </c>
      <c r="L287" t="s">
        <v>85</v>
      </c>
      <c r="M287" t="s">
        <v>86</v>
      </c>
      <c r="N287">
        <v>2</v>
      </c>
      <c r="O287" s="1">
        <v>44476.686585648145</v>
      </c>
      <c r="P287" s="1">
        <v>44476.853229166663</v>
      </c>
      <c r="Q287">
        <v>14258</v>
      </c>
      <c r="R287">
        <v>140</v>
      </c>
      <c r="S287" t="b">
        <v>0</v>
      </c>
      <c r="T287" t="s">
        <v>87</v>
      </c>
      <c r="U287" t="b">
        <v>0</v>
      </c>
      <c r="V287" t="s">
        <v>100</v>
      </c>
      <c r="W287" s="1">
        <v>44476.69091435185</v>
      </c>
      <c r="X287">
        <v>114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66</v>
      </c>
      <c r="AE287">
        <v>0</v>
      </c>
      <c r="AF287">
        <v>0</v>
      </c>
      <c r="AG287">
        <v>0</v>
      </c>
      <c r="AH287" t="s">
        <v>452</v>
      </c>
      <c r="AI287" s="1">
        <v>44476.853229166663</v>
      </c>
      <c r="AJ287">
        <v>17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66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>
      <c r="A288" t="s">
        <v>856</v>
      </c>
      <c r="B288" t="s">
        <v>79</v>
      </c>
      <c r="C288" t="s">
        <v>857</v>
      </c>
      <c r="D288" t="s">
        <v>81</v>
      </c>
      <c r="E288" s="2" t="str">
        <f>HYPERLINK("capsilon://?command=openfolder&amp;siteaddress=FAM.docvelocity-na8.net&amp;folderid=FX7656AC74-4251-DFB1-6AE8-C6FCB25306D3","FX21102511")</f>
        <v>FX21102511</v>
      </c>
      <c r="F288" t="s">
        <v>19</v>
      </c>
      <c r="G288" t="s">
        <v>19</v>
      </c>
      <c r="H288" t="s">
        <v>82</v>
      </c>
      <c r="I288" t="s">
        <v>858</v>
      </c>
      <c r="J288">
        <v>228</v>
      </c>
      <c r="K288" t="s">
        <v>84</v>
      </c>
      <c r="L288" t="s">
        <v>85</v>
      </c>
      <c r="M288" t="s">
        <v>86</v>
      </c>
      <c r="N288">
        <v>2</v>
      </c>
      <c r="O288" s="1">
        <v>44476.692986111113</v>
      </c>
      <c r="P288" s="1">
        <v>44477.173182870371</v>
      </c>
      <c r="Q288">
        <v>38968</v>
      </c>
      <c r="R288">
        <v>2521</v>
      </c>
      <c r="S288" t="b">
        <v>0</v>
      </c>
      <c r="T288" t="s">
        <v>87</v>
      </c>
      <c r="U288" t="b">
        <v>0</v>
      </c>
      <c r="V288" t="s">
        <v>265</v>
      </c>
      <c r="W288" s="1">
        <v>44476.726469907408</v>
      </c>
      <c r="X288">
        <v>1723</v>
      </c>
      <c r="Y288">
        <v>199</v>
      </c>
      <c r="Z288">
        <v>0</v>
      </c>
      <c r="AA288">
        <v>199</v>
      </c>
      <c r="AB288">
        <v>0</v>
      </c>
      <c r="AC288">
        <v>81</v>
      </c>
      <c r="AD288">
        <v>29</v>
      </c>
      <c r="AE288">
        <v>0</v>
      </c>
      <c r="AF288">
        <v>0</v>
      </c>
      <c r="AG288">
        <v>0</v>
      </c>
      <c r="AH288" t="s">
        <v>121</v>
      </c>
      <c r="AI288" s="1">
        <v>44477.173182870371</v>
      </c>
      <c r="AJ288">
        <v>696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29</v>
      </c>
      <c r="AQ288">
        <v>0</v>
      </c>
      <c r="AR288">
        <v>0</v>
      </c>
      <c r="AS288">
        <v>0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>
      <c r="A289" t="s">
        <v>859</v>
      </c>
      <c r="B289" t="s">
        <v>79</v>
      </c>
      <c r="C289" t="s">
        <v>860</v>
      </c>
      <c r="D289" t="s">
        <v>81</v>
      </c>
      <c r="E289" s="2" t="str">
        <f>HYPERLINK("capsilon://?command=openfolder&amp;siteaddress=FAM.docvelocity-na8.net&amp;folderid=FX033954A1-883C-E6E4-9C33-1BBECFD24645","FX210912133")</f>
        <v>FX210912133</v>
      </c>
      <c r="F289" t="s">
        <v>19</v>
      </c>
      <c r="G289" t="s">
        <v>19</v>
      </c>
      <c r="H289" t="s">
        <v>82</v>
      </c>
      <c r="I289" t="s">
        <v>861</v>
      </c>
      <c r="J289">
        <v>66</v>
      </c>
      <c r="K289" t="s">
        <v>84</v>
      </c>
      <c r="L289" t="s">
        <v>85</v>
      </c>
      <c r="M289" t="s">
        <v>86</v>
      </c>
      <c r="N289">
        <v>2</v>
      </c>
      <c r="O289" s="1">
        <v>44476.701805555553</v>
      </c>
      <c r="P289" s="1">
        <v>44477.179502314815</v>
      </c>
      <c r="Q289">
        <v>40538</v>
      </c>
      <c r="R289">
        <v>735</v>
      </c>
      <c r="S289" t="b">
        <v>0</v>
      </c>
      <c r="T289" t="s">
        <v>87</v>
      </c>
      <c r="U289" t="b">
        <v>0</v>
      </c>
      <c r="V289" t="s">
        <v>172</v>
      </c>
      <c r="W289" s="1">
        <v>44476.705706018518</v>
      </c>
      <c r="X289">
        <v>190</v>
      </c>
      <c r="Y289">
        <v>52</v>
      </c>
      <c r="Z289">
        <v>0</v>
      </c>
      <c r="AA289">
        <v>52</v>
      </c>
      <c r="AB289">
        <v>0</v>
      </c>
      <c r="AC289">
        <v>31</v>
      </c>
      <c r="AD289">
        <v>14</v>
      </c>
      <c r="AE289">
        <v>0</v>
      </c>
      <c r="AF289">
        <v>0</v>
      </c>
      <c r="AG289">
        <v>0</v>
      </c>
      <c r="AH289" t="s">
        <v>121</v>
      </c>
      <c r="AI289" s="1">
        <v>44477.179502314815</v>
      </c>
      <c r="AJ289">
        <v>545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14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>
      <c r="A290" t="s">
        <v>862</v>
      </c>
      <c r="B290" t="s">
        <v>79</v>
      </c>
      <c r="C290" t="s">
        <v>863</v>
      </c>
      <c r="D290" t="s">
        <v>81</v>
      </c>
      <c r="E290" s="2" t="str">
        <f>HYPERLINK("capsilon://?command=openfolder&amp;siteaddress=FAM.docvelocity-na8.net&amp;folderid=FX1D939F23-CF1E-B5F4-1A09-473E1B129DCC","FX21103255")</f>
        <v>FX21103255</v>
      </c>
      <c r="F290" t="s">
        <v>19</v>
      </c>
      <c r="G290" t="s">
        <v>19</v>
      </c>
      <c r="H290" t="s">
        <v>82</v>
      </c>
      <c r="I290" t="s">
        <v>864</v>
      </c>
      <c r="J290">
        <v>509</v>
      </c>
      <c r="K290" t="s">
        <v>84</v>
      </c>
      <c r="L290" t="s">
        <v>85</v>
      </c>
      <c r="M290" t="s">
        <v>86</v>
      </c>
      <c r="N290">
        <v>2</v>
      </c>
      <c r="O290" s="1">
        <v>44476.714282407411</v>
      </c>
      <c r="P290" s="1">
        <v>44477.22420138889</v>
      </c>
      <c r="Q290">
        <v>37958</v>
      </c>
      <c r="R290">
        <v>6099</v>
      </c>
      <c r="S290" t="b">
        <v>0</v>
      </c>
      <c r="T290" t="s">
        <v>87</v>
      </c>
      <c r="U290" t="b">
        <v>0</v>
      </c>
      <c r="V290" t="s">
        <v>176</v>
      </c>
      <c r="W290" s="1">
        <v>44476.759560185186</v>
      </c>
      <c r="X290">
        <v>3135</v>
      </c>
      <c r="Y290">
        <v>364</v>
      </c>
      <c r="Z290">
        <v>0</v>
      </c>
      <c r="AA290">
        <v>364</v>
      </c>
      <c r="AB290">
        <v>64</v>
      </c>
      <c r="AC290">
        <v>145</v>
      </c>
      <c r="AD290">
        <v>145</v>
      </c>
      <c r="AE290">
        <v>0</v>
      </c>
      <c r="AF290">
        <v>0</v>
      </c>
      <c r="AG290">
        <v>0</v>
      </c>
      <c r="AH290" t="s">
        <v>146</v>
      </c>
      <c r="AI290" s="1">
        <v>44477.22420138889</v>
      </c>
      <c r="AJ290">
        <v>2880</v>
      </c>
      <c r="AK290">
        <v>6</v>
      </c>
      <c r="AL290">
        <v>0</v>
      </c>
      <c r="AM290">
        <v>6</v>
      </c>
      <c r="AN290">
        <v>64</v>
      </c>
      <c r="AO290">
        <v>4</v>
      </c>
      <c r="AP290">
        <v>139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>
      <c r="A291" t="s">
        <v>865</v>
      </c>
      <c r="B291" t="s">
        <v>79</v>
      </c>
      <c r="C291" t="s">
        <v>866</v>
      </c>
      <c r="D291" t="s">
        <v>81</v>
      </c>
      <c r="E291" s="2" t="str">
        <f>HYPERLINK("capsilon://?command=openfolder&amp;siteaddress=FAM.docvelocity-na8.net&amp;folderid=FXD13BE983-F5C2-968F-AF0E-8E0B56C342B6","FX210914973")</f>
        <v>FX210914973</v>
      </c>
      <c r="F291" t="s">
        <v>19</v>
      </c>
      <c r="G291" t="s">
        <v>19</v>
      </c>
      <c r="H291" t="s">
        <v>82</v>
      </c>
      <c r="I291" t="s">
        <v>867</v>
      </c>
      <c r="J291">
        <v>38</v>
      </c>
      <c r="K291" t="s">
        <v>84</v>
      </c>
      <c r="L291" t="s">
        <v>85</v>
      </c>
      <c r="M291" t="s">
        <v>86</v>
      </c>
      <c r="N291">
        <v>2</v>
      </c>
      <c r="O291" s="1">
        <v>44470.559212962966</v>
      </c>
      <c r="P291" s="1">
        <v>44470.575196759259</v>
      </c>
      <c r="Q291">
        <v>439</v>
      </c>
      <c r="R291">
        <v>942</v>
      </c>
      <c r="S291" t="b">
        <v>0</v>
      </c>
      <c r="T291" t="s">
        <v>87</v>
      </c>
      <c r="U291" t="b">
        <v>0</v>
      </c>
      <c r="V291" t="s">
        <v>172</v>
      </c>
      <c r="W291" s="1">
        <v>44470.566388888888</v>
      </c>
      <c r="X291">
        <v>620</v>
      </c>
      <c r="Y291">
        <v>37</v>
      </c>
      <c r="Z291">
        <v>0</v>
      </c>
      <c r="AA291">
        <v>37</v>
      </c>
      <c r="AB291">
        <v>0</v>
      </c>
      <c r="AC291">
        <v>24</v>
      </c>
      <c r="AD291">
        <v>1</v>
      </c>
      <c r="AE291">
        <v>0</v>
      </c>
      <c r="AF291">
        <v>0</v>
      </c>
      <c r="AG291">
        <v>0</v>
      </c>
      <c r="AH291" t="s">
        <v>452</v>
      </c>
      <c r="AI291" s="1">
        <v>44470.575196759259</v>
      </c>
      <c r="AJ291">
        <v>257</v>
      </c>
      <c r="AK291">
        <v>1</v>
      </c>
      <c r="AL291">
        <v>0</v>
      </c>
      <c r="AM291">
        <v>1</v>
      </c>
      <c r="AN291">
        <v>0</v>
      </c>
      <c r="AO291">
        <v>1</v>
      </c>
      <c r="AP291">
        <v>0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>
      <c r="A292" t="s">
        <v>868</v>
      </c>
      <c r="B292" t="s">
        <v>79</v>
      </c>
      <c r="C292" t="s">
        <v>869</v>
      </c>
      <c r="D292" t="s">
        <v>81</v>
      </c>
      <c r="E292" s="2" t="str">
        <f>HYPERLINK("capsilon://?command=openfolder&amp;siteaddress=FAM.docvelocity-na8.net&amp;folderid=FX5CEA96DC-8446-442B-8E84-52258C390CEA","FX21103392")</f>
        <v>FX21103392</v>
      </c>
      <c r="F292" t="s">
        <v>19</v>
      </c>
      <c r="G292" t="s">
        <v>19</v>
      </c>
      <c r="H292" t="s">
        <v>82</v>
      </c>
      <c r="I292" t="s">
        <v>870</v>
      </c>
      <c r="J292">
        <v>76</v>
      </c>
      <c r="K292" t="s">
        <v>84</v>
      </c>
      <c r="L292" t="s">
        <v>85</v>
      </c>
      <c r="M292" t="s">
        <v>86</v>
      </c>
      <c r="N292">
        <v>2</v>
      </c>
      <c r="O292" s="1">
        <v>44476.716168981482</v>
      </c>
      <c r="P292" s="1">
        <v>44477.227951388886</v>
      </c>
      <c r="Q292">
        <v>43070</v>
      </c>
      <c r="R292">
        <v>1148</v>
      </c>
      <c r="S292" t="b">
        <v>0</v>
      </c>
      <c r="T292" t="s">
        <v>87</v>
      </c>
      <c r="U292" t="b">
        <v>0</v>
      </c>
      <c r="V292" t="s">
        <v>265</v>
      </c>
      <c r="W292" s="1">
        <v>44476.731886574074</v>
      </c>
      <c r="X292">
        <v>467</v>
      </c>
      <c r="Y292">
        <v>74</v>
      </c>
      <c r="Z292">
        <v>0</v>
      </c>
      <c r="AA292">
        <v>74</v>
      </c>
      <c r="AB292">
        <v>0</v>
      </c>
      <c r="AC292">
        <v>21</v>
      </c>
      <c r="AD292">
        <v>2</v>
      </c>
      <c r="AE292">
        <v>0</v>
      </c>
      <c r="AF292">
        <v>0</v>
      </c>
      <c r="AG292">
        <v>0</v>
      </c>
      <c r="AH292" t="s">
        <v>121</v>
      </c>
      <c r="AI292" s="1">
        <v>44477.227951388886</v>
      </c>
      <c r="AJ292">
        <v>681</v>
      </c>
      <c r="AK292">
        <v>2</v>
      </c>
      <c r="AL292">
        <v>0</v>
      </c>
      <c r="AM292">
        <v>2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>
      <c r="A293" t="s">
        <v>871</v>
      </c>
      <c r="B293" t="s">
        <v>79</v>
      </c>
      <c r="C293" t="s">
        <v>872</v>
      </c>
      <c r="D293" t="s">
        <v>81</v>
      </c>
      <c r="E293" s="2" t="str">
        <f>HYPERLINK("capsilon://?command=openfolder&amp;siteaddress=FAM.docvelocity-na8.net&amp;folderid=FXF64DB38B-8CF1-4B12-A986-5FA632FABF4B","FX210817011")</f>
        <v>FX210817011</v>
      </c>
      <c r="F293" t="s">
        <v>19</v>
      </c>
      <c r="G293" t="s">
        <v>19</v>
      </c>
      <c r="H293" t="s">
        <v>82</v>
      </c>
      <c r="I293" t="s">
        <v>873</v>
      </c>
      <c r="J293">
        <v>66</v>
      </c>
      <c r="K293" t="s">
        <v>84</v>
      </c>
      <c r="L293" t="s">
        <v>85</v>
      </c>
      <c r="M293" t="s">
        <v>86</v>
      </c>
      <c r="N293">
        <v>2</v>
      </c>
      <c r="O293" s="1">
        <v>44470.559259259258</v>
      </c>
      <c r="P293" s="1">
        <v>44470.56046296296</v>
      </c>
      <c r="Q293">
        <v>47</v>
      </c>
      <c r="R293">
        <v>57</v>
      </c>
      <c r="S293" t="b">
        <v>0</v>
      </c>
      <c r="T293" t="s">
        <v>87</v>
      </c>
      <c r="U293" t="b">
        <v>0</v>
      </c>
      <c r="V293" t="s">
        <v>192</v>
      </c>
      <c r="W293" s="1">
        <v>44470.559664351851</v>
      </c>
      <c r="X293">
        <v>32</v>
      </c>
      <c r="Y293">
        <v>0</v>
      </c>
      <c r="Z293">
        <v>0</v>
      </c>
      <c r="AA293">
        <v>0</v>
      </c>
      <c r="AB293">
        <v>52</v>
      </c>
      <c r="AC293">
        <v>0</v>
      </c>
      <c r="AD293">
        <v>66</v>
      </c>
      <c r="AE293">
        <v>0</v>
      </c>
      <c r="AF293">
        <v>0</v>
      </c>
      <c r="AG293">
        <v>0</v>
      </c>
      <c r="AH293" t="s">
        <v>142</v>
      </c>
      <c r="AI293" s="1">
        <v>44470.56046296296</v>
      </c>
      <c r="AJ293">
        <v>25</v>
      </c>
      <c r="AK293">
        <v>0</v>
      </c>
      <c r="AL293">
        <v>0</v>
      </c>
      <c r="AM293">
        <v>0</v>
      </c>
      <c r="AN293">
        <v>52</v>
      </c>
      <c r="AO293">
        <v>0</v>
      </c>
      <c r="AP293">
        <v>66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>
      <c r="A294" t="s">
        <v>874</v>
      </c>
      <c r="B294" t="s">
        <v>79</v>
      </c>
      <c r="C294" t="s">
        <v>875</v>
      </c>
      <c r="D294" t="s">
        <v>81</v>
      </c>
      <c r="E294" s="2" t="str">
        <f>HYPERLINK("capsilon://?command=openfolder&amp;siteaddress=FAM.docvelocity-na8.net&amp;folderid=FXA48680D3-94C9-33CA-C647-6BC6E26E7614","FX21102431")</f>
        <v>FX21102431</v>
      </c>
      <c r="F294" t="s">
        <v>19</v>
      </c>
      <c r="G294" t="s">
        <v>19</v>
      </c>
      <c r="H294" t="s">
        <v>82</v>
      </c>
      <c r="I294" t="s">
        <v>876</v>
      </c>
      <c r="J294">
        <v>224</v>
      </c>
      <c r="K294" t="s">
        <v>84</v>
      </c>
      <c r="L294" t="s">
        <v>85</v>
      </c>
      <c r="M294" t="s">
        <v>86</v>
      </c>
      <c r="N294">
        <v>2</v>
      </c>
      <c r="O294" s="1">
        <v>44476.724004629628</v>
      </c>
      <c r="P294" s="1">
        <v>44477.2425</v>
      </c>
      <c r="Q294">
        <v>41365</v>
      </c>
      <c r="R294">
        <v>3433</v>
      </c>
      <c r="S294" t="b">
        <v>0</v>
      </c>
      <c r="T294" t="s">
        <v>87</v>
      </c>
      <c r="U294" t="b">
        <v>0</v>
      </c>
      <c r="V294" t="s">
        <v>100</v>
      </c>
      <c r="W294" s="1">
        <v>44476.75</v>
      </c>
      <c r="X294">
        <v>1704</v>
      </c>
      <c r="Y294">
        <v>205</v>
      </c>
      <c r="Z294">
        <v>0</v>
      </c>
      <c r="AA294">
        <v>205</v>
      </c>
      <c r="AB294">
        <v>0</v>
      </c>
      <c r="AC294">
        <v>90</v>
      </c>
      <c r="AD294">
        <v>19</v>
      </c>
      <c r="AE294">
        <v>0</v>
      </c>
      <c r="AF294">
        <v>0</v>
      </c>
      <c r="AG294">
        <v>0</v>
      </c>
      <c r="AH294" t="s">
        <v>146</v>
      </c>
      <c r="AI294" s="1">
        <v>44477.2425</v>
      </c>
      <c r="AJ294">
        <v>1580</v>
      </c>
      <c r="AK294">
        <v>2</v>
      </c>
      <c r="AL294">
        <v>0</v>
      </c>
      <c r="AM294">
        <v>2</v>
      </c>
      <c r="AN294">
        <v>0</v>
      </c>
      <c r="AO294">
        <v>2</v>
      </c>
      <c r="AP294">
        <v>17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>
      <c r="A295" t="s">
        <v>877</v>
      </c>
      <c r="B295" t="s">
        <v>79</v>
      </c>
      <c r="C295" t="s">
        <v>878</v>
      </c>
      <c r="D295" t="s">
        <v>81</v>
      </c>
      <c r="E295" s="2" t="str">
        <f>HYPERLINK("capsilon://?command=openfolder&amp;siteaddress=FAM.docvelocity-na8.net&amp;folderid=FX08B78D29-94E6-27D9-2328-2D8D8F4E03EA","FX210914832")</f>
        <v>FX210914832</v>
      </c>
      <c r="F295" t="s">
        <v>19</v>
      </c>
      <c r="G295" t="s">
        <v>19</v>
      </c>
      <c r="H295" t="s">
        <v>82</v>
      </c>
      <c r="I295" t="s">
        <v>879</v>
      </c>
      <c r="J295">
        <v>66</v>
      </c>
      <c r="K295" t="s">
        <v>84</v>
      </c>
      <c r="L295" t="s">
        <v>85</v>
      </c>
      <c r="M295" t="s">
        <v>86</v>
      </c>
      <c r="N295">
        <v>2</v>
      </c>
      <c r="O295" s="1">
        <v>44476.731689814813</v>
      </c>
      <c r="P295" s="1">
        <v>44477.232245370367</v>
      </c>
      <c r="Q295">
        <v>42608</v>
      </c>
      <c r="R295">
        <v>640</v>
      </c>
      <c r="S295" t="b">
        <v>0</v>
      </c>
      <c r="T295" t="s">
        <v>87</v>
      </c>
      <c r="U295" t="b">
        <v>0</v>
      </c>
      <c r="V295" t="s">
        <v>192</v>
      </c>
      <c r="W295" s="1">
        <v>44476.734895833331</v>
      </c>
      <c r="X295">
        <v>270</v>
      </c>
      <c r="Y295">
        <v>52</v>
      </c>
      <c r="Z295">
        <v>0</v>
      </c>
      <c r="AA295">
        <v>52</v>
      </c>
      <c r="AB295">
        <v>0</v>
      </c>
      <c r="AC295">
        <v>33</v>
      </c>
      <c r="AD295">
        <v>14</v>
      </c>
      <c r="AE295">
        <v>0</v>
      </c>
      <c r="AF295">
        <v>0</v>
      </c>
      <c r="AG295">
        <v>0</v>
      </c>
      <c r="AH295" t="s">
        <v>121</v>
      </c>
      <c r="AI295" s="1">
        <v>44477.232245370367</v>
      </c>
      <c r="AJ295">
        <v>370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14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>
      <c r="A296" t="s">
        <v>880</v>
      </c>
      <c r="B296" t="s">
        <v>79</v>
      </c>
      <c r="C296" t="s">
        <v>881</v>
      </c>
      <c r="D296" t="s">
        <v>81</v>
      </c>
      <c r="E296" s="2" t="str">
        <f>HYPERLINK("capsilon://?command=openfolder&amp;siteaddress=FAM.docvelocity-na8.net&amp;folderid=FX054466D8-AE38-37B6-D491-B2F318CF5941","FX21102763")</f>
        <v>FX21102763</v>
      </c>
      <c r="F296" t="s">
        <v>19</v>
      </c>
      <c r="G296" t="s">
        <v>19</v>
      </c>
      <c r="H296" t="s">
        <v>82</v>
      </c>
      <c r="I296" t="s">
        <v>882</v>
      </c>
      <c r="J296">
        <v>176</v>
      </c>
      <c r="K296" t="s">
        <v>84</v>
      </c>
      <c r="L296" t="s">
        <v>85</v>
      </c>
      <c r="M296" t="s">
        <v>86</v>
      </c>
      <c r="N296">
        <v>1</v>
      </c>
      <c r="O296" s="1">
        <v>44476.735613425924</v>
      </c>
      <c r="P296" s="1">
        <v>44476.769074074073</v>
      </c>
      <c r="Q296">
        <v>2164</v>
      </c>
      <c r="R296">
        <v>727</v>
      </c>
      <c r="S296" t="b">
        <v>0</v>
      </c>
      <c r="T296" t="s">
        <v>87</v>
      </c>
      <c r="U296" t="b">
        <v>0</v>
      </c>
      <c r="V296" t="s">
        <v>202</v>
      </c>
      <c r="W296" s="1">
        <v>44476.769074074073</v>
      </c>
      <c r="X296">
        <v>387</v>
      </c>
      <c r="Y296">
        <v>129</v>
      </c>
      <c r="Z296">
        <v>0</v>
      </c>
      <c r="AA296">
        <v>129</v>
      </c>
      <c r="AB296">
        <v>0</v>
      </c>
      <c r="AC296">
        <v>0</v>
      </c>
      <c r="AD296">
        <v>47</v>
      </c>
      <c r="AE296">
        <v>21</v>
      </c>
      <c r="AF296">
        <v>0</v>
      </c>
      <c r="AG296">
        <v>2</v>
      </c>
      <c r="AH296" t="s">
        <v>87</v>
      </c>
      <c r="AI296" t="s">
        <v>87</v>
      </c>
      <c r="AJ296" t="s">
        <v>87</v>
      </c>
      <c r="AK296" t="s">
        <v>87</v>
      </c>
      <c r="AL296" t="s">
        <v>87</v>
      </c>
      <c r="AM296" t="s">
        <v>87</v>
      </c>
      <c r="AN296" t="s">
        <v>87</v>
      </c>
      <c r="AO296" t="s">
        <v>87</v>
      </c>
      <c r="AP296" t="s">
        <v>87</v>
      </c>
      <c r="AQ296" t="s">
        <v>87</v>
      </c>
      <c r="AR296" t="s">
        <v>87</v>
      </c>
      <c r="AS296" t="s">
        <v>87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>
      <c r="A297" t="s">
        <v>883</v>
      </c>
      <c r="B297" t="s">
        <v>79</v>
      </c>
      <c r="C297" t="s">
        <v>623</v>
      </c>
      <c r="D297" t="s">
        <v>81</v>
      </c>
      <c r="E297" s="2" t="str">
        <f>HYPERLINK("capsilon://?command=openfolder&amp;siteaddress=FAM.docvelocity-na8.net&amp;folderid=FXAB8A7E98-43A0-4649-8850-DAA1E7F76CB2","FX21095530")</f>
        <v>FX21095530</v>
      </c>
      <c r="F297" t="s">
        <v>19</v>
      </c>
      <c r="G297" t="s">
        <v>19</v>
      </c>
      <c r="H297" t="s">
        <v>82</v>
      </c>
      <c r="I297" t="s">
        <v>884</v>
      </c>
      <c r="J297">
        <v>66</v>
      </c>
      <c r="K297" t="s">
        <v>84</v>
      </c>
      <c r="L297" t="s">
        <v>85</v>
      </c>
      <c r="M297" t="s">
        <v>86</v>
      </c>
      <c r="N297">
        <v>2</v>
      </c>
      <c r="O297" s="1">
        <v>44476.735659722224</v>
      </c>
      <c r="P297" s="1">
        <v>44477.247476851851</v>
      </c>
      <c r="Q297">
        <v>43507</v>
      </c>
      <c r="R297">
        <v>714</v>
      </c>
      <c r="S297" t="b">
        <v>0</v>
      </c>
      <c r="T297" t="s">
        <v>87</v>
      </c>
      <c r="U297" t="b">
        <v>0</v>
      </c>
      <c r="V297" t="s">
        <v>192</v>
      </c>
      <c r="W297" s="1">
        <v>44476.740208333336</v>
      </c>
      <c r="X297">
        <v>259</v>
      </c>
      <c r="Y297">
        <v>52</v>
      </c>
      <c r="Z297">
        <v>0</v>
      </c>
      <c r="AA297">
        <v>52</v>
      </c>
      <c r="AB297">
        <v>0</v>
      </c>
      <c r="AC297">
        <v>21</v>
      </c>
      <c r="AD297">
        <v>14</v>
      </c>
      <c r="AE297">
        <v>0</v>
      </c>
      <c r="AF297">
        <v>0</v>
      </c>
      <c r="AG297">
        <v>0</v>
      </c>
      <c r="AH297" t="s">
        <v>146</v>
      </c>
      <c r="AI297" s="1">
        <v>44477.247476851851</v>
      </c>
      <c r="AJ297">
        <v>429</v>
      </c>
      <c r="AK297">
        <v>1</v>
      </c>
      <c r="AL297">
        <v>0</v>
      </c>
      <c r="AM297">
        <v>1</v>
      </c>
      <c r="AN297">
        <v>0</v>
      </c>
      <c r="AO297">
        <v>1</v>
      </c>
      <c r="AP297">
        <v>13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>
      <c r="A298" t="s">
        <v>885</v>
      </c>
      <c r="B298" t="s">
        <v>79</v>
      </c>
      <c r="C298" t="s">
        <v>886</v>
      </c>
      <c r="D298" t="s">
        <v>81</v>
      </c>
      <c r="E298" s="2" t="str">
        <f>HYPERLINK("capsilon://?command=openfolder&amp;siteaddress=FAM.docvelocity-na8.net&amp;folderid=FX0D0CF290-298E-B1DF-2434-22ACC8C363DA","FX21102326")</f>
        <v>FX21102326</v>
      </c>
      <c r="F298" t="s">
        <v>19</v>
      </c>
      <c r="G298" t="s">
        <v>19</v>
      </c>
      <c r="H298" t="s">
        <v>82</v>
      </c>
      <c r="I298" t="s">
        <v>887</v>
      </c>
      <c r="J298">
        <v>386</v>
      </c>
      <c r="K298" t="s">
        <v>84</v>
      </c>
      <c r="L298" t="s">
        <v>85</v>
      </c>
      <c r="M298" t="s">
        <v>86</v>
      </c>
      <c r="N298">
        <v>1</v>
      </c>
      <c r="O298" s="1">
        <v>44476.748368055552</v>
      </c>
      <c r="P298" s="1">
        <v>44476.775868055556</v>
      </c>
      <c r="Q298">
        <v>1548</v>
      </c>
      <c r="R298">
        <v>828</v>
      </c>
      <c r="S298" t="b">
        <v>0</v>
      </c>
      <c r="T298" t="s">
        <v>87</v>
      </c>
      <c r="U298" t="b">
        <v>0</v>
      </c>
      <c r="V298" t="s">
        <v>202</v>
      </c>
      <c r="W298" s="1">
        <v>44476.775868055556</v>
      </c>
      <c r="X298">
        <v>586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386</v>
      </c>
      <c r="AE298">
        <v>336</v>
      </c>
      <c r="AF298">
        <v>0</v>
      </c>
      <c r="AG298">
        <v>13</v>
      </c>
      <c r="AH298" t="s">
        <v>87</v>
      </c>
      <c r="AI298" t="s">
        <v>87</v>
      </c>
      <c r="AJ298" t="s">
        <v>87</v>
      </c>
      <c r="AK298" t="s">
        <v>87</v>
      </c>
      <c r="AL298" t="s">
        <v>87</v>
      </c>
      <c r="AM298" t="s">
        <v>87</v>
      </c>
      <c r="AN298" t="s">
        <v>87</v>
      </c>
      <c r="AO298" t="s">
        <v>87</v>
      </c>
      <c r="AP298" t="s">
        <v>87</v>
      </c>
      <c r="AQ298" t="s">
        <v>87</v>
      </c>
      <c r="AR298" t="s">
        <v>87</v>
      </c>
      <c r="AS298" t="s">
        <v>87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>
      <c r="A299" t="s">
        <v>888</v>
      </c>
      <c r="B299" t="s">
        <v>79</v>
      </c>
      <c r="C299" t="s">
        <v>889</v>
      </c>
      <c r="D299" t="s">
        <v>81</v>
      </c>
      <c r="E299" s="2" t="str">
        <f>HYPERLINK("capsilon://?command=openfolder&amp;siteaddress=FAM.docvelocity-na8.net&amp;folderid=FX770ED6C5-2681-4B87-C49A-E65EC561AB79","FX21102948")</f>
        <v>FX21102948</v>
      </c>
      <c r="F299" t="s">
        <v>19</v>
      </c>
      <c r="G299" t="s">
        <v>19</v>
      </c>
      <c r="H299" t="s">
        <v>82</v>
      </c>
      <c r="I299" t="s">
        <v>890</v>
      </c>
      <c r="J299">
        <v>203</v>
      </c>
      <c r="K299" t="s">
        <v>84</v>
      </c>
      <c r="L299" t="s">
        <v>85</v>
      </c>
      <c r="M299" t="s">
        <v>86</v>
      </c>
      <c r="N299">
        <v>2</v>
      </c>
      <c r="O299" s="1">
        <v>44476.75577546296</v>
      </c>
      <c r="P299" s="1">
        <v>44477.260474537034</v>
      </c>
      <c r="Q299">
        <v>40324</v>
      </c>
      <c r="R299">
        <v>3282</v>
      </c>
      <c r="S299" t="b">
        <v>0</v>
      </c>
      <c r="T299" t="s">
        <v>87</v>
      </c>
      <c r="U299" t="b">
        <v>0</v>
      </c>
      <c r="V299" t="s">
        <v>172</v>
      </c>
      <c r="W299" s="1">
        <v>44476.779166666667</v>
      </c>
      <c r="X299">
        <v>1912</v>
      </c>
      <c r="Y299">
        <v>177</v>
      </c>
      <c r="Z299">
        <v>0</v>
      </c>
      <c r="AA299">
        <v>177</v>
      </c>
      <c r="AB299">
        <v>0</v>
      </c>
      <c r="AC299">
        <v>90</v>
      </c>
      <c r="AD299">
        <v>26</v>
      </c>
      <c r="AE299">
        <v>0</v>
      </c>
      <c r="AF299">
        <v>0</v>
      </c>
      <c r="AG299">
        <v>0</v>
      </c>
      <c r="AH299" t="s">
        <v>121</v>
      </c>
      <c r="AI299" s="1">
        <v>44477.260474537034</v>
      </c>
      <c r="AJ299">
        <v>1370</v>
      </c>
      <c r="AK299">
        <v>2</v>
      </c>
      <c r="AL299">
        <v>0</v>
      </c>
      <c r="AM299">
        <v>2</v>
      </c>
      <c r="AN299">
        <v>0</v>
      </c>
      <c r="AO299">
        <v>1</v>
      </c>
      <c r="AP299">
        <v>24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>
      <c r="A300" t="s">
        <v>891</v>
      </c>
      <c r="B300" t="s">
        <v>79</v>
      </c>
      <c r="C300" t="s">
        <v>881</v>
      </c>
      <c r="D300" t="s">
        <v>81</v>
      </c>
      <c r="E300" s="2" t="str">
        <f>HYPERLINK("capsilon://?command=openfolder&amp;siteaddress=FAM.docvelocity-na8.net&amp;folderid=FX054466D8-AE38-37B6-D491-B2F318CF5941","FX21102763")</f>
        <v>FX21102763</v>
      </c>
      <c r="F300" t="s">
        <v>19</v>
      </c>
      <c r="G300" t="s">
        <v>19</v>
      </c>
      <c r="H300" t="s">
        <v>82</v>
      </c>
      <c r="I300" t="s">
        <v>882</v>
      </c>
      <c r="J300">
        <v>52</v>
      </c>
      <c r="K300" t="s">
        <v>84</v>
      </c>
      <c r="L300" t="s">
        <v>85</v>
      </c>
      <c r="M300" t="s">
        <v>86</v>
      </c>
      <c r="N300">
        <v>2</v>
      </c>
      <c r="O300" s="1">
        <v>44476.770868055559</v>
      </c>
      <c r="P300" s="1">
        <v>44476.810578703706</v>
      </c>
      <c r="Q300">
        <v>379</v>
      </c>
      <c r="R300">
        <v>3052</v>
      </c>
      <c r="S300" t="b">
        <v>0</v>
      </c>
      <c r="T300" t="s">
        <v>87</v>
      </c>
      <c r="U300" t="b">
        <v>1</v>
      </c>
      <c r="V300" t="s">
        <v>192</v>
      </c>
      <c r="W300" s="1">
        <v>44476.79515046296</v>
      </c>
      <c r="X300">
        <v>1917</v>
      </c>
      <c r="Y300">
        <v>95</v>
      </c>
      <c r="Z300">
        <v>0</v>
      </c>
      <c r="AA300">
        <v>95</v>
      </c>
      <c r="AB300">
        <v>54</v>
      </c>
      <c r="AC300">
        <v>72</v>
      </c>
      <c r="AD300">
        <v>-43</v>
      </c>
      <c r="AE300">
        <v>0</v>
      </c>
      <c r="AF300">
        <v>0</v>
      </c>
      <c r="AG300">
        <v>0</v>
      </c>
      <c r="AH300" t="s">
        <v>89</v>
      </c>
      <c r="AI300" s="1">
        <v>44476.810578703706</v>
      </c>
      <c r="AJ300">
        <v>1086</v>
      </c>
      <c r="AK300">
        <v>0</v>
      </c>
      <c r="AL300">
        <v>0</v>
      </c>
      <c r="AM300">
        <v>0</v>
      </c>
      <c r="AN300">
        <v>54</v>
      </c>
      <c r="AO300">
        <v>0</v>
      </c>
      <c r="AP300">
        <v>-43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>
      <c r="A301" t="s">
        <v>892</v>
      </c>
      <c r="B301" t="s">
        <v>79</v>
      </c>
      <c r="C301" t="s">
        <v>886</v>
      </c>
      <c r="D301" t="s">
        <v>81</v>
      </c>
      <c r="E301" s="2" t="str">
        <f>HYPERLINK("capsilon://?command=openfolder&amp;siteaddress=FAM.docvelocity-na8.net&amp;folderid=FX0D0CF290-298E-B1DF-2434-22ACC8C363DA","FX21102326")</f>
        <v>FX21102326</v>
      </c>
      <c r="F301" t="s">
        <v>19</v>
      </c>
      <c r="G301" t="s">
        <v>19</v>
      </c>
      <c r="H301" t="s">
        <v>82</v>
      </c>
      <c r="I301" t="s">
        <v>887</v>
      </c>
      <c r="J301">
        <v>438</v>
      </c>
      <c r="K301" t="s">
        <v>84</v>
      </c>
      <c r="L301" t="s">
        <v>85</v>
      </c>
      <c r="M301" t="s">
        <v>86</v>
      </c>
      <c r="N301">
        <v>2</v>
      </c>
      <c r="O301" s="1">
        <v>44476.777280092596</v>
      </c>
      <c r="P301" s="1">
        <v>44477.1878125</v>
      </c>
      <c r="Q301">
        <v>28376</v>
      </c>
      <c r="R301">
        <v>7094</v>
      </c>
      <c r="S301" t="b">
        <v>0</v>
      </c>
      <c r="T301" t="s">
        <v>87</v>
      </c>
      <c r="U301" t="b">
        <v>1</v>
      </c>
      <c r="V301" t="s">
        <v>176</v>
      </c>
      <c r="W301" s="1">
        <v>44476.808564814812</v>
      </c>
      <c r="X301">
        <v>2681</v>
      </c>
      <c r="Y301">
        <v>300</v>
      </c>
      <c r="Z301">
        <v>0</v>
      </c>
      <c r="AA301">
        <v>300</v>
      </c>
      <c r="AB301">
        <v>42</v>
      </c>
      <c r="AC301">
        <v>111</v>
      </c>
      <c r="AD301">
        <v>138</v>
      </c>
      <c r="AE301">
        <v>0</v>
      </c>
      <c r="AF301">
        <v>0</v>
      </c>
      <c r="AG301">
        <v>0</v>
      </c>
      <c r="AH301" t="s">
        <v>89</v>
      </c>
      <c r="AI301" s="1">
        <v>44477.1878125</v>
      </c>
      <c r="AJ301">
        <v>3957</v>
      </c>
      <c r="AK301">
        <v>2</v>
      </c>
      <c r="AL301">
        <v>0</v>
      </c>
      <c r="AM301">
        <v>2</v>
      </c>
      <c r="AN301">
        <v>84</v>
      </c>
      <c r="AO301">
        <v>0</v>
      </c>
      <c r="AP301">
        <v>136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>
      <c r="A302" t="s">
        <v>893</v>
      </c>
      <c r="B302" t="s">
        <v>79</v>
      </c>
      <c r="C302" t="s">
        <v>741</v>
      </c>
      <c r="D302" t="s">
        <v>81</v>
      </c>
      <c r="E302" s="2" t="str">
        <f>HYPERLINK("capsilon://?command=openfolder&amp;siteaddress=FAM.docvelocity-na8.net&amp;folderid=FX51A93045-3778-6DEC-FF71-478C942B0E8C","FX210914925")</f>
        <v>FX210914925</v>
      </c>
      <c r="F302" t="s">
        <v>19</v>
      </c>
      <c r="G302" t="s">
        <v>19</v>
      </c>
      <c r="H302" t="s">
        <v>82</v>
      </c>
      <c r="I302" t="s">
        <v>894</v>
      </c>
      <c r="J302">
        <v>38</v>
      </c>
      <c r="K302" t="s">
        <v>84</v>
      </c>
      <c r="L302" t="s">
        <v>85</v>
      </c>
      <c r="M302" t="s">
        <v>86</v>
      </c>
      <c r="N302">
        <v>2</v>
      </c>
      <c r="O302" s="1">
        <v>44476.846875000003</v>
      </c>
      <c r="P302" s="1">
        <v>44477.248194444444</v>
      </c>
      <c r="Q302">
        <v>34516</v>
      </c>
      <c r="R302">
        <v>158</v>
      </c>
      <c r="S302" t="b">
        <v>0</v>
      </c>
      <c r="T302" t="s">
        <v>87</v>
      </c>
      <c r="U302" t="b">
        <v>0</v>
      </c>
      <c r="V302" t="s">
        <v>93</v>
      </c>
      <c r="W302" s="1">
        <v>44477.13726851852</v>
      </c>
      <c r="X302">
        <v>97</v>
      </c>
      <c r="Y302">
        <v>0</v>
      </c>
      <c r="Z302">
        <v>0</v>
      </c>
      <c r="AA302">
        <v>0</v>
      </c>
      <c r="AB302">
        <v>37</v>
      </c>
      <c r="AC302">
        <v>0</v>
      </c>
      <c r="AD302">
        <v>38</v>
      </c>
      <c r="AE302">
        <v>0</v>
      </c>
      <c r="AF302">
        <v>0</v>
      </c>
      <c r="AG302">
        <v>0</v>
      </c>
      <c r="AH302" t="s">
        <v>146</v>
      </c>
      <c r="AI302" s="1">
        <v>44477.248194444444</v>
      </c>
      <c r="AJ302">
        <v>61</v>
      </c>
      <c r="AK302">
        <v>0</v>
      </c>
      <c r="AL302">
        <v>0</v>
      </c>
      <c r="AM302">
        <v>0</v>
      </c>
      <c r="AN302">
        <v>37</v>
      </c>
      <c r="AO302">
        <v>0</v>
      </c>
      <c r="AP302">
        <v>38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>
      <c r="A303" t="s">
        <v>895</v>
      </c>
      <c r="B303" t="s">
        <v>79</v>
      </c>
      <c r="C303" t="s">
        <v>896</v>
      </c>
      <c r="D303" t="s">
        <v>81</v>
      </c>
      <c r="E303" s="2" t="str">
        <f>HYPERLINK("capsilon://?command=openfolder&amp;siteaddress=FAM.docvelocity-na8.net&amp;folderid=FXACB486FD-E161-6E51-2D22-FAD0F63980F7","FX210816841")</f>
        <v>FX210816841</v>
      </c>
      <c r="F303" t="s">
        <v>19</v>
      </c>
      <c r="G303" t="s">
        <v>19</v>
      </c>
      <c r="H303" t="s">
        <v>82</v>
      </c>
      <c r="I303" t="s">
        <v>897</v>
      </c>
      <c r="J303">
        <v>66</v>
      </c>
      <c r="K303" t="s">
        <v>294</v>
      </c>
      <c r="L303" t="s">
        <v>19</v>
      </c>
      <c r="M303" t="s">
        <v>81</v>
      </c>
      <c r="N303">
        <v>0</v>
      </c>
      <c r="O303" s="1">
        <v>44470.567673611113</v>
      </c>
      <c r="P303" s="1">
        <v>44470.573784722219</v>
      </c>
      <c r="Q303">
        <v>382</v>
      </c>
      <c r="R303">
        <v>146</v>
      </c>
      <c r="S303" t="b">
        <v>0</v>
      </c>
      <c r="T303" t="s">
        <v>87</v>
      </c>
      <c r="U303" t="b">
        <v>0</v>
      </c>
      <c r="V303" t="s">
        <v>87</v>
      </c>
      <c r="W303" t="s">
        <v>87</v>
      </c>
      <c r="X303" t="s">
        <v>87</v>
      </c>
      <c r="Y303" t="s">
        <v>87</v>
      </c>
      <c r="Z303" t="s">
        <v>87</v>
      </c>
      <c r="AA303" t="s">
        <v>87</v>
      </c>
      <c r="AB303" t="s">
        <v>87</v>
      </c>
      <c r="AC303" t="s">
        <v>87</v>
      </c>
      <c r="AD303" t="s">
        <v>87</v>
      </c>
      <c r="AE303" t="s">
        <v>87</v>
      </c>
      <c r="AF303" t="s">
        <v>87</v>
      </c>
      <c r="AG303" t="s">
        <v>87</v>
      </c>
      <c r="AH303" t="s">
        <v>87</v>
      </c>
      <c r="AI303" t="s">
        <v>87</v>
      </c>
      <c r="AJ303" t="s">
        <v>87</v>
      </c>
      <c r="AK303" t="s">
        <v>87</v>
      </c>
      <c r="AL303" t="s">
        <v>87</v>
      </c>
      <c r="AM303" t="s">
        <v>87</v>
      </c>
      <c r="AN303" t="s">
        <v>87</v>
      </c>
      <c r="AO303" t="s">
        <v>87</v>
      </c>
      <c r="AP303" t="s">
        <v>87</v>
      </c>
      <c r="AQ303" t="s">
        <v>87</v>
      </c>
      <c r="AR303" t="s">
        <v>87</v>
      </c>
      <c r="AS303" t="s">
        <v>87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>
      <c r="A304" t="s">
        <v>898</v>
      </c>
      <c r="B304" t="s">
        <v>79</v>
      </c>
      <c r="C304" t="s">
        <v>349</v>
      </c>
      <c r="D304" t="s">
        <v>81</v>
      </c>
      <c r="E304" s="2" t="str">
        <f>HYPERLINK("capsilon://?command=openfolder&amp;siteaddress=FAM.docvelocity-na8.net&amp;folderid=FX4DD4B41E-2DC6-612A-9127-4A8DC18D905E","FX21086591")</f>
        <v>FX21086591</v>
      </c>
      <c r="F304" t="s">
        <v>19</v>
      </c>
      <c r="G304" t="s">
        <v>19</v>
      </c>
      <c r="H304" t="s">
        <v>82</v>
      </c>
      <c r="I304" t="s">
        <v>899</v>
      </c>
      <c r="J304">
        <v>26</v>
      </c>
      <c r="K304" t="s">
        <v>84</v>
      </c>
      <c r="L304" t="s">
        <v>85</v>
      </c>
      <c r="M304" t="s">
        <v>86</v>
      </c>
      <c r="N304">
        <v>2</v>
      </c>
      <c r="O304" s="1">
        <v>44477.263553240744</v>
      </c>
      <c r="P304" s="1">
        <v>44477.303761574076</v>
      </c>
      <c r="Q304">
        <v>1777</v>
      </c>
      <c r="R304">
        <v>1697</v>
      </c>
      <c r="S304" t="b">
        <v>0</v>
      </c>
      <c r="T304" t="s">
        <v>87</v>
      </c>
      <c r="U304" t="b">
        <v>0</v>
      </c>
      <c r="V304" t="s">
        <v>128</v>
      </c>
      <c r="W304" s="1">
        <v>44477.294710648152</v>
      </c>
      <c r="X304">
        <v>1162</v>
      </c>
      <c r="Y304">
        <v>21</v>
      </c>
      <c r="Z304">
        <v>0</v>
      </c>
      <c r="AA304">
        <v>21</v>
      </c>
      <c r="AB304">
        <v>0</v>
      </c>
      <c r="AC304">
        <v>17</v>
      </c>
      <c r="AD304">
        <v>5</v>
      </c>
      <c r="AE304">
        <v>0</v>
      </c>
      <c r="AF304">
        <v>0</v>
      </c>
      <c r="AG304">
        <v>0</v>
      </c>
      <c r="AH304" t="s">
        <v>89</v>
      </c>
      <c r="AI304" s="1">
        <v>44477.303761574076</v>
      </c>
      <c r="AJ304">
        <v>352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4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>
      <c r="A305" t="s">
        <v>900</v>
      </c>
      <c r="B305" t="s">
        <v>79</v>
      </c>
      <c r="C305" t="s">
        <v>901</v>
      </c>
      <c r="D305" t="s">
        <v>81</v>
      </c>
      <c r="E305" s="2" t="str">
        <f>HYPERLINK("capsilon://?command=openfolder&amp;siteaddress=FAM.docvelocity-na8.net&amp;folderid=FX7BCA4653-C93E-3A53-2252-9658576B047D","FX210810323")</f>
        <v>FX210810323</v>
      </c>
      <c r="F305" t="s">
        <v>19</v>
      </c>
      <c r="G305" t="s">
        <v>19</v>
      </c>
      <c r="H305" t="s">
        <v>82</v>
      </c>
      <c r="I305" t="s">
        <v>902</v>
      </c>
      <c r="J305">
        <v>66</v>
      </c>
      <c r="K305" t="s">
        <v>84</v>
      </c>
      <c r="L305" t="s">
        <v>85</v>
      </c>
      <c r="M305" t="s">
        <v>86</v>
      </c>
      <c r="N305">
        <v>2</v>
      </c>
      <c r="O305" s="1">
        <v>44477.315358796295</v>
      </c>
      <c r="P305" s="1">
        <v>44477.344652777778</v>
      </c>
      <c r="Q305">
        <v>2174</v>
      </c>
      <c r="R305">
        <v>357</v>
      </c>
      <c r="S305" t="b">
        <v>0</v>
      </c>
      <c r="T305" t="s">
        <v>87</v>
      </c>
      <c r="U305" t="b">
        <v>0</v>
      </c>
      <c r="V305" t="s">
        <v>93</v>
      </c>
      <c r="W305" s="1">
        <v>44477.318078703705</v>
      </c>
      <c r="X305">
        <v>111</v>
      </c>
      <c r="Y305">
        <v>0</v>
      </c>
      <c r="Z305">
        <v>0</v>
      </c>
      <c r="AA305">
        <v>0</v>
      </c>
      <c r="AB305">
        <v>52</v>
      </c>
      <c r="AC305">
        <v>0</v>
      </c>
      <c r="AD305">
        <v>66</v>
      </c>
      <c r="AE305">
        <v>0</v>
      </c>
      <c r="AF305">
        <v>0</v>
      </c>
      <c r="AG305">
        <v>0</v>
      </c>
      <c r="AH305" t="s">
        <v>121</v>
      </c>
      <c r="AI305" s="1">
        <v>44477.344652777778</v>
      </c>
      <c r="AJ305">
        <v>246</v>
      </c>
      <c r="AK305">
        <v>0</v>
      </c>
      <c r="AL305">
        <v>0</v>
      </c>
      <c r="AM305">
        <v>0</v>
      </c>
      <c r="AN305">
        <v>52</v>
      </c>
      <c r="AO305">
        <v>0</v>
      </c>
      <c r="AP305">
        <v>66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>
      <c r="A306" t="s">
        <v>903</v>
      </c>
      <c r="B306" t="s">
        <v>79</v>
      </c>
      <c r="C306" t="s">
        <v>802</v>
      </c>
      <c r="D306" t="s">
        <v>81</v>
      </c>
      <c r="E306" s="2" t="str">
        <f>HYPERLINK("capsilon://?command=openfolder&amp;siteaddress=FAM.docvelocity-na8.net&amp;folderid=FX37067024-14E7-CBE9-DD86-4E9EF3B98570","FX210913769")</f>
        <v>FX210913769</v>
      </c>
      <c r="F306" t="s">
        <v>19</v>
      </c>
      <c r="G306" t="s">
        <v>19</v>
      </c>
      <c r="H306" t="s">
        <v>82</v>
      </c>
      <c r="I306" t="s">
        <v>904</v>
      </c>
      <c r="J306">
        <v>38</v>
      </c>
      <c r="K306" t="s">
        <v>84</v>
      </c>
      <c r="L306" t="s">
        <v>85</v>
      </c>
      <c r="M306" t="s">
        <v>86</v>
      </c>
      <c r="N306">
        <v>2</v>
      </c>
      <c r="O306" s="1">
        <v>44477.320486111108</v>
      </c>
      <c r="P306" s="1">
        <v>44477.349039351851</v>
      </c>
      <c r="Q306">
        <v>1892</v>
      </c>
      <c r="R306">
        <v>575</v>
      </c>
      <c r="S306" t="b">
        <v>0</v>
      </c>
      <c r="T306" t="s">
        <v>87</v>
      </c>
      <c r="U306" t="b">
        <v>0</v>
      </c>
      <c r="V306" t="s">
        <v>93</v>
      </c>
      <c r="W306" s="1">
        <v>44477.323055555556</v>
      </c>
      <c r="X306">
        <v>197</v>
      </c>
      <c r="Y306">
        <v>37</v>
      </c>
      <c r="Z306">
        <v>0</v>
      </c>
      <c r="AA306">
        <v>37</v>
      </c>
      <c r="AB306">
        <v>0</v>
      </c>
      <c r="AC306">
        <v>14</v>
      </c>
      <c r="AD306">
        <v>1</v>
      </c>
      <c r="AE306">
        <v>0</v>
      </c>
      <c r="AF306">
        <v>0</v>
      </c>
      <c r="AG306">
        <v>0</v>
      </c>
      <c r="AH306" t="s">
        <v>121</v>
      </c>
      <c r="AI306" s="1">
        <v>44477.349039351851</v>
      </c>
      <c r="AJ306">
        <v>378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>
      <c r="A307" t="s">
        <v>905</v>
      </c>
      <c r="B307" t="s">
        <v>79</v>
      </c>
      <c r="C307" t="s">
        <v>906</v>
      </c>
      <c r="D307" t="s">
        <v>81</v>
      </c>
      <c r="E307" s="2" t="str">
        <f>HYPERLINK("capsilon://?command=openfolder&amp;siteaddress=FAM.docvelocity-na8.net&amp;folderid=FXBE276732-C4DA-E858-2B49-E96655598368","FX21089910")</f>
        <v>FX21089910</v>
      </c>
      <c r="F307" t="s">
        <v>19</v>
      </c>
      <c r="G307" t="s">
        <v>19</v>
      </c>
      <c r="H307" t="s">
        <v>82</v>
      </c>
      <c r="I307" t="s">
        <v>907</v>
      </c>
      <c r="J307">
        <v>66</v>
      </c>
      <c r="K307" t="s">
        <v>84</v>
      </c>
      <c r="L307" t="s">
        <v>85</v>
      </c>
      <c r="M307" t="s">
        <v>86</v>
      </c>
      <c r="N307">
        <v>2</v>
      </c>
      <c r="O307" s="1">
        <v>44477.331250000003</v>
      </c>
      <c r="P307" s="1">
        <v>44477.349745370368</v>
      </c>
      <c r="Q307">
        <v>1445</v>
      </c>
      <c r="R307">
        <v>153</v>
      </c>
      <c r="S307" t="b">
        <v>0</v>
      </c>
      <c r="T307" t="s">
        <v>87</v>
      </c>
      <c r="U307" t="b">
        <v>0</v>
      </c>
      <c r="V307" t="s">
        <v>407</v>
      </c>
      <c r="W307" s="1">
        <v>44477.332592592589</v>
      </c>
      <c r="X307">
        <v>93</v>
      </c>
      <c r="Y307">
        <v>0</v>
      </c>
      <c r="Z307">
        <v>0</v>
      </c>
      <c r="AA307">
        <v>0</v>
      </c>
      <c r="AB307">
        <v>52</v>
      </c>
      <c r="AC307">
        <v>0</v>
      </c>
      <c r="AD307">
        <v>66</v>
      </c>
      <c r="AE307">
        <v>0</v>
      </c>
      <c r="AF307">
        <v>0</v>
      </c>
      <c r="AG307">
        <v>0</v>
      </c>
      <c r="AH307" t="s">
        <v>121</v>
      </c>
      <c r="AI307" s="1">
        <v>44477.349745370368</v>
      </c>
      <c r="AJ307">
        <v>60</v>
      </c>
      <c r="AK307">
        <v>0</v>
      </c>
      <c r="AL307">
        <v>0</v>
      </c>
      <c r="AM307">
        <v>0</v>
      </c>
      <c r="AN307">
        <v>52</v>
      </c>
      <c r="AO307">
        <v>0</v>
      </c>
      <c r="AP307">
        <v>66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>
      <c r="A308" t="s">
        <v>908</v>
      </c>
      <c r="B308" t="s">
        <v>79</v>
      </c>
      <c r="C308" t="s">
        <v>909</v>
      </c>
      <c r="D308" t="s">
        <v>81</v>
      </c>
      <c r="E308" s="2" t="str">
        <f>HYPERLINK("capsilon://?command=openfolder&amp;siteaddress=FAM.docvelocity-na8.net&amp;folderid=FX039C8BC8-CB5B-890F-E2CF-233A1AC363EA","FX2108717")</f>
        <v>FX2108717</v>
      </c>
      <c r="F308" t="s">
        <v>19</v>
      </c>
      <c r="G308" t="s">
        <v>19</v>
      </c>
      <c r="H308" t="s">
        <v>82</v>
      </c>
      <c r="I308" t="s">
        <v>910</v>
      </c>
      <c r="J308">
        <v>66</v>
      </c>
      <c r="K308" t="s">
        <v>84</v>
      </c>
      <c r="L308" t="s">
        <v>85</v>
      </c>
      <c r="M308" t="s">
        <v>86</v>
      </c>
      <c r="N308">
        <v>2</v>
      </c>
      <c r="O308" s="1">
        <v>44477.355451388888</v>
      </c>
      <c r="P308" s="1">
        <v>44477.394409722219</v>
      </c>
      <c r="Q308">
        <v>3263</v>
      </c>
      <c r="R308">
        <v>103</v>
      </c>
      <c r="S308" t="b">
        <v>0</v>
      </c>
      <c r="T308" t="s">
        <v>87</v>
      </c>
      <c r="U308" t="b">
        <v>0</v>
      </c>
      <c r="V308" t="s">
        <v>128</v>
      </c>
      <c r="W308" s="1">
        <v>44477.355925925927</v>
      </c>
      <c r="X308">
        <v>41</v>
      </c>
      <c r="Y308">
        <v>0</v>
      </c>
      <c r="Z308">
        <v>0</v>
      </c>
      <c r="AA308">
        <v>0</v>
      </c>
      <c r="AB308">
        <v>52</v>
      </c>
      <c r="AC308">
        <v>0</v>
      </c>
      <c r="AD308">
        <v>66</v>
      </c>
      <c r="AE308">
        <v>0</v>
      </c>
      <c r="AF308">
        <v>0</v>
      </c>
      <c r="AG308">
        <v>0</v>
      </c>
      <c r="AH308" t="s">
        <v>146</v>
      </c>
      <c r="AI308" s="1">
        <v>44477.394409722219</v>
      </c>
      <c r="AJ308">
        <v>62</v>
      </c>
      <c r="AK308">
        <v>0</v>
      </c>
      <c r="AL308">
        <v>0</v>
      </c>
      <c r="AM308">
        <v>0</v>
      </c>
      <c r="AN308">
        <v>52</v>
      </c>
      <c r="AO308">
        <v>0</v>
      </c>
      <c r="AP308">
        <v>66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>
      <c r="A309" t="s">
        <v>911</v>
      </c>
      <c r="B309" t="s">
        <v>79</v>
      </c>
      <c r="C309" t="s">
        <v>912</v>
      </c>
      <c r="D309" t="s">
        <v>81</v>
      </c>
      <c r="E309" s="2" t="str">
        <f>HYPERLINK("capsilon://?command=openfolder&amp;siteaddress=FAM.docvelocity-na8.net&amp;folderid=FX69A11100-587A-460F-2A18-B0C9E0E64DFB","FX21091554")</f>
        <v>FX21091554</v>
      </c>
      <c r="F309" t="s">
        <v>19</v>
      </c>
      <c r="G309" t="s">
        <v>19</v>
      </c>
      <c r="H309" t="s">
        <v>82</v>
      </c>
      <c r="I309" t="s">
        <v>913</v>
      </c>
      <c r="J309">
        <v>132</v>
      </c>
      <c r="K309" t="s">
        <v>84</v>
      </c>
      <c r="L309" t="s">
        <v>85</v>
      </c>
      <c r="M309" t="s">
        <v>86</v>
      </c>
      <c r="N309">
        <v>2</v>
      </c>
      <c r="O309" s="1">
        <v>44477.365046296298</v>
      </c>
      <c r="P309" s="1">
        <v>44477.395162037035</v>
      </c>
      <c r="Q309">
        <v>2429</v>
      </c>
      <c r="R309">
        <v>173</v>
      </c>
      <c r="S309" t="b">
        <v>0</v>
      </c>
      <c r="T309" t="s">
        <v>87</v>
      </c>
      <c r="U309" t="b">
        <v>0</v>
      </c>
      <c r="V309" t="s">
        <v>407</v>
      </c>
      <c r="W309" s="1">
        <v>44477.36645833333</v>
      </c>
      <c r="X309">
        <v>108</v>
      </c>
      <c r="Y309">
        <v>0</v>
      </c>
      <c r="Z309">
        <v>0</v>
      </c>
      <c r="AA309">
        <v>0</v>
      </c>
      <c r="AB309">
        <v>104</v>
      </c>
      <c r="AC309">
        <v>0</v>
      </c>
      <c r="AD309">
        <v>132</v>
      </c>
      <c r="AE309">
        <v>0</v>
      </c>
      <c r="AF309">
        <v>0</v>
      </c>
      <c r="AG309">
        <v>0</v>
      </c>
      <c r="AH309" t="s">
        <v>146</v>
      </c>
      <c r="AI309" s="1">
        <v>44477.395162037035</v>
      </c>
      <c r="AJ309">
        <v>65</v>
      </c>
      <c r="AK309">
        <v>0</v>
      </c>
      <c r="AL309">
        <v>0</v>
      </c>
      <c r="AM309">
        <v>0</v>
      </c>
      <c r="AN309">
        <v>104</v>
      </c>
      <c r="AO309">
        <v>0</v>
      </c>
      <c r="AP309">
        <v>132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>
      <c r="A310" t="s">
        <v>914</v>
      </c>
      <c r="B310" t="s">
        <v>79</v>
      </c>
      <c r="C310" t="s">
        <v>598</v>
      </c>
      <c r="D310" t="s">
        <v>81</v>
      </c>
      <c r="E310" s="2" t="str">
        <f>HYPERLINK("capsilon://?command=openfolder&amp;siteaddress=FAM.docvelocity-na8.net&amp;folderid=FX78EE3639-4A7E-BA0F-CA65-54A8E02BCDFA","FX21087144")</f>
        <v>FX21087144</v>
      </c>
      <c r="F310" t="s">
        <v>19</v>
      </c>
      <c r="G310" t="s">
        <v>19</v>
      </c>
      <c r="H310" t="s">
        <v>82</v>
      </c>
      <c r="I310" t="s">
        <v>915</v>
      </c>
      <c r="J310">
        <v>66</v>
      </c>
      <c r="K310" t="s">
        <v>84</v>
      </c>
      <c r="L310" t="s">
        <v>85</v>
      </c>
      <c r="M310" t="s">
        <v>86</v>
      </c>
      <c r="N310">
        <v>2</v>
      </c>
      <c r="O310" s="1">
        <v>44477.365173611113</v>
      </c>
      <c r="P310" s="1">
        <v>44477.395833333336</v>
      </c>
      <c r="Q310">
        <v>2560</v>
      </c>
      <c r="R310">
        <v>89</v>
      </c>
      <c r="S310" t="b">
        <v>0</v>
      </c>
      <c r="T310" t="s">
        <v>87</v>
      </c>
      <c r="U310" t="b">
        <v>0</v>
      </c>
      <c r="V310" t="s">
        <v>397</v>
      </c>
      <c r="W310" s="1">
        <v>44477.366516203707</v>
      </c>
      <c r="X310">
        <v>31</v>
      </c>
      <c r="Y310">
        <v>0</v>
      </c>
      <c r="Z310">
        <v>0</v>
      </c>
      <c r="AA310">
        <v>0</v>
      </c>
      <c r="AB310">
        <v>52</v>
      </c>
      <c r="AC310">
        <v>0</v>
      </c>
      <c r="AD310">
        <v>66</v>
      </c>
      <c r="AE310">
        <v>0</v>
      </c>
      <c r="AF310">
        <v>0</v>
      </c>
      <c r="AG310">
        <v>0</v>
      </c>
      <c r="AH310" t="s">
        <v>146</v>
      </c>
      <c r="AI310" s="1">
        <v>44477.395833333336</v>
      </c>
      <c r="AJ310">
        <v>58</v>
      </c>
      <c r="AK310">
        <v>0</v>
      </c>
      <c r="AL310">
        <v>0</v>
      </c>
      <c r="AM310">
        <v>0</v>
      </c>
      <c r="AN310">
        <v>52</v>
      </c>
      <c r="AO310">
        <v>0</v>
      </c>
      <c r="AP310">
        <v>66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>
      <c r="A311" t="s">
        <v>916</v>
      </c>
      <c r="B311" t="s">
        <v>79</v>
      </c>
      <c r="C311" t="s">
        <v>917</v>
      </c>
      <c r="D311" t="s">
        <v>81</v>
      </c>
      <c r="E311" s="2" t="str">
        <f>HYPERLINK("capsilon://?command=openfolder&amp;siteaddress=FAM.docvelocity-na8.net&amp;folderid=FX4A042B6F-59A7-E64D-746A-E022B5543AA8","FX210713367")</f>
        <v>FX210713367</v>
      </c>
      <c r="F311" t="s">
        <v>19</v>
      </c>
      <c r="G311" t="s">
        <v>19</v>
      </c>
      <c r="H311" t="s">
        <v>82</v>
      </c>
      <c r="I311" t="s">
        <v>918</v>
      </c>
      <c r="J311">
        <v>66</v>
      </c>
      <c r="K311" t="s">
        <v>84</v>
      </c>
      <c r="L311" t="s">
        <v>85</v>
      </c>
      <c r="M311" t="s">
        <v>86</v>
      </c>
      <c r="N311">
        <v>2</v>
      </c>
      <c r="O311" s="1">
        <v>44477.370497685188</v>
      </c>
      <c r="P311" s="1">
        <v>44477.396435185183</v>
      </c>
      <c r="Q311">
        <v>2169</v>
      </c>
      <c r="R311">
        <v>72</v>
      </c>
      <c r="S311" t="b">
        <v>0</v>
      </c>
      <c r="T311" t="s">
        <v>87</v>
      </c>
      <c r="U311" t="b">
        <v>0</v>
      </c>
      <c r="V311" t="s">
        <v>397</v>
      </c>
      <c r="W311" s="1">
        <v>44477.370740740742</v>
      </c>
      <c r="X311">
        <v>21</v>
      </c>
      <c r="Y311">
        <v>0</v>
      </c>
      <c r="Z311">
        <v>0</v>
      </c>
      <c r="AA311">
        <v>0</v>
      </c>
      <c r="AB311">
        <v>52</v>
      </c>
      <c r="AC311">
        <v>0</v>
      </c>
      <c r="AD311">
        <v>66</v>
      </c>
      <c r="AE311">
        <v>0</v>
      </c>
      <c r="AF311">
        <v>0</v>
      </c>
      <c r="AG311">
        <v>0</v>
      </c>
      <c r="AH311" t="s">
        <v>146</v>
      </c>
      <c r="AI311" s="1">
        <v>44477.396435185183</v>
      </c>
      <c r="AJ311">
        <v>51</v>
      </c>
      <c r="AK311">
        <v>0</v>
      </c>
      <c r="AL311">
        <v>0</v>
      </c>
      <c r="AM311">
        <v>0</v>
      </c>
      <c r="AN311">
        <v>52</v>
      </c>
      <c r="AO311">
        <v>0</v>
      </c>
      <c r="AP311">
        <v>66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>
      <c r="A312" t="s">
        <v>919</v>
      </c>
      <c r="B312" t="s">
        <v>79</v>
      </c>
      <c r="C312" t="s">
        <v>181</v>
      </c>
      <c r="D312" t="s">
        <v>81</v>
      </c>
      <c r="E312" s="2" t="str">
        <f>HYPERLINK("capsilon://?command=openfolder&amp;siteaddress=FAM.docvelocity-na8.net&amp;folderid=FX57088013-E012-BD0A-F7DC-3346797269DD","FX210914447")</f>
        <v>FX210914447</v>
      </c>
      <c r="F312" t="s">
        <v>19</v>
      </c>
      <c r="G312" t="s">
        <v>19</v>
      </c>
      <c r="H312" t="s">
        <v>82</v>
      </c>
      <c r="I312" t="s">
        <v>920</v>
      </c>
      <c r="J312">
        <v>38</v>
      </c>
      <c r="K312" t="s">
        <v>84</v>
      </c>
      <c r="L312" t="s">
        <v>85</v>
      </c>
      <c r="M312" t="s">
        <v>86</v>
      </c>
      <c r="N312">
        <v>2</v>
      </c>
      <c r="O312" s="1">
        <v>44477.395370370374</v>
      </c>
      <c r="P312" s="1">
        <v>44477.397719907407</v>
      </c>
      <c r="Q312">
        <v>66</v>
      </c>
      <c r="R312">
        <v>137</v>
      </c>
      <c r="S312" t="b">
        <v>0</v>
      </c>
      <c r="T312" t="s">
        <v>87</v>
      </c>
      <c r="U312" t="b">
        <v>0</v>
      </c>
      <c r="V312" t="s">
        <v>407</v>
      </c>
      <c r="W312" s="1">
        <v>44477.396550925929</v>
      </c>
      <c r="X312">
        <v>70</v>
      </c>
      <c r="Y312">
        <v>0</v>
      </c>
      <c r="Z312">
        <v>0</v>
      </c>
      <c r="AA312">
        <v>0</v>
      </c>
      <c r="AB312">
        <v>37</v>
      </c>
      <c r="AC312">
        <v>0</v>
      </c>
      <c r="AD312">
        <v>38</v>
      </c>
      <c r="AE312">
        <v>0</v>
      </c>
      <c r="AF312">
        <v>0</v>
      </c>
      <c r="AG312">
        <v>0</v>
      </c>
      <c r="AH312" t="s">
        <v>146</v>
      </c>
      <c r="AI312" s="1">
        <v>44477.397719907407</v>
      </c>
      <c r="AJ312">
        <v>67</v>
      </c>
      <c r="AK312">
        <v>0</v>
      </c>
      <c r="AL312">
        <v>0</v>
      </c>
      <c r="AM312">
        <v>0</v>
      </c>
      <c r="AN312">
        <v>37</v>
      </c>
      <c r="AO312">
        <v>0</v>
      </c>
      <c r="AP312">
        <v>38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>
      <c r="A313" t="s">
        <v>921</v>
      </c>
      <c r="B313" t="s">
        <v>79</v>
      </c>
      <c r="C313" t="s">
        <v>922</v>
      </c>
      <c r="D313" t="s">
        <v>81</v>
      </c>
      <c r="E313" s="2" t="str">
        <f>HYPERLINK("capsilon://?command=openfolder&amp;siteaddress=FAM.docvelocity-na8.net&amp;folderid=FX4AE25993-FBD6-5149-B2F3-8E2C9B15EFD1","FX21095922")</f>
        <v>FX21095922</v>
      </c>
      <c r="F313" t="s">
        <v>19</v>
      </c>
      <c r="G313" t="s">
        <v>19</v>
      </c>
      <c r="H313" t="s">
        <v>82</v>
      </c>
      <c r="I313" t="s">
        <v>923</v>
      </c>
      <c r="J313">
        <v>38</v>
      </c>
      <c r="K313" t="s">
        <v>84</v>
      </c>
      <c r="L313" t="s">
        <v>85</v>
      </c>
      <c r="M313" t="s">
        <v>86</v>
      </c>
      <c r="N313">
        <v>2</v>
      </c>
      <c r="O313" s="1">
        <v>44477.395682870374</v>
      </c>
      <c r="P313" s="1">
        <v>44477.401875000003</v>
      </c>
      <c r="Q313">
        <v>28</v>
      </c>
      <c r="R313">
        <v>507</v>
      </c>
      <c r="S313" t="b">
        <v>0</v>
      </c>
      <c r="T313" t="s">
        <v>87</v>
      </c>
      <c r="U313" t="b">
        <v>0</v>
      </c>
      <c r="V313" t="s">
        <v>157</v>
      </c>
      <c r="W313" s="1">
        <v>44477.397523148145</v>
      </c>
      <c r="X313">
        <v>148</v>
      </c>
      <c r="Y313">
        <v>37</v>
      </c>
      <c r="Z313">
        <v>0</v>
      </c>
      <c r="AA313">
        <v>37</v>
      </c>
      <c r="AB313">
        <v>0</v>
      </c>
      <c r="AC313">
        <v>19</v>
      </c>
      <c r="AD313">
        <v>1</v>
      </c>
      <c r="AE313">
        <v>0</v>
      </c>
      <c r="AF313">
        <v>0</v>
      </c>
      <c r="AG313">
        <v>0</v>
      </c>
      <c r="AH313" t="s">
        <v>146</v>
      </c>
      <c r="AI313" s="1">
        <v>44477.401875000003</v>
      </c>
      <c r="AJ313">
        <v>359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>
      <c r="A314" t="s">
        <v>924</v>
      </c>
      <c r="B314" t="s">
        <v>79</v>
      </c>
      <c r="C314" t="s">
        <v>507</v>
      </c>
      <c r="D314" t="s">
        <v>81</v>
      </c>
      <c r="E314" s="2" t="str">
        <f>HYPERLINK("capsilon://?command=openfolder&amp;siteaddress=FAM.docvelocity-na8.net&amp;folderid=FX460F4680-FEB8-71C3-D209-AD8094B9CC7D","FX21101864")</f>
        <v>FX21101864</v>
      </c>
      <c r="F314" t="s">
        <v>19</v>
      </c>
      <c r="G314" t="s">
        <v>19</v>
      </c>
      <c r="H314" t="s">
        <v>82</v>
      </c>
      <c r="I314" t="s">
        <v>925</v>
      </c>
      <c r="J314">
        <v>38</v>
      </c>
      <c r="K314" t="s">
        <v>84</v>
      </c>
      <c r="L314" t="s">
        <v>85</v>
      </c>
      <c r="M314" t="s">
        <v>86</v>
      </c>
      <c r="N314">
        <v>2</v>
      </c>
      <c r="O314" s="1">
        <v>44477.396053240744</v>
      </c>
      <c r="P314" s="1">
        <v>44477.406655092593</v>
      </c>
      <c r="Q314">
        <v>212</v>
      </c>
      <c r="R314">
        <v>704</v>
      </c>
      <c r="S314" t="b">
        <v>0</v>
      </c>
      <c r="T314" t="s">
        <v>87</v>
      </c>
      <c r="U314" t="b">
        <v>0</v>
      </c>
      <c r="V314" t="s">
        <v>93</v>
      </c>
      <c r="W314" s="1">
        <v>44477.399884259263</v>
      </c>
      <c r="X314">
        <v>292</v>
      </c>
      <c r="Y314">
        <v>37</v>
      </c>
      <c r="Z314">
        <v>0</v>
      </c>
      <c r="AA314">
        <v>37</v>
      </c>
      <c r="AB314">
        <v>0</v>
      </c>
      <c r="AC314">
        <v>22</v>
      </c>
      <c r="AD314">
        <v>1</v>
      </c>
      <c r="AE314">
        <v>0</v>
      </c>
      <c r="AF314">
        <v>0</v>
      </c>
      <c r="AG314">
        <v>0</v>
      </c>
      <c r="AH314" t="s">
        <v>146</v>
      </c>
      <c r="AI314" s="1">
        <v>44477.406655092593</v>
      </c>
      <c r="AJ314">
        <v>412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>
      <c r="A315" t="s">
        <v>926</v>
      </c>
      <c r="B315" t="s">
        <v>79</v>
      </c>
      <c r="C315" t="s">
        <v>922</v>
      </c>
      <c r="D315" t="s">
        <v>81</v>
      </c>
      <c r="E315" s="2" t="str">
        <f>HYPERLINK("capsilon://?command=openfolder&amp;siteaddress=FAM.docvelocity-na8.net&amp;folderid=FX4AE25993-FBD6-5149-B2F3-8E2C9B15EFD1","FX21095922")</f>
        <v>FX21095922</v>
      </c>
      <c r="F315" t="s">
        <v>19</v>
      </c>
      <c r="G315" t="s">
        <v>19</v>
      </c>
      <c r="H315" t="s">
        <v>82</v>
      </c>
      <c r="I315" t="s">
        <v>927</v>
      </c>
      <c r="J315">
        <v>38</v>
      </c>
      <c r="K315" t="s">
        <v>84</v>
      </c>
      <c r="L315" t="s">
        <v>85</v>
      </c>
      <c r="M315" t="s">
        <v>86</v>
      </c>
      <c r="N315">
        <v>2</v>
      </c>
      <c r="O315" s="1">
        <v>44477.396203703705</v>
      </c>
      <c r="P315" s="1">
        <v>44477.412534722222</v>
      </c>
      <c r="Q315">
        <v>959</v>
      </c>
      <c r="R315">
        <v>452</v>
      </c>
      <c r="S315" t="b">
        <v>0</v>
      </c>
      <c r="T315" t="s">
        <v>87</v>
      </c>
      <c r="U315" t="b">
        <v>0</v>
      </c>
      <c r="V315" t="s">
        <v>407</v>
      </c>
      <c r="W315" s="1">
        <v>44477.398784722223</v>
      </c>
      <c r="X315">
        <v>193</v>
      </c>
      <c r="Y315">
        <v>37</v>
      </c>
      <c r="Z315">
        <v>0</v>
      </c>
      <c r="AA315">
        <v>37</v>
      </c>
      <c r="AB315">
        <v>0</v>
      </c>
      <c r="AC315">
        <v>22</v>
      </c>
      <c r="AD315">
        <v>1</v>
      </c>
      <c r="AE315">
        <v>0</v>
      </c>
      <c r="AF315">
        <v>0</v>
      </c>
      <c r="AG315">
        <v>0</v>
      </c>
      <c r="AH315" t="s">
        <v>121</v>
      </c>
      <c r="AI315" s="1">
        <v>44477.412534722222</v>
      </c>
      <c r="AJ315">
        <v>252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>
      <c r="A316" t="s">
        <v>928</v>
      </c>
      <c r="B316" t="s">
        <v>79</v>
      </c>
      <c r="C316" t="s">
        <v>349</v>
      </c>
      <c r="D316" t="s">
        <v>81</v>
      </c>
      <c r="E316" s="2" t="str">
        <f>HYPERLINK("capsilon://?command=openfolder&amp;siteaddress=FAM.docvelocity-na8.net&amp;folderid=FX4DD4B41E-2DC6-612A-9127-4A8DC18D905E","FX21086591")</f>
        <v>FX21086591</v>
      </c>
      <c r="F316" t="s">
        <v>19</v>
      </c>
      <c r="G316" t="s">
        <v>19</v>
      </c>
      <c r="H316" t="s">
        <v>82</v>
      </c>
      <c r="I316" t="s">
        <v>929</v>
      </c>
      <c r="J316">
        <v>66</v>
      </c>
      <c r="K316" t="s">
        <v>84</v>
      </c>
      <c r="L316" t="s">
        <v>85</v>
      </c>
      <c r="M316" t="s">
        <v>86</v>
      </c>
      <c r="N316">
        <v>2</v>
      </c>
      <c r="O316" s="1">
        <v>44477.406354166669</v>
      </c>
      <c r="P316" s="1">
        <v>44477.465289351851</v>
      </c>
      <c r="Q316">
        <v>3617</v>
      </c>
      <c r="R316">
        <v>1475</v>
      </c>
      <c r="S316" t="b">
        <v>0</v>
      </c>
      <c r="T316" t="s">
        <v>87</v>
      </c>
      <c r="U316" t="b">
        <v>0</v>
      </c>
      <c r="V316" t="s">
        <v>407</v>
      </c>
      <c r="W316" s="1">
        <v>44477.411458333336</v>
      </c>
      <c r="X316">
        <v>439</v>
      </c>
      <c r="Y316">
        <v>52</v>
      </c>
      <c r="Z316">
        <v>0</v>
      </c>
      <c r="AA316">
        <v>52</v>
      </c>
      <c r="AB316">
        <v>0</v>
      </c>
      <c r="AC316">
        <v>19</v>
      </c>
      <c r="AD316">
        <v>14</v>
      </c>
      <c r="AE316">
        <v>0</v>
      </c>
      <c r="AF316">
        <v>0</v>
      </c>
      <c r="AG316">
        <v>0</v>
      </c>
      <c r="AH316" t="s">
        <v>146</v>
      </c>
      <c r="AI316" s="1">
        <v>44477.465289351851</v>
      </c>
      <c r="AJ316">
        <v>1027</v>
      </c>
      <c r="AK316">
        <v>2</v>
      </c>
      <c r="AL316">
        <v>0</v>
      </c>
      <c r="AM316">
        <v>2</v>
      </c>
      <c r="AN316">
        <v>0</v>
      </c>
      <c r="AO316">
        <v>2</v>
      </c>
      <c r="AP316">
        <v>12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>
      <c r="A317" t="s">
        <v>930</v>
      </c>
      <c r="B317" t="s">
        <v>79</v>
      </c>
      <c r="C317" t="s">
        <v>931</v>
      </c>
      <c r="D317" t="s">
        <v>81</v>
      </c>
      <c r="E317" s="2" t="str">
        <f>HYPERLINK("capsilon://?command=openfolder&amp;siteaddress=FAM.docvelocity-na8.net&amp;folderid=FXC1FD1D21-D300-6319-1D08-D7354D3685A3","FX210814108")</f>
        <v>FX210814108</v>
      </c>
      <c r="F317" t="s">
        <v>19</v>
      </c>
      <c r="G317" t="s">
        <v>19</v>
      </c>
      <c r="H317" t="s">
        <v>82</v>
      </c>
      <c r="I317" t="s">
        <v>932</v>
      </c>
      <c r="J317">
        <v>66</v>
      </c>
      <c r="K317" t="s">
        <v>84</v>
      </c>
      <c r="L317" t="s">
        <v>85</v>
      </c>
      <c r="M317" t="s">
        <v>86</v>
      </c>
      <c r="N317">
        <v>2</v>
      </c>
      <c r="O317" s="1">
        <v>44477.408055555556</v>
      </c>
      <c r="P317" s="1">
        <v>44477.465995370374</v>
      </c>
      <c r="Q317">
        <v>2494</v>
      </c>
      <c r="R317">
        <v>2512</v>
      </c>
      <c r="S317" t="b">
        <v>0</v>
      </c>
      <c r="T317" t="s">
        <v>87</v>
      </c>
      <c r="U317" t="b">
        <v>0</v>
      </c>
      <c r="V317" t="s">
        <v>100</v>
      </c>
      <c r="W317" s="1">
        <v>44477.433761574073</v>
      </c>
      <c r="X317">
        <v>2144</v>
      </c>
      <c r="Y317">
        <v>52</v>
      </c>
      <c r="Z317">
        <v>0</v>
      </c>
      <c r="AA317">
        <v>52</v>
      </c>
      <c r="AB317">
        <v>0</v>
      </c>
      <c r="AC317">
        <v>26</v>
      </c>
      <c r="AD317">
        <v>14</v>
      </c>
      <c r="AE317">
        <v>0</v>
      </c>
      <c r="AF317">
        <v>0</v>
      </c>
      <c r="AG317">
        <v>0</v>
      </c>
      <c r="AH317" t="s">
        <v>121</v>
      </c>
      <c r="AI317" s="1">
        <v>44477.465995370374</v>
      </c>
      <c r="AJ317">
        <v>368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14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>
      <c r="A318" t="s">
        <v>933</v>
      </c>
      <c r="B318" t="s">
        <v>79</v>
      </c>
      <c r="C318" t="s">
        <v>934</v>
      </c>
      <c r="D318" t="s">
        <v>81</v>
      </c>
      <c r="E318" s="2" t="str">
        <f>HYPERLINK("capsilon://?command=openfolder&amp;siteaddress=FAM.docvelocity-na8.net&amp;folderid=FX1BC5435B-D52B-45C5-E710-BF55CBA1CCFB","FX210914713")</f>
        <v>FX210914713</v>
      </c>
      <c r="F318" t="s">
        <v>19</v>
      </c>
      <c r="G318" t="s">
        <v>19</v>
      </c>
      <c r="H318" t="s">
        <v>82</v>
      </c>
      <c r="I318" t="s">
        <v>935</v>
      </c>
      <c r="J318">
        <v>152</v>
      </c>
      <c r="K318" t="s">
        <v>84</v>
      </c>
      <c r="L318" t="s">
        <v>85</v>
      </c>
      <c r="M318" t="s">
        <v>86</v>
      </c>
      <c r="N318">
        <v>2</v>
      </c>
      <c r="O318" s="1">
        <v>44470.576620370368</v>
      </c>
      <c r="P318" s="1">
        <v>44470.626689814817</v>
      </c>
      <c r="Q318">
        <v>805</v>
      </c>
      <c r="R318">
        <v>3521</v>
      </c>
      <c r="S318" t="b">
        <v>0</v>
      </c>
      <c r="T318" t="s">
        <v>87</v>
      </c>
      <c r="U318" t="b">
        <v>0</v>
      </c>
      <c r="V318" t="s">
        <v>176</v>
      </c>
      <c r="W318" s="1">
        <v>44470.593391203707</v>
      </c>
      <c r="X318">
        <v>1427</v>
      </c>
      <c r="Y318">
        <v>197</v>
      </c>
      <c r="Z318">
        <v>0</v>
      </c>
      <c r="AA318">
        <v>197</v>
      </c>
      <c r="AB318">
        <v>0</v>
      </c>
      <c r="AC318">
        <v>106</v>
      </c>
      <c r="AD318">
        <v>-45</v>
      </c>
      <c r="AE318">
        <v>0</v>
      </c>
      <c r="AF318">
        <v>0</v>
      </c>
      <c r="AG318">
        <v>0</v>
      </c>
      <c r="AH318" t="s">
        <v>89</v>
      </c>
      <c r="AI318" s="1">
        <v>44470.626689814817</v>
      </c>
      <c r="AJ318">
        <v>2094</v>
      </c>
      <c r="AK318">
        <v>2</v>
      </c>
      <c r="AL318">
        <v>0</v>
      </c>
      <c r="AM318">
        <v>2</v>
      </c>
      <c r="AN318">
        <v>0</v>
      </c>
      <c r="AO318">
        <v>2</v>
      </c>
      <c r="AP318">
        <v>-47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>
      <c r="A319" t="s">
        <v>936</v>
      </c>
      <c r="B319" t="s">
        <v>79</v>
      </c>
      <c r="C319" t="s">
        <v>937</v>
      </c>
      <c r="D319" t="s">
        <v>81</v>
      </c>
      <c r="E319" s="2" t="str">
        <f>HYPERLINK("capsilon://?command=openfolder&amp;siteaddress=FAM.docvelocity-na8.net&amp;folderid=FX5270E010-8A2A-9B3A-0F56-65CF9B30614D","FX21102441")</f>
        <v>FX21102441</v>
      </c>
      <c r="F319" t="s">
        <v>19</v>
      </c>
      <c r="G319" t="s">
        <v>19</v>
      </c>
      <c r="H319" t="s">
        <v>82</v>
      </c>
      <c r="I319" t="s">
        <v>938</v>
      </c>
      <c r="J319">
        <v>248</v>
      </c>
      <c r="K319" t="s">
        <v>84</v>
      </c>
      <c r="L319" t="s">
        <v>85</v>
      </c>
      <c r="M319" t="s">
        <v>86</v>
      </c>
      <c r="N319">
        <v>2</v>
      </c>
      <c r="O319" s="1">
        <v>44477.422337962962</v>
      </c>
      <c r="P319" s="1">
        <v>44477.490034722221</v>
      </c>
      <c r="Q319">
        <v>2250</v>
      </c>
      <c r="R319">
        <v>3599</v>
      </c>
      <c r="S319" t="b">
        <v>0</v>
      </c>
      <c r="T319" t="s">
        <v>87</v>
      </c>
      <c r="U319" t="b">
        <v>0</v>
      </c>
      <c r="V319" t="s">
        <v>128</v>
      </c>
      <c r="W319" s="1">
        <v>44477.439270833333</v>
      </c>
      <c r="X319">
        <v>1462</v>
      </c>
      <c r="Y319">
        <v>195</v>
      </c>
      <c r="Z319">
        <v>0</v>
      </c>
      <c r="AA319">
        <v>195</v>
      </c>
      <c r="AB319">
        <v>0</v>
      </c>
      <c r="AC319">
        <v>84</v>
      </c>
      <c r="AD319">
        <v>53</v>
      </c>
      <c r="AE319">
        <v>0</v>
      </c>
      <c r="AF319">
        <v>0</v>
      </c>
      <c r="AG319">
        <v>0</v>
      </c>
      <c r="AH319" t="s">
        <v>146</v>
      </c>
      <c r="AI319" s="1">
        <v>44477.490034722221</v>
      </c>
      <c r="AJ319">
        <v>2137</v>
      </c>
      <c r="AK319">
        <v>2</v>
      </c>
      <c r="AL319">
        <v>0</v>
      </c>
      <c r="AM319">
        <v>2</v>
      </c>
      <c r="AN319">
        <v>0</v>
      </c>
      <c r="AO319">
        <v>2</v>
      </c>
      <c r="AP319">
        <v>51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>
      <c r="A320" t="s">
        <v>939</v>
      </c>
      <c r="B320" t="s">
        <v>79</v>
      </c>
      <c r="C320" t="s">
        <v>940</v>
      </c>
      <c r="D320" t="s">
        <v>81</v>
      </c>
      <c r="E320" s="2" t="str">
        <f>HYPERLINK("capsilon://?command=openfolder&amp;siteaddress=FAM.docvelocity-na8.net&amp;folderid=FX44D2F705-7FFF-3C0B-D4DB-176E1CBF71B7","FX210912534")</f>
        <v>FX210912534</v>
      </c>
      <c r="F320" t="s">
        <v>19</v>
      </c>
      <c r="G320" t="s">
        <v>19</v>
      </c>
      <c r="H320" t="s">
        <v>82</v>
      </c>
      <c r="I320" t="s">
        <v>941</v>
      </c>
      <c r="J320">
        <v>40</v>
      </c>
      <c r="K320" t="s">
        <v>84</v>
      </c>
      <c r="L320" t="s">
        <v>85</v>
      </c>
      <c r="M320" t="s">
        <v>86</v>
      </c>
      <c r="N320">
        <v>2</v>
      </c>
      <c r="O320" s="1">
        <v>44477.426851851851</v>
      </c>
      <c r="P320" s="1">
        <v>44477.471180555556</v>
      </c>
      <c r="Q320">
        <v>2483</v>
      </c>
      <c r="R320">
        <v>1347</v>
      </c>
      <c r="S320" t="b">
        <v>0</v>
      </c>
      <c r="T320" t="s">
        <v>87</v>
      </c>
      <c r="U320" t="b">
        <v>0</v>
      </c>
      <c r="V320" t="s">
        <v>93</v>
      </c>
      <c r="W320" s="1">
        <v>44477.437314814815</v>
      </c>
      <c r="X320">
        <v>900</v>
      </c>
      <c r="Y320">
        <v>36</v>
      </c>
      <c r="Z320">
        <v>0</v>
      </c>
      <c r="AA320">
        <v>36</v>
      </c>
      <c r="AB320">
        <v>0</v>
      </c>
      <c r="AC320">
        <v>30</v>
      </c>
      <c r="AD320">
        <v>4</v>
      </c>
      <c r="AE320">
        <v>0</v>
      </c>
      <c r="AF320">
        <v>0</v>
      </c>
      <c r="AG320">
        <v>0</v>
      </c>
      <c r="AH320" t="s">
        <v>121</v>
      </c>
      <c r="AI320" s="1">
        <v>44477.471180555556</v>
      </c>
      <c r="AJ320">
        <v>447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4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>
      <c r="A321" t="s">
        <v>942</v>
      </c>
      <c r="B321" t="s">
        <v>79</v>
      </c>
      <c r="C321" t="s">
        <v>881</v>
      </c>
      <c r="D321" t="s">
        <v>81</v>
      </c>
      <c r="E321" s="2" t="str">
        <f>HYPERLINK("capsilon://?command=openfolder&amp;siteaddress=FAM.docvelocity-na8.net&amp;folderid=FX054466D8-AE38-37B6-D491-B2F318CF5941","FX21102763")</f>
        <v>FX21102763</v>
      </c>
      <c r="F321" t="s">
        <v>19</v>
      </c>
      <c r="G321" t="s">
        <v>19</v>
      </c>
      <c r="H321" t="s">
        <v>82</v>
      </c>
      <c r="I321" t="s">
        <v>943</v>
      </c>
      <c r="J321">
        <v>26</v>
      </c>
      <c r="K321" t="s">
        <v>84</v>
      </c>
      <c r="L321" t="s">
        <v>85</v>
      </c>
      <c r="M321" t="s">
        <v>86</v>
      </c>
      <c r="N321">
        <v>2</v>
      </c>
      <c r="O321" s="1">
        <v>44477.44153935185</v>
      </c>
      <c r="P321" s="1">
        <v>44477.474594907406</v>
      </c>
      <c r="Q321">
        <v>2474</v>
      </c>
      <c r="R321">
        <v>382</v>
      </c>
      <c r="S321" t="b">
        <v>0</v>
      </c>
      <c r="T321" t="s">
        <v>87</v>
      </c>
      <c r="U321" t="b">
        <v>0</v>
      </c>
      <c r="V321" t="s">
        <v>265</v>
      </c>
      <c r="W321" s="1">
        <v>44477.44259259259</v>
      </c>
      <c r="X321">
        <v>88</v>
      </c>
      <c r="Y321">
        <v>21</v>
      </c>
      <c r="Z321">
        <v>0</v>
      </c>
      <c r="AA321">
        <v>21</v>
      </c>
      <c r="AB321">
        <v>0</v>
      </c>
      <c r="AC321">
        <v>2</v>
      </c>
      <c r="AD321">
        <v>5</v>
      </c>
      <c r="AE321">
        <v>0</v>
      </c>
      <c r="AF321">
        <v>0</v>
      </c>
      <c r="AG321">
        <v>0</v>
      </c>
      <c r="AH321" t="s">
        <v>121</v>
      </c>
      <c r="AI321" s="1">
        <v>44477.474594907406</v>
      </c>
      <c r="AJ321">
        <v>294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5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>
      <c r="A322" t="s">
        <v>944</v>
      </c>
      <c r="B322" t="s">
        <v>79</v>
      </c>
      <c r="C322" t="s">
        <v>881</v>
      </c>
      <c r="D322" t="s">
        <v>81</v>
      </c>
      <c r="E322" s="2" t="str">
        <f>HYPERLINK("capsilon://?command=openfolder&amp;siteaddress=FAM.docvelocity-na8.net&amp;folderid=FX054466D8-AE38-37B6-D491-B2F318CF5941","FX21102763")</f>
        <v>FX21102763</v>
      </c>
      <c r="F322" t="s">
        <v>19</v>
      </c>
      <c r="G322" t="s">
        <v>19</v>
      </c>
      <c r="H322" t="s">
        <v>82</v>
      </c>
      <c r="I322" t="s">
        <v>945</v>
      </c>
      <c r="J322">
        <v>26</v>
      </c>
      <c r="K322" t="s">
        <v>84</v>
      </c>
      <c r="L322" t="s">
        <v>85</v>
      </c>
      <c r="M322" t="s">
        <v>86</v>
      </c>
      <c r="N322">
        <v>1</v>
      </c>
      <c r="O322" s="1">
        <v>44477.442939814813</v>
      </c>
      <c r="P322" s="1">
        <v>44477.494340277779</v>
      </c>
      <c r="Q322">
        <v>3141</v>
      </c>
      <c r="R322">
        <v>1300</v>
      </c>
      <c r="S322" t="b">
        <v>0</v>
      </c>
      <c r="T322" t="s">
        <v>87</v>
      </c>
      <c r="U322" t="b">
        <v>0</v>
      </c>
      <c r="V322" t="s">
        <v>202</v>
      </c>
      <c r="W322" s="1">
        <v>44477.494340277779</v>
      </c>
      <c r="X322">
        <v>429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26</v>
      </c>
      <c r="AE322">
        <v>21</v>
      </c>
      <c r="AF322">
        <v>0</v>
      </c>
      <c r="AG322">
        <v>2</v>
      </c>
      <c r="AH322" t="s">
        <v>87</v>
      </c>
      <c r="AI322" t="s">
        <v>87</v>
      </c>
      <c r="AJ322" t="s">
        <v>87</v>
      </c>
      <c r="AK322" t="s">
        <v>87</v>
      </c>
      <c r="AL322" t="s">
        <v>87</v>
      </c>
      <c r="AM322" t="s">
        <v>87</v>
      </c>
      <c r="AN322" t="s">
        <v>87</v>
      </c>
      <c r="AO322" t="s">
        <v>87</v>
      </c>
      <c r="AP322" t="s">
        <v>87</v>
      </c>
      <c r="AQ322" t="s">
        <v>87</v>
      </c>
      <c r="AR322" t="s">
        <v>87</v>
      </c>
      <c r="AS322" t="s">
        <v>87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>
      <c r="A323" t="s">
        <v>946</v>
      </c>
      <c r="B323" t="s">
        <v>79</v>
      </c>
      <c r="C323" t="s">
        <v>947</v>
      </c>
      <c r="D323" t="s">
        <v>81</v>
      </c>
      <c r="E323" s="2" t="str">
        <f>HYPERLINK("capsilon://?command=openfolder&amp;siteaddress=FAM.docvelocity-na8.net&amp;folderid=FXE1C8B79F-07D0-6D26-6E29-50A3C65D1579","FX21102644")</f>
        <v>FX21102644</v>
      </c>
      <c r="F323" t="s">
        <v>19</v>
      </c>
      <c r="G323" t="s">
        <v>19</v>
      </c>
      <c r="H323" t="s">
        <v>82</v>
      </c>
      <c r="I323" t="s">
        <v>948</v>
      </c>
      <c r="J323">
        <v>149</v>
      </c>
      <c r="K323" t="s">
        <v>84</v>
      </c>
      <c r="L323" t="s">
        <v>85</v>
      </c>
      <c r="M323" t="s">
        <v>86</v>
      </c>
      <c r="N323">
        <v>2</v>
      </c>
      <c r="O323" s="1">
        <v>44477.444525462961</v>
      </c>
      <c r="P323" s="1">
        <v>44477.486122685186</v>
      </c>
      <c r="Q323">
        <v>1353</v>
      </c>
      <c r="R323">
        <v>2241</v>
      </c>
      <c r="S323" t="b">
        <v>0</v>
      </c>
      <c r="T323" t="s">
        <v>87</v>
      </c>
      <c r="U323" t="b">
        <v>0</v>
      </c>
      <c r="V323" t="s">
        <v>88</v>
      </c>
      <c r="W323" s="1">
        <v>44477.460162037038</v>
      </c>
      <c r="X323">
        <v>1246</v>
      </c>
      <c r="Y323">
        <v>110</v>
      </c>
      <c r="Z323">
        <v>0</v>
      </c>
      <c r="AA323">
        <v>110</v>
      </c>
      <c r="AB323">
        <v>0</v>
      </c>
      <c r="AC323">
        <v>65</v>
      </c>
      <c r="AD323">
        <v>39</v>
      </c>
      <c r="AE323">
        <v>0</v>
      </c>
      <c r="AF323">
        <v>0</v>
      </c>
      <c r="AG323">
        <v>0</v>
      </c>
      <c r="AH323" t="s">
        <v>121</v>
      </c>
      <c r="AI323" s="1">
        <v>44477.486122685186</v>
      </c>
      <c r="AJ323">
        <v>995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39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>
      <c r="A324" t="s">
        <v>949</v>
      </c>
      <c r="B324" t="s">
        <v>79</v>
      </c>
      <c r="C324" t="s">
        <v>950</v>
      </c>
      <c r="D324" t="s">
        <v>81</v>
      </c>
      <c r="E324" s="2" t="str">
        <f>HYPERLINK("capsilon://?command=openfolder&amp;siteaddress=FAM.docvelocity-na8.net&amp;folderid=FX99C3337D-DEDE-4B8C-3FD0-E1D7E32BA081","FX210816317")</f>
        <v>FX210816317</v>
      </c>
      <c r="F324" t="s">
        <v>19</v>
      </c>
      <c r="G324" t="s">
        <v>19</v>
      </c>
      <c r="H324" t="s">
        <v>82</v>
      </c>
      <c r="I324" t="s">
        <v>951</v>
      </c>
      <c r="J324">
        <v>66</v>
      </c>
      <c r="K324" t="s">
        <v>84</v>
      </c>
      <c r="L324" t="s">
        <v>85</v>
      </c>
      <c r="M324" t="s">
        <v>86</v>
      </c>
      <c r="N324">
        <v>2</v>
      </c>
      <c r="O324" s="1">
        <v>44477.44798611111</v>
      </c>
      <c r="P324" s="1">
        <v>44477.489525462966</v>
      </c>
      <c r="Q324">
        <v>3014</v>
      </c>
      <c r="R324">
        <v>575</v>
      </c>
      <c r="S324" t="b">
        <v>0</v>
      </c>
      <c r="T324" t="s">
        <v>87</v>
      </c>
      <c r="U324" t="b">
        <v>0</v>
      </c>
      <c r="V324" t="s">
        <v>100</v>
      </c>
      <c r="W324" s="1">
        <v>44477.451527777775</v>
      </c>
      <c r="X324">
        <v>282</v>
      </c>
      <c r="Y324">
        <v>52</v>
      </c>
      <c r="Z324">
        <v>0</v>
      </c>
      <c r="AA324">
        <v>52</v>
      </c>
      <c r="AB324">
        <v>0</v>
      </c>
      <c r="AC324">
        <v>37</v>
      </c>
      <c r="AD324">
        <v>14</v>
      </c>
      <c r="AE324">
        <v>0</v>
      </c>
      <c r="AF324">
        <v>0</v>
      </c>
      <c r="AG324">
        <v>0</v>
      </c>
      <c r="AH324" t="s">
        <v>121</v>
      </c>
      <c r="AI324" s="1">
        <v>44477.489525462966</v>
      </c>
      <c r="AJ324">
        <v>293</v>
      </c>
      <c r="AK324">
        <v>2</v>
      </c>
      <c r="AL324">
        <v>0</v>
      </c>
      <c r="AM324">
        <v>2</v>
      </c>
      <c r="AN324">
        <v>0</v>
      </c>
      <c r="AO324">
        <v>1</v>
      </c>
      <c r="AP324">
        <v>12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>
      <c r="A325" t="s">
        <v>952</v>
      </c>
      <c r="B325" t="s">
        <v>79</v>
      </c>
      <c r="C325" t="s">
        <v>953</v>
      </c>
      <c r="D325" t="s">
        <v>81</v>
      </c>
      <c r="E325" s="2" t="str">
        <f>HYPERLINK("capsilon://?command=openfolder&amp;siteaddress=FAM.docvelocity-na8.net&amp;folderid=FX0279F459-DF80-57C4-ADDD-C08F569269BB","FX21065413")</f>
        <v>FX21065413</v>
      </c>
      <c r="F325" t="s">
        <v>19</v>
      </c>
      <c r="G325" t="s">
        <v>19</v>
      </c>
      <c r="H325" t="s">
        <v>82</v>
      </c>
      <c r="I325" t="s">
        <v>954</v>
      </c>
      <c r="J325">
        <v>337</v>
      </c>
      <c r="K325" t="s">
        <v>84</v>
      </c>
      <c r="L325" t="s">
        <v>85</v>
      </c>
      <c r="M325" t="s">
        <v>86</v>
      </c>
      <c r="N325">
        <v>2</v>
      </c>
      <c r="O325" s="1">
        <v>44477.448472222219</v>
      </c>
      <c r="P325" s="1">
        <v>44477.657916666663</v>
      </c>
      <c r="Q325">
        <v>10505</v>
      </c>
      <c r="R325">
        <v>7591</v>
      </c>
      <c r="S325" t="b">
        <v>0</v>
      </c>
      <c r="T325" t="s">
        <v>87</v>
      </c>
      <c r="U325" t="b">
        <v>0</v>
      </c>
      <c r="V325" t="s">
        <v>202</v>
      </c>
      <c r="W325" s="1">
        <v>44477.611527777779</v>
      </c>
      <c r="X325">
        <v>2835</v>
      </c>
      <c r="Y325">
        <v>276</v>
      </c>
      <c r="Z325">
        <v>0</v>
      </c>
      <c r="AA325">
        <v>276</v>
      </c>
      <c r="AB325">
        <v>185</v>
      </c>
      <c r="AC325">
        <v>150</v>
      </c>
      <c r="AD325">
        <v>61</v>
      </c>
      <c r="AE325">
        <v>0</v>
      </c>
      <c r="AF325">
        <v>0</v>
      </c>
      <c r="AG325">
        <v>0</v>
      </c>
      <c r="AH325" t="s">
        <v>452</v>
      </c>
      <c r="AI325" s="1">
        <v>44477.657916666663</v>
      </c>
      <c r="AJ325">
        <v>575</v>
      </c>
      <c r="AK325">
        <v>0</v>
      </c>
      <c r="AL325">
        <v>0</v>
      </c>
      <c r="AM325">
        <v>0</v>
      </c>
      <c r="AN325">
        <v>21</v>
      </c>
      <c r="AO325">
        <v>0</v>
      </c>
      <c r="AP325">
        <v>61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>
      <c r="A326" t="s">
        <v>955</v>
      </c>
      <c r="B326" t="s">
        <v>79</v>
      </c>
      <c r="C326" t="s">
        <v>703</v>
      </c>
      <c r="D326" t="s">
        <v>81</v>
      </c>
      <c r="E326" s="2" t="str">
        <f>HYPERLINK("capsilon://?command=openfolder&amp;siteaddress=FAM.docvelocity-na8.net&amp;folderid=FX32402C4D-62E7-5F8E-A1E6-510D5ED8E428","FX21101580")</f>
        <v>FX21101580</v>
      </c>
      <c r="F326" t="s">
        <v>19</v>
      </c>
      <c r="G326" t="s">
        <v>19</v>
      </c>
      <c r="H326" t="s">
        <v>82</v>
      </c>
      <c r="I326" t="s">
        <v>956</v>
      </c>
      <c r="J326">
        <v>40</v>
      </c>
      <c r="K326" t="s">
        <v>84</v>
      </c>
      <c r="L326" t="s">
        <v>85</v>
      </c>
      <c r="M326" t="s">
        <v>86</v>
      </c>
      <c r="N326">
        <v>2</v>
      </c>
      <c r="O326" s="1">
        <v>44477.456828703704</v>
      </c>
      <c r="P326" s="1">
        <v>44477.49560185185</v>
      </c>
      <c r="Q326">
        <v>2423</v>
      </c>
      <c r="R326">
        <v>927</v>
      </c>
      <c r="S326" t="b">
        <v>0</v>
      </c>
      <c r="T326" t="s">
        <v>87</v>
      </c>
      <c r="U326" t="b">
        <v>0</v>
      </c>
      <c r="V326" t="s">
        <v>192</v>
      </c>
      <c r="W326" s="1">
        <v>44477.462094907409</v>
      </c>
      <c r="X326">
        <v>443</v>
      </c>
      <c r="Y326">
        <v>44</v>
      </c>
      <c r="Z326">
        <v>0</v>
      </c>
      <c r="AA326">
        <v>44</v>
      </c>
      <c r="AB326">
        <v>0</v>
      </c>
      <c r="AC326">
        <v>39</v>
      </c>
      <c r="AD326">
        <v>-4</v>
      </c>
      <c r="AE326">
        <v>0</v>
      </c>
      <c r="AF326">
        <v>0</v>
      </c>
      <c r="AG326">
        <v>0</v>
      </c>
      <c r="AH326" t="s">
        <v>146</v>
      </c>
      <c r="AI326" s="1">
        <v>44477.49560185185</v>
      </c>
      <c r="AJ326">
        <v>481</v>
      </c>
      <c r="AK326">
        <v>1</v>
      </c>
      <c r="AL326">
        <v>0</v>
      </c>
      <c r="AM326">
        <v>1</v>
      </c>
      <c r="AN326">
        <v>0</v>
      </c>
      <c r="AO326">
        <v>1</v>
      </c>
      <c r="AP326">
        <v>-5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>
      <c r="A327" t="s">
        <v>957</v>
      </c>
      <c r="B327" t="s">
        <v>79</v>
      </c>
      <c r="C327" t="s">
        <v>490</v>
      </c>
      <c r="D327" t="s">
        <v>81</v>
      </c>
      <c r="E327" s="2" t="str">
        <f>HYPERLINK("capsilon://?command=openfolder&amp;siteaddress=FAM.docvelocity-na8.net&amp;folderid=FX37B5712C-B3C4-8CE5-9244-E0FF85038ED7","FX21102139")</f>
        <v>FX21102139</v>
      </c>
      <c r="F327" t="s">
        <v>19</v>
      </c>
      <c r="G327" t="s">
        <v>19</v>
      </c>
      <c r="H327" t="s">
        <v>82</v>
      </c>
      <c r="I327" t="s">
        <v>958</v>
      </c>
      <c r="J327">
        <v>112</v>
      </c>
      <c r="K327" t="s">
        <v>84</v>
      </c>
      <c r="L327" t="s">
        <v>85</v>
      </c>
      <c r="M327" t="s">
        <v>86</v>
      </c>
      <c r="N327">
        <v>2</v>
      </c>
      <c r="O327" s="1">
        <v>44477.458449074074</v>
      </c>
      <c r="P327" s="1">
        <v>44477.512557870374</v>
      </c>
      <c r="Q327">
        <v>2012</v>
      </c>
      <c r="R327">
        <v>2663</v>
      </c>
      <c r="S327" t="b">
        <v>0</v>
      </c>
      <c r="T327" t="s">
        <v>87</v>
      </c>
      <c r="U327" t="b">
        <v>0</v>
      </c>
      <c r="V327" t="s">
        <v>176</v>
      </c>
      <c r="W327" s="1">
        <v>44477.472615740742</v>
      </c>
      <c r="X327">
        <v>1199</v>
      </c>
      <c r="Y327">
        <v>114</v>
      </c>
      <c r="Z327">
        <v>0</v>
      </c>
      <c r="AA327">
        <v>114</v>
      </c>
      <c r="AB327">
        <v>0</v>
      </c>
      <c r="AC327">
        <v>51</v>
      </c>
      <c r="AD327">
        <v>-2</v>
      </c>
      <c r="AE327">
        <v>0</v>
      </c>
      <c r="AF327">
        <v>0</v>
      </c>
      <c r="AG327">
        <v>0</v>
      </c>
      <c r="AH327" t="s">
        <v>146</v>
      </c>
      <c r="AI327" s="1">
        <v>44477.512557870374</v>
      </c>
      <c r="AJ327">
        <v>1464</v>
      </c>
      <c r="AK327">
        <v>1</v>
      </c>
      <c r="AL327">
        <v>0</v>
      </c>
      <c r="AM327">
        <v>1</v>
      </c>
      <c r="AN327">
        <v>0</v>
      </c>
      <c r="AO327">
        <v>1</v>
      </c>
      <c r="AP327">
        <v>-3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>
      <c r="A328" t="s">
        <v>959</v>
      </c>
      <c r="B328" t="s">
        <v>79</v>
      </c>
      <c r="C328" t="s">
        <v>490</v>
      </c>
      <c r="D328" t="s">
        <v>81</v>
      </c>
      <c r="E328" s="2" t="str">
        <f>HYPERLINK("capsilon://?command=openfolder&amp;siteaddress=FAM.docvelocity-na8.net&amp;folderid=FX37B5712C-B3C4-8CE5-9244-E0FF85038ED7","FX21102139")</f>
        <v>FX21102139</v>
      </c>
      <c r="F328" t="s">
        <v>19</v>
      </c>
      <c r="G328" t="s">
        <v>19</v>
      </c>
      <c r="H328" t="s">
        <v>82</v>
      </c>
      <c r="I328" t="s">
        <v>960</v>
      </c>
      <c r="J328">
        <v>47</v>
      </c>
      <c r="K328" t="s">
        <v>84</v>
      </c>
      <c r="L328" t="s">
        <v>85</v>
      </c>
      <c r="M328" t="s">
        <v>86</v>
      </c>
      <c r="N328">
        <v>2</v>
      </c>
      <c r="O328" s="1">
        <v>44477.459699074076</v>
      </c>
      <c r="P328" s="1">
        <v>44477.52957175926</v>
      </c>
      <c r="Q328">
        <v>4952</v>
      </c>
      <c r="R328">
        <v>1085</v>
      </c>
      <c r="S328" t="b">
        <v>0</v>
      </c>
      <c r="T328" t="s">
        <v>87</v>
      </c>
      <c r="U328" t="b">
        <v>0</v>
      </c>
      <c r="V328" t="s">
        <v>93</v>
      </c>
      <c r="W328" s="1">
        <v>44477.469606481478</v>
      </c>
      <c r="X328">
        <v>729</v>
      </c>
      <c r="Y328">
        <v>59</v>
      </c>
      <c r="Z328">
        <v>0</v>
      </c>
      <c r="AA328">
        <v>59</v>
      </c>
      <c r="AB328">
        <v>0</v>
      </c>
      <c r="AC328">
        <v>47</v>
      </c>
      <c r="AD328">
        <v>-12</v>
      </c>
      <c r="AE328">
        <v>0</v>
      </c>
      <c r="AF328">
        <v>0</v>
      </c>
      <c r="AG328">
        <v>0</v>
      </c>
      <c r="AH328" t="s">
        <v>142</v>
      </c>
      <c r="AI328" s="1">
        <v>44477.52957175926</v>
      </c>
      <c r="AJ328">
        <v>341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-12</v>
      </c>
      <c r="AQ328">
        <v>0</v>
      </c>
      <c r="AR328">
        <v>0</v>
      </c>
      <c r="AS328">
        <v>0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>
      <c r="A329" t="s">
        <v>961</v>
      </c>
      <c r="B329" t="s">
        <v>79</v>
      </c>
      <c r="C329" t="s">
        <v>490</v>
      </c>
      <c r="D329" t="s">
        <v>81</v>
      </c>
      <c r="E329" s="2" t="str">
        <f>HYPERLINK("capsilon://?command=openfolder&amp;siteaddress=FAM.docvelocity-na8.net&amp;folderid=FX37B5712C-B3C4-8CE5-9244-E0FF85038ED7","FX21102139")</f>
        <v>FX21102139</v>
      </c>
      <c r="F329" t="s">
        <v>19</v>
      </c>
      <c r="G329" t="s">
        <v>19</v>
      </c>
      <c r="H329" t="s">
        <v>82</v>
      </c>
      <c r="I329" t="s">
        <v>962</v>
      </c>
      <c r="J329">
        <v>26</v>
      </c>
      <c r="K329" t="s">
        <v>84</v>
      </c>
      <c r="L329" t="s">
        <v>85</v>
      </c>
      <c r="M329" t="s">
        <v>86</v>
      </c>
      <c r="N329">
        <v>2</v>
      </c>
      <c r="O329" s="1">
        <v>44477.460011574076</v>
      </c>
      <c r="P329" s="1">
        <v>44477.534884259258</v>
      </c>
      <c r="Q329">
        <v>5901</v>
      </c>
      <c r="R329">
        <v>568</v>
      </c>
      <c r="S329" t="b">
        <v>0</v>
      </c>
      <c r="T329" t="s">
        <v>87</v>
      </c>
      <c r="U329" t="b">
        <v>0</v>
      </c>
      <c r="V329" t="s">
        <v>265</v>
      </c>
      <c r="W329" s="1">
        <v>44477.462696759256</v>
      </c>
      <c r="X329">
        <v>91</v>
      </c>
      <c r="Y329">
        <v>21</v>
      </c>
      <c r="Z329">
        <v>0</v>
      </c>
      <c r="AA329">
        <v>21</v>
      </c>
      <c r="AB329">
        <v>0</v>
      </c>
      <c r="AC329">
        <v>3</v>
      </c>
      <c r="AD329">
        <v>5</v>
      </c>
      <c r="AE329">
        <v>0</v>
      </c>
      <c r="AF329">
        <v>0</v>
      </c>
      <c r="AG329">
        <v>0</v>
      </c>
      <c r="AH329" t="s">
        <v>142</v>
      </c>
      <c r="AI329" s="1">
        <v>44477.534884259258</v>
      </c>
      <c r="AJ329">
        <v>458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5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>
      <c r="A330" t="s">
        <v>963</v>
      </c>
      <c r="B330" t="s">
        <v>79</v>
      </c>
      <c r="C330" t="s">
        <v>490</v>
      </c>
      <c r="D330" t="s">
        <v>81</v>
      </c>
      <c r="E330" s="2" t="str">
        <f>HYPERLINK("capsilon://?command=openfolder&amp;siteaddress=FAM.docvelocity-na8.net&amp;folderid=FX37B5712C-B3C4-8CE5-9244-E0FF85038ED7","FX21102139")</f>
        <v>FX21102139</v>
      </c>
      <c r="F330" t="s">
        <v>19</v>
      </c>
      <c r="G330" t="s">
        <v>19</v>
      </c>
      <c r="H330" t="s">
        <v>82</v>
      </c>
      <c r="I330" t="s">
        <v>964</v>
      </c>
      <c r="J330">
        <v>26</v>
      </c>
      <c r="K330" t="s">
        <v>84</v>
      </c>
      <c r="L330" t="s">
        <v>85</v>
      </c>
      <c r="M330" t="s">
        <v>86</v>
      </c>
      <c r="N330">
        <v>2</v>
      </c>
      <c r="O330" s="1">
        <v>44477.460266203707</v>
      </c>
      <c r="P330" s="1">
        <v>44477.53638888889</v>
      </c>
      <c r="Q330">
        <v>6272</v>
      </c>
      <c r="R330">
        <v>305</v>
      </c>
      <c r="S330" t="b">
        <v>0</v>
      </c>
      <c r="T330" t="s">
        <v>87</v>
      </c>
      <c r="U330" t="b">
        <v>0</v>
      </c>
      <c r="V330" t="s">
        <v>128</v>
      </c>
      <c r="W330" s="1">
        <v>44477.463726851849</v>
      </c>
      <c r="X330">
        <v>176</v>
      </c>
      <c r="Y330">
        <v>21</v>
      </c>
      <c r="Z330">
        <v>0</v>
      </c>
      <c r="AA330">
        <v>21</v>
      </c>
      <c r="AB330">
        <v>0</v>
      </c>
      <c r="AC330">
        <v>1</v>
      </c>
      <c r="AD330">
        <v>5</v>
      </c>
      <c r="AE330">
        <v>0</v>
      </c>
      <c r="AF330">
        <v>0</v>
      </c>
      <c r="AG330">
        <v>0</v>
      </c>
      <c r="AH330" t="s">
        <v>142</v>
      </c>
      <c r="AI330" s="1">
        <v>44477.53638888889</v>
      </c>
      <c r="AJ330">
        <v>129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5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>
      <c r="A331" t="s">
        <v>965</v>
      </c>
      <c r="B331" t="s">
        <v>79</v>
      </c>
      <c r="C331" t="s">
        <v>490</v>
      </c>
      <c r="D331" t="s">
        <v>81</v>
      </c>
      <c r="E331" s="2" t="str">
        <f>HYPERLINK("capsilon://?command=openfolder&amp;siteaddress=FAM.docvelocity-na8.net&amp;folderid=FX37B5712C-B3C4-8CE5-9244-E0FF85038ED7","FX21102139")</f>
        <v>FX21102139</v>
      </c>
      <c r="F331" t="s">
        <v>19</v>
      </c>
      <c r="G331" t="s">
        <v>19</v>
      </c>
      <c r="H331" t="s">
        <v>82</v>
      </c>
      <c r="I331" t="s">
        <v>966</v>
      </c>
      <c r="J331">
        <v>140</v>
      </c>
      <c r="K331" t="s">
        <v>84</v>
      </c>
      <c r="L331" t="s">
        <v>85</v>
      </c>
      <c r="M331" t="s">
        <v>86</v>
      </c>
      <c r="N331">
        <v>2</v>
      </c>
      <c r="O331" s="1">
        <v>44477.460474537038</v>
      </c>
      <c r="P331" s="1">
        <v>44477.661099537036</v>
      </c>
      <c r="Q331">
        <v>15031</v>
      </c>
      <c r="R331">
        <v>2303</v>
      </c>
      <c r="S331" t="b">
        <v>0</v>
      </c>
      <c r="T331" t="s">
        <v>87</v>
      </c>
      <c r="U331" t="b">
        <v>0</v>
      </c>
      <c r="V331" t="s">
        <v>192</v>
      </c>
      <c r="W331" s="1">
        <v>44477.468449074076</v>
      </c>
      <c r="X331">
        <v>549</v>
      </c>
      <c r="Y331">
        <v>139</v>
      </c>
      <c r="Z331">
        <v>0</v>
      </c>
      <c r="AA331">
        <v>139</v>
      </c>
      <c r="AB331">
        <v>0</v>
      </c>
      <c r="AC331">
        <v>22</v>
      </c>
      <c r="AD331">
        <v>1</v>
      </c>
      <c r="AE331">
        <v>0</v>
      </c>
      <c r="AF331">
        <v>0</v>
      </c>
      <c r="AG331">
        <v>0</v>
      </c>
      <c r="AH331" t="s">
        <v>142</v>
      </c>
      <c r="AI331" s="1">
        <v>44477.661099537036</v>
      </c>
      <c r="AJ331">
        <v>1744</v>
      </c>
      <c r="AK331">
        <v>2</v>
      </c>
      <c r="AL331">
        <v>0</v>
      </c>
      <c r="AM331">
        <v>2</v>
      </c>
      <c r="AN331">
        <v>0</v>
      </c>
      <c r="AO331">
        <v>2</v>
      </c>
      <c r="AP331">
        <v>-1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>
      <c r="A332" t="s">
        <v>967</v>
      </c>
      <c r="B332" t="s">
        <v>79</v>
      </c>
      <c r="C332" t="s">
        <v>490</v>
      </c>
      <c r="D332" t="s">
        <v>81</v>
      </c>
      <c r="E332" s="2" t="str">
        <f>HYPERLINK("capsilon://?command=openfolder&amp;siteaddress=FAM.docvelocity-na8.net&amp;folderid=FX37B5712C-B3C4-8CE5-9244-E0FF85038ED7","FX21102139")</f>
        <v>FX21102139</v>
      </c>
      <c r="F332" t="s">
        <v>19</v>
      </c>
      <c r="G332" t="s">
        <v>19</v>
      </c>
      <c r="H332" t="s">
        <v>82</v>
      </c>
      <c r="I332" t="s">
        <v>968</v>
      </c>
      <c r="J332">
        <v>26</v>
      </c>
      <c r="K332" t="s">
        <v>84</v>
      </c>
      <c r="L332" t="s">
        <v>85</v>
      </c>
      <c r="M332" t="s">
        <v>86</v>
      </c>
      <c r="N332">
        <v>2</v>
      </c>
      <c r="O332" s="1">
        <v>44477.460729166669</v>
      </c>
      <c r="P332" s="1">
        <v>44477.645486111112</v>
      </c>
      <c r="Q332">
        <v>15580</v>
      </c>
      <c r="R332">
        <v>383</v>
      </c>
      <c r="S332" t="b">
        <v>0</v>
      </c>
      <c r="T332" t="s">
        <v>87</v>
      </c>
      <c r="U332" t="b">
        <v>0</v>
      </c>
      <c r="V332" t="s">
        <v>88</v>
      </c>
      <c r="W332" s="1">
        <v>44477.464953703704</v>
      </c>
      <c r="X332">
        <v>220</v>
      </c>
      <c r="Y332">
        <v>21</v>
      </c>
      <c r="Z332">
        <v>0</v>
      </c>
      <c r="AA332">
        <v>21</v>
      </c>
      <c r="AB332">
        <v>0</v>
      </c>
      <c r="AC332">
        <v>3</v>
      </c>
      <c r="AD332">
        <v>5</v>
      </c>
      <c r="AE332">
        <v>0</v>
      </c>
      <c r="AF332">
        <v>0</v>
      </c>
      <c r="AG332">
        <v>0</v>
      </c>
      <c r="AH332" t="s">
        <v>452</v>
      </c>
      <c r="AI332" s="1">
        <v>44477.645486111112</v>
      </c>
      <c r="AJ332">
        <v>163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5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>
      <c r="A333" t="s">
        <v>969</v>
      </c>
      <c r="B333" t="s">
        <v>79</v>
      </c>
      <c r="C333" t="s">
        <v>490</v>
      </c>
      <c r="D333" t="s">
        <v>81</v>
      </c>
      <c r="E333" s="2" t="str">
        <f>HYPERLINK("capsilon://?command=openfolder&amp;siteaddress=FAM.docvelocity-na8.net&amp;folderid=FX37B5712C-B3C4-8CE5-9244-E0FF85038ED7","FX21102139")</f>
        <v>FX21102139</v>
      </c>
      <c r="F333" t="s">
        <v>19</v>
      </c>
      <c r="G333" t="s">
        <v>19</v>
      </c>
      <c r="H333" t="s">
        <v>82</v>
      </c>
      <c r="I333" t="s">
        <v>970</v>
      </c>
      <c r="J333">
        <v>26</v>
      </c>
      <c r="K333" t="s">
        <v>84</v>
      </c>
      <c r="L333" t="s">
        <v>85</v>
      </c>
      <c r="M333" t="s">
        <v>86</v>
      </c>
      <c r="N333">
        <v>2</v>
      </c>
      <c r="O333" s="1">
        <v>44477.461030092592</v>
      </c>
      <c r="P333" s="1">
        <v>44477.647673611114</v>
      </c>
      <c r="Q333">
        <v>15804</v>
      </c>
      <c r="R333">
        <v>322</v>
      </c>
      <c r="S333" t="b">
        <v>0</v>
      </c>
      <c r="T333" t="s">
        <v>87</v>
      </c>
      <c r="U333" t="b">
        <v>0</v>
      </c>
      <c r="V333" t="s">
        <v>265</v>
      </c>
      <c r="W333" s="1">
        <v>44477.464259259257</v>
      </c>
      <c r="X333">
        <v>134</v>
      </c>
      <c r="Y333">
        <v>21</v>
      </c>
      <c r="Z333">
        <v>0</v>
      </c>
      <c r="AA333">
        <v>21</v>
      </c>
      <c r="AB333">
        <v>0</v>
      </c>
      <c r="AC333">
        <v>5</v>
      </c>
      <c r="AD333">
        <v>5</v>
      </c>
      <c r="AE333">
        <v>0</v>
      </c>
      <c r="AF333">
        <v>0</v>
      </c>
      <c r="AG333">
        <v>0</v>
      </c>
      <c r="AH333" t="s">
        <v>452</v>
      </c>
      <c r="AI333" s="1">
        <v>44477.647673611114</v>
      </c>
      <c r="AJ333">
        <v>188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>
      <c r="A334" t="s">
        <v>971</v>
      </c>
      <c r="B334" t="s">
        <v>79</v>
      </c>
      <c r="C334" t="s">
        <v>972</v>
      </c>
      <c r="D334" t="s">
        <v>81</v>
      </c>
      <c r="E334" s="2" t="str">
        <f>HYPERLINK("capsilon://?command=openfolder&amp;siteaddress=FAM.docvelocity-na8.net&amp;folderid=FXDAA78E07-ED8B-ECD2-A689-B2E0B5A32C0E","FX210811683")</f>
        <v>FX210811683</v>
      </c>
      <c r="F334" t="s">
        <v>19</v>
      </c>
      <c r="G334" t="s">
        <v>19</v>
      </c>
      <c r="H334" t="s">
        <v>82</v>
      </c>
      <c r="I334" t="s">
        <v>973</v>
      </c>
      <c r="J334">
        <v>66</v>
      </c>
      <c r="K334" t="s">
        <v>84</v>
      </c>
      <c r="L334" t="s">
        <v>85</v>
      </c>
      <c r="M334" t="s">
        <v>86</v>
      </c>
      <c r="N334">
        <v>2</v>
      </c>
      <c r="O334" s="1">
        <v>44477.461261574077</v>
      </c>
      <c r="P334" s="1">
        <v>44477.647800925923</v>
      </c>
      <c r="Q334">
        <v>16044</v>
      </c>
      <c r="R334">
        <v>73</v>
      </c>
      <c r="S334" t="b">
        <v>0</v>
      </c>
      <c r="T334" t="s">
        <v>87</v>
      </c>
      <c r="U334" t="b">
        <v>0</v>
      </c>
      <c r="V334" t="s">
        <v>265</v>
      </c>
      <c r="W334" s="1">
        <v>44477.464687500003</v>
      </c>
      <c r="X334">
        <v>36</v>
      </c>
      <c r="Y334">
        <v>0</v>
      </c>
      <c r="Z334">
        <v>0</v>
      </c>
      <c r="AA334">
        <v>0</v>
      </c>
      <c r="AB334">
        <v>52</v>
      </c>
      <c r="AC334">
        <v>0</v>
      </c>
      <c r="AD334">
        <v>66</v>
      </c>
      <c r="AE334">
        <v>0</v>
      </c>
      <c r="AF334">
        <v>0</v>
      </c>
      <c r="AG334">
        <v>0</v>
      </c>
      <c r="AH334" t="s">
        <v>121</v>
      </c>
      <c r="AI334" s="1">
        <v>44477.647800925923</v>
      </c>
      <c r="AJ334">
        <v>37</v>
      </c>
      <c r="AK334">
        <v>0</v>
      </c>
      <c r="AL334">
        <v>0</v>
      </c>
      <c r="AM334">
        <v>0</v>
      </c>
      <c r="AN334">
        <v>52</v>
      </c>
      <c r="AO334">
        <v>0</v>
      </c>
      <c r="AP334">
        <v>66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>
      <c r="A335" t="s">
        <v>974</v>
      </c>
      <c r="B335" t="s">
        <v>79</v>
      </c>
      <c r="C335" t="s">
        <v>490</v>
      </c>
      <c r="D335" t="s">
        <v>81</v>
      </c>
      <c r="E335" s="2" t="str">
        <f>HYPERLINK("capsilon://?command=openfolder&amp;siteaddress=FAM.docvelocity-na8.net&amp;folderid=FX37B5712C-B3C4-8CE5-9244-E0FF85038ED7","FX21102139")</f>
        <v>FX21102139</v>
      </c>
      <c r="F335" t="s">
        <v>19</v>
      </c>
      <c r="G335" t="s">
        <v>19</v>
      </c>
      <c r="H335" t="s">
        <v>82</v>
      </c>
      <c r="I335" t="s">
        <v>975</v>
      </c>
      <c r="J335">
        <v>47</v>
      </c>
      <c r="K335" t="s">
        <v>84</v>
      </c>
      <c r="L335" t="s">
        <v>85</v>
      </c>
      <c r="M335" t="s">
        <v>86</v>
      </c>
      <c r="N335">
        <v>2</v>
      </c>
      <c r="O335" s="1">
        <v>44477.461608796293</v>
      </c>
      <c r="P335" s="1">
        <v>44477.651250000003</v>
      </c>
      <c r="Q335">
        <v>15611</v>
      </c>
      <c r="R335">
        <v>774</v>
      </c>
      <c r="S335" t="b">
        <v>0</v>
      </c>
      <c r="T335" t="s">
        <v>87</v>
      </c>
      <c r="U335" t="b">
        <v>0</v>
      </c>
      <c r="V335" t="s">
        <v>128</v>
      </c>
      <c r="W335" s="1">
        <v>44477.469837962963</v>
      </c>
      <c r="X335">
        <v>466</v>
      </c>
      <c r="Y335">
        <v>59</v>
      </c>
      <c r="Z335">
        <v>0</v>
      </c>
      <c r="AA335">
        <v>59</v>
      </c>
      <c r="AB335">
        <v>0</v>
      </c>
      <c r="AC335">
        <v>40</v>
      </c>
      <c r="AD335">
        <v>-12</v>
      </c>
      <c r="AE335">
        <v>0</v>
      </c>
      <c r="AF335">
        <v>0</v>
      </c>
      <c r="AG335">
        <v>0</v>
      </c>
      <c r="AH335" t="s">
        <v>452</v>
      </c>
      <c r="AI335" s="1">
        <v>44477.651250000003</v>
      </c>
      <c r="AJ335">
        <v>308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-12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>
      <c r="A336" t="s">
        <v>976</v>
      </c>
      <c r="B336" t="s">
        <v>79</v>
      </c>
      <c r="C336" t="s">
        <v>977</v>
      </c>
      <c r="D336" t="s">
        <v>81</v>
      </c>
      <c r="E336" s="2" t="str">
        <f>HYPERLINK("capsilon://?command=openfolder&amp;siteaddress=FAM.docvelocity-na8.net&amp;folderid=FXF43085CD-3907-0459-A1B1-4611DC580642","FX210812472")</f>
        <v>FX210812472</v>
      </c>
      <c r="F336" t="s">
        <v>19</v>
      </c>
      <c r="G336" t="s">
        <v>19</v>
      </c>
      <c r="H336" t="s">
        <v>82</v>
      </c>
      <c r="I336" t="s">
        <v>978</v>
      </c>
      <c r="J336">
        <v>228</v>
      </c>
      <c r="K336" t="s">
        <v>84</v>
      </c>
      <c r="L336" t="s">
        <v>85</v>
      </c>
      <c r="M336" t="s">
        <v>86</v>
      </c>
      <c r="N336">
        <v>2</v>
      </c>
      <c r="O336" s="1">
        <v>44477.462152777778</v>
      </c>
      <c r="P336" s="1">
        <v>44477.593043981484</v>
      </c>
      <c r="Q336">
        <v>7667</v>
      </c>
      <c r="R336">
        <v>3642</v>
      </c>
      <c r="S336" t="b">
        <v>0</v>
      </c>
      <c r="T336" t="s">
        <v>87</v>
      </c>
      <c r="U336" t="b">
        <v>1</v>
      </c>
      <c r="V336" t="s">
        <v>265</v>
      </c>
      <c r="W336" s="1">
        <v>44477.481423611112</v>
      </c>
      <c r="X336">
        <v>1446</v>
      </c>
      <c r="Y336">
        <v>188</v>
      </c>
      <c r="Z336">
        <v>0</v>
      </c>
      <c r="AA336">
        <v>188</v>
      </c>
      <c r="AB336">
        <v>0</v>
      </c>
      <c r="AC336">
        <v>83</v>
      </c>
      <c r="AD336">
        <v>40</v>
      </c>
      <c r="AE336">
        <v>0</v>
      </c>
      <c r="AF336">
        <v>0</v>
      </c>
      <c r="AG336">
        <v>0</v>
      </c>
      <c r="AH336" t="s">
        <v>142</v>
      </c>
      <c r="AI336" s="1">
        <v>44477.593043981484</v>
      </c>
      <c r="AJ336">
        <v>2196</v>
      </c>
      <c r="AK336">
        <v>2</v>
      </c>
      <c r="AL336">
        <v>0</v>
      </c>
      <c r="AM336">
        <v>2</v>
      </c>
      <c r="AN336">
        <v>0</v>
      </c>
      <c r="AO336">
        <v>2</v>
      </c>
      <c r="AP336">
        <v>38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>
      <c r="A337" t="s">
        <v>979</v>
      </c>
      <c r="B337" t="s">
        <v>79</v>
      </c>
      <c r="C337" t="s">
        <v>863</v>
      </c>
      <c r="D337" t="s">
        <v>81</v>
      </c>
      <c r="E337" s="2" t="str">
        <f>HYPERLINK("capsilon://?command=openfolder&amp;siteaddress=FAM.docvelocity-na8.net&amp;folderid=FX1D939F23-CF1E-B5F4-1A09-473E1B129DCC","FX21103255")</f>
        <v>FX21103255</v>
      </c>
      <c r="F337" t="s">
        <v>19</v>
      </c>
      <c r="G337" t="s">
        <v>19</v>
      </c>
      <c r="H337" t="s">
        <v>82</v>
      </c>
      <c r="I337" t="s">
        <v>980</v>
      </c>
      <c r="J337">
        <v>38</v>
      </c>
      <c r="K337" t="s">
        <v>84</v>
      </c>
      <c r="L337" t="s">
        <v>85</v>
      </c>
      <c r="M337" t="s">
        <v>86</v>
      </c>
      <c r="N337">
        <v>2</v>
      </c>
      <c r="O337" s="1">
        <v>44477.469328703701</v>
      </c>
      <c r="P337" s="1">
        <v>44477.65283564815</v>
      </c>
      <c r="Q337">
        <v>15061</v>
      </c>
      <c r="R337">
        <v>794</v>
      </c>
      <c r="S337" t="b">
        <v>0</v>
      </c>
      <c r="T337" t="s">
        <v>87</v>
      </c>
      <c r="U337" t="b">
        <v>0</v>
      </c>
      <c r="V337" t="s">
        <v>128</v>
      </c>
      <c r="W337" s="1">
        <v>44477.475462962961</v>
      </c>
      <c r="X337">
        <v>359</v>
      </c>
      <c r="Y337">
        <v>37</v>
      </c>
      <c r="Z337">
        <v>0</v>
      </c>
      <c r="AA337">
        <v>37</v>
      </c>
      <c r="AB337">
        <v>0</v>
      </c>
      <c r="AC337">
        <v>18</v>
      </c>
      <c r="AD337">
        <v>1</v>
      </c>
      <c r="AE337">
        <v>0</v>
      </c>
      <c r="AF337">
        <v>0</v>
      </c>
      <c r="AG337">
        <v>0</v>
      </c>
      <c r="AH337" t="s">
        <v>121</v>
      </c>
      <c r="AI337" s="1">
        <v>44477.65283564815</v>
      </c>
      <c r="AJ337">
        <v>435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1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>
      <c r="A338" t="s">
        <v>981</v>
      </c>
      <c r="B338" t="s">
        <v>79</v>
      </c>
      <c r="C338" t="s">
        <v>863</v>
      </c>
      <c r="D338" t="s">
        <v>81</v>
      </c>
      <c r="E338" s="2" t="str">
        <f>HYPERLINK("capsilon://?command=openfolder&amp;siteaddress=FAM.docvelocity-na8.net&amp;folderid=FX1D939F23-CF1E-B5F4-1A09-473E1B129DCC","FX21103255")</f>
        <v>FX21103255</v>
      </c>
      <c r="F338" t="s">
        <v>19</v>
      </c>
      <c r="G338" t="s">
        <v>19</v>
      </c>
      <c r="H338" t="s">
        <v>82</v>
      </c>
      <c r="I338" t="s">
        <v>982</v>
      </c>
      <c r="J338">
        <v>38</v>
      </c>
      <c r="K338" t="s">
        <v>84</v>
      </c>
      <c r="L338" t="s">
        <v>85</v>
      </c>
      <c r="M338" t="s">
        <v>86</v>
      </c>
      <c r="N338">
        <v>2</v>
      </c>
      <c r="O338" s="1">
        <v>44477.472708333335</v>
      </c>
      <c r="P338" s="1">
        <v>44477.656574074077</v>
      </c>
      <c r="Q338">
        <v>15391</v>
      </c>
      <c r="R338">
        <v>495</v>
      </c>
      <c r="S338" t="b">
        <v>0</v>
      </c>
      <c r="T338" t="s">
        <v>87</v>
      </c>
      <c r="U338" t="b">
        <v>0</v>
      </c>
      <c r="V338" t="s">
        <v>397</v>
      </c>
      <c r="W338" s="1">
        <v>44477.476273148146</v>
      </c>
      <c r="X338">
        <v>173</v>
      </c>
      <c r="Y338">
        <v>37</v>
      </c>
      <c r="Z338">
        <v>0</v>
      </c>
      <c r="AA338">
        <v>37</v>
      </c>
      <c r="AB338">
        <v>0</v>
      </c>
      <c r="AC338">
        <v>15</v>
      </c>
      <c r="AD338">
        <v>1</v>
      </c>
      <c r="AE338">
        <v>0</v>
      </c>
      <c r="AF338">
        <v>0</v>
      </c>
      <c r="AG338">
        <v>0</v>
      </c>
      <c r="AH338" t="s">
        <v>121</v>
      </c>
      <c r="AI338" s="1">
        <v>44477.656574074077</v>
      </c>
      <c r="AJ338">
        <v>322</v>
      </c>
      <c r="AK338">
        <v>0</v>
      </c>
      <c r="AL338">
        <v>0</v>
      </c>
      <c r="AM338">
        <v>0</v>
      </c>
      <c r="AN338">
        <v>0</v>
      </c>
      <c r="AO338">
        <v>1</v>
      </c>
      <c r="AP338">
        <v>1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>
      <c r="A339" t="s">
        <v>983</v>
      </c>
      <c r="B339" t="s">
        <v>79</v>
      </c>
      <c r="C339" t="s">
        <v>984</v>
      </c>
      <c r="D339" t="s">
        <v>81</v>
      </c>
      <c r="E339" s="2" t="str">
        <f>HYPERLINK("capsilon://?command=openfolder&amp;siteaddress=FAM.docvelocity-na8.net&amp;folderid=FX9822A3CF-947D-9ED4-7CF7-2882378E33EF","FX21101315")</f>
        <v>FX21101315</v>
      </c>
      <c r="F339" t="s">
        <v>19</v>
      </c>
      <c r="G339" t="s">
        <v>19</v>
      </c>
      <c r="H339" t="s">
        <v>82</v>
      </c>
      <c r="I339" t="s">
        <v>985</v>
      </c>
      <c r="J339">
        <v>644</v>
      </c>
      <c r="K339" t="s">
        <v>84</v>
      </c>
      <c r="L339" t="s">
        <v>85</v>
      </c>
      <c r="M339" t="s">
        <v>86</v>
      </c>
      <c r="N339">
        <v>2</v>
      </c>
      <c r="O339" s="1">
        <v>44477.495416666665</v>
      </c>
      <c r="P339" s="1">
        <v>44477.684965277775</v>
      </c>
      <c r="Q339">
        <v>11792</v>
      </c>
      <c r="R339">
        <v>4585</v>
      </c>
      <c r="S339" t="b">
        <v>0</v>
      </c>
      <c r="T339" t="s">
        <v>87</v>
      </c>
      <c r="U339" t="b">
        <v>0</v>
      </c>
      <c r="V339" t="s">
        <v>128</v>
      </c>
      <c r="W339" s="1">
        <v>44477.524409722224</v>
      </c>
      <c r="X339">
        <v>2492</v>
      </c>
      <c r="Y339">
        <v>258</v>
      </c>
      <c r="Z339">
        <v>0</v>
      </c>
      <c r="AA339">
        <v>258</v>
      </c>
      <c r="AB339">
        <v>336</v>
      </c>
      <c r="AC339">
        <v>95</v>
      </c>
      <c r="AD339">
        <v>386</v>
      </c>
      <c r="AE339">
        <v>0</v>
      </c>
      <c r="AF339">
        <v>0</v>
      </c>
      <c r="AG339">
        <v>0</v>
      </c>
      <c r="AH339" t="s">
        <v>142</v>
      </c>
      <c r="AI339" s="1">
        <v>44477.684965277775</v>
      </c>
      <c r="AJ339">
        <v>2061</v>
      </c>
      <c r="AK339">
        <v>0</v>
      </c>
      <c r="AL339">
        <v>0</v>
      </c>
      <c r="AM339">
        <v>0</v>
      </c>
      <c r="AN339">
        <v>336</v>
      </c>
      <c r="AO339">
        <v>0</v>
      </c>
      <c r="AP339">
        <v>386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>
      <c r="A340" t="s">
        <v>986</v>
      </c>
      <c r="B340" t="s">
        <v>79</v>
      </c>
      <c r="C340" t="s">
        <v>881</v>
      </c>
      <c r="D340" t="s">
        <v>81</v>
      </c>
      <c r="E340" s="2" t="str">
        <f>HYPERLINK("capsilon://?command=openfolder&amp;siteaddress=FAM.docvelocity-na8.net&amp;folderid=FX054466D8-AE38-37B6-D491-B2F318CF5941","FX21102763")</f>
        <v>FX21102763</v>
      </c>
      <c r="F340" t="s">
        <v>19</v>
      </c>
      <c r="G340" t="s">
        <v>19</v>
      </c>
      <c r="H340" t="s">
        <v>82</v>
      </c>
      <c r="I340" t="s">
        <v>945</v>
      </c>
      <c r="J340">
        <v>52</v>
      </c>
      <c r="K340" t="s">
        <v>84</v>
      </c>
      <c r="L340" t="s">
        <v>85</v>
      </c>
      <c r="M340" t="s">
        <v>86</v>
      </c>
      <c r="N340">
        <v>2</v>
      </c>
      <c r="O340" s="1">
        <v>44477.496041666665</v>
      </c>
      <c r="P340" s="1">
        <v>44477.525625000002</v>
      </c>
      <c r="Q340">
        <v>984</v>
      </c>
      <c r="R340">
        <v>1572</v>
      </c>
      <c r="S340" t="b">
        <v>0</v>
      </c>
      <c r="T340" t="s">
        <v>87</v>
      </c>
      <c r="U340" t="b">
        <v>1</v>
      </c>
      <c r="V340" t="s">
        <v>157</v>
      </c>
      <c r="W340" s="1">
        <v>44477.509085648147</v>
      </c>
      <c r="X340">
        <v>517</v>
      </c>
      <c r="Y340">
        <v>43</v>
      </c>
      <c r="Z340">
        <v>0</v>
      </c>
      <c r="AA340">
        <v>43</v>
      </c>
      <c r="AB340">
        <v>0</v>
      </c>
      <c r="AC340">
        <v>21</v>
      </c>
      <c r="AD340">
        <v>9</v>
      </c>
      <c r="AE340">
        <v>0</v>
      </c>
      <c r="AF340">
        <v>0</v>
      </c>
      <c r="AG340">
        <v>0</v>
      </c>
      <c r="AH340" t="s">
        <v>142</v>
      </c>
      <c r="AI340" s="1">
        <v>44477.525625000002</v>
      </c>
      <c r="AJ340">
        <v>842</v>
      </c>
      <c r="AK340">
        <v>1</v>
      </c>
      <c r="AL340">
        <v>0</v>
      </c>
      <c r="AM340">
        <v>1</v>
      </c>
      <c r="AN340">
        <v>0</v>
      </c>
      <c r="AO340">
        <v>1</v>
      </c>
      <c r="AP340">
        <v>8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>
      <c r="A341" t="s">
        <v>987</v>
      </c>
      <c r="B341" t="s">
        <v>79</v>
      </c>
      <c r="C341" t="s">
        <v>148</v>
      </c>
      <c r="D341" t="s">
        <v>81</v>
      </c>
      <c r="E341" s="2" t="str">
        <f>HYPERLINK("capsilon://?command=openfolder&amp;siteaddress=FAM.docvelocity-na8.net&amp;folderid=FXA032EC99-CCBA-DF25-75B0-6A848E9FB1F2","FX21101336")</f>
        <v>FX21101336</v>
      </c>
      <c r="F341" t="s">
        <v>19</v>
      </c>
      <c r="G341" t="s">
        <v>19</v>
      </c>
      <c r="H341" t="s">
        <v>82</v>
      </c>
      <c r="I341" t="s">
        <v>988</v>
      </c>
      <c r="J341">
        <v>66</v>
      </c>
      <c r="K341" t="s">
        <v>294</v>
      </c>
      <c r="L341" t="s">
        <v>19</v>
      </c>
      <c r="M341" t="s">
        <v>81</v>
      </c>
      <c r="N341">
        <v>0</v>
      </c>
      <c r="O341" s="1">
        <v>44477.498194444444</v>
      </c>
      <c r="P341" s="1">
        <v>44477.498344907406</v>
      </c>
      <c r="Q341">
        <v>13</v>
      </c>
      <c r="R341">
        <v>0</v>
      </c>
      <c r="S341" t="b">
        <v>0</v>
      </c>
      <c r="T341" t="s">
        <v>87</v>
      </c>
      <c r="U341" t="b">
        <v>0</v>
      </c>
      <c r="V341" t="s">
        <v>87</v>
      </c>
      <c r="W341" t="s">
        <v>87</v>
      </c>
      <c r="X341" t="s">
        <v>87</v>
      </c>
      <c r="Y341" t="s">
        <v>87</v>
      </c>
      <c r="Z341" t="s">
        <v>87</v>
      </c>
      <c r="AA341" t="s">
        <v>87</v>
      </c>
      <c r="AB341" t="s">
        <v>87</v>
      </c>
      <c r="AC341" t="s">
        <v>87</v>
      </c>
      <c r="AD341" t="s">
        <v>87</v>
      </c>
      <c r="AE341" t="s">
        <v>87</v>
      </c>
      <c r="AF341" t="s">
        <v>87</v>
      </c>
      <c r="AG341" t="s">
        <v>87</v>
      </c>
      <c r="AH341" t="s">
        <v>87</v>
      </c>
      <c r="AI341" t="s">
        <v>87</v>
      </c>
      <c r="AJ341" t="s">
        <v>87</v>
      </c>
      <c r="AK341" t="s">
        <v>87</v>
      </c>
      <c r="AL341" t="s">
        <v>87</v>
      </c>
      <c r="AM341" t="s">
        <v>87</v>
      </c>
      <c r="AN341" t="s">
        <v>87</v>
      </c>
      <c r="AO341" t="s">
        <v>87</v>
      </c>
      <c r="AP341" t="s">
        <v>87</v>
      </c>
      <c r="AQ341" t="s">
        <v>87</v>
      </c>
      <c r="AR341" t="s">
        <v>87</v>
      </c>
      <c r="AS341" t="s">
        <v>87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>
      <c r="A342" t="s">
        <v>989</v>
      </c>
      <c r="B342" t="s">
        <v>79</v>
      </c>
      <c r="C342" t="s">
        <v>990</v>
      </c>
      <c r="D342" t="s">
        <v>81</v>
      </c>
      <c r="E342" s="2" t="str">
        <f>HYPERLINK("capsilon://?command=openfolder&amp;siteaddress=FAM.docvelocity-na8.net&amp;folderid=FX72225F91-4EFF-2494-5729-4DFBB70CCBF3","FX21103146")</f>
        <v>FX21103146</v>
      </c>
      <c r="F342" t="s">
        <v>19</v>
      </c>
      <c r="G342" t="s">
        <v>19</v>
      </c>
      <c r="H342" t="s">
        <v>82</v>
      </c>
      <c r="I342" t="s">
        <v>991</v>
      </c>
      <c r="J342">
        <v>507</v>
      </c>
      <c r="K342" t="s">
        <v>84</v>
      </c>
      <c r="L342" t="s">
        <v>85</v>
      </c>
      <c r="M342" t="s">
        <v>86</v>
      </c>
      <c r="N342">
        <v>2</v>
      </c>
      <c r="O342" s="1">
        <v>44477.508645833332</v>
      </c>
      <c r="P342" s="1">
        <v>44477.687268518515</v>
      </c>
      <c r="Q342">
        <v>11962</v>
      </c>
      <c r="R342">
        <v>3471</v>
      </c>
      <c r="S342" t="b">
        <v>0</v>
      </c>
      <c r="T342" t="s">
        <v>87</v>
      </c>
      <c r="U342" t="b">
        <v>0</v>
      </c>
      <c r="V342" t="s">
        <v>192</v>
      </c>
      <c r="W342" s="1">
        <v>44477.542685185188</v>
      </c>
      <c r="X342">
        <v>1588</v>
      </c>
      <c r="Y342">
        <v>440</v>
      </c>
      <c r="Z342">
        <v>0</v>
      </c>
      <c r="AA342">
        <v>440</v>
      </c>
      <c r="AB342">
        <v>27</v>
      </c>
      <c r="AC342">
        <v>81</v>
      </c>
      <c r="AD342">
        <v>67</v>
      </c>
      <c r="AE342">
        <v>0</v>
      </c>
      <c r="AF342">
        <v>0</v>
      </c>
      <c r="AG342">
        <v>0</v>
      </c>
      <c r="AH342" t="s">
        <v>452</v>
      </c>
      <c r="AI342" s="1">
        <v>44477.687268518515</v>
      </c>
      <c r="AJ342">
        <v>1719</v>
      </c>
      <c r="AK342">
        <v>1</v>
      </c>
      <c r="AL342">
        <v>0</v>
      </c>
      <c r="AM342">
        <v>1</v>
      </c>
      <c r="AN342">
        <v>27</v>
      </c>
      <c r="AO342">
        <v>1</v>
      </c>
      <c r="AP342">
        <v>66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>
      <c r="A343" t="s">
        <v>992</v>
      </c>
      <c r="B343" t="s">
        <v>79</v>
      </c>
      <c r="C343" t="s">
        <v>993</v>
      </c>
      <c r="D343" t="s">
        <v>81</v>
      </c>
      <c r="E343" s="2" t="str">
        <f>HYPERLINK("capsilon://?command=openfolder&amp;siteaddress=FAM.docvelocity-na8.net&amp;folderid=FXE17BD049-83B4-573C-A401-1FED80386B62","FX21103319")</f>
        <v>FX21103319</v>
      </c>
      <c r="F343" t="s">
        <v>19</v>
      </c>
      <c r="G343" t="s">
        <v>19</v>
      </c>
      <c r="H343" t="s">
        <v>82</v>
      </c>
      <c r="I343" t="s">
        <v>994</v>
      </c>
      <c r="J343">
        <v>76</v>
      </c>
      <c r="K343" t="s">
        <v>84</v>
      </c>
      <c r="L343" t="s">
        <v>85</v>
      </c>
      <c r="M343" t="s">
        <v>86</v>
      </c>
      <c r="N343">
        <v>2</v>
      </c>
      <c r="O343" s="1">
        <v>44477.520810185182</v>
      </c>
      <c r="P343" s="1">
        <v>44477.689988425926</v>
      </c>
      <c r="Q343">
        <v>13621</v>
      </c>
      <c r="R343">
        <v>996</v>
      </c>
      <c r="S343" t="b">
        <v>0</v>
      </c>
      <c r="T343" t="s">
        <v>87</v>
      </c>
      <c r="U343" t="b">
        <v>0</v>
      </c>
      <c r="V343" t="s">
        <v>128</v>
      </c>
      <c r="W343" s="1">
        <v>44477.530543981484</v>
      </c>
      <c r="X343">
        <v>529</v>
      </c>
      <c r="Y343">
        <v>74</v>
      </c>
      <c r="Z343">
        <v>0</v>
      </c>
      <c r="AA343">
        <v>74</v>
      </c>
      <c r="AB343">
        <v>0</v>
      </c>
      <c r="AC343">
        <v>32</v>
      </c>
      <c r="AD343">
        <v>2</v>
      </c>
      <c r="AE343">
        <v>0</v>
      </c>
      <c r="AF343">
        <v>0</v>
      </c>
      <c r="AG343">
        <v>0</v>
      </c>
      <c r="AH343" t="s">
        <v>142</v>
      </c>
      <c r="AI343" s="1">
        <v>44477.689988425926</v>
      </c>
      <c r="AJ343">
        <v>433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2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>
      <c r="A344" t="s">
        <v>995</v>
      </c>
      <c r="B344" t="s">
        <v>79</v>
      </c>
      <c r="C344" t="s">
        <v>996</v>
      </c>
      <c r="D344" t="s">
        <v>81</v>
      </c>
      <c r="E344" s="2" t="str">
        <f>HYPERLINK("capsilon://?command=openfolder&amp;siteaddress=FAM.docvelocity-na8.net&amp;folderid=FXFE768D89-0647-EAA1-2CB0-90292C312C42","FX21103476")</f>
        <v>FX21103476</v>
      </c>
      <c r="F344" t="s">
        <v>19</v>
      </c>
      <c r="G344" t="s">
        <v>19</v>
      </c>
      <c r="H344" t="s">
        <v>82</v>
      </c>
      <c r="I344" t="s">
        <v>997</v>
      </c>
      <c r="J344">
        <v>174</v>
      </c>
      <c r="K344" t="s">
        <v>84</v>
      </c>
      <c r="L344" t="s">
        <v>85</v>
      </c>
      <c r="M344" t="s">
        <v>86</v>
      </c>
      <c r="N344">
        <v>2</v>
      </c>
      <c r="O344" s="1">
        <v>44477.522256944445</v>
      </c>
      <c r="P344" s="1">
        <v>44477.740254629629</v>
      </c>
      <c r="Q344">
        <v>12456</v>
      </c>
      <c r="R344">
        <v>6379</v>
      </c>
      <c r="S344" t="b">
        <v>0</v>
      </c>
      <c r="T344" t="s">
        <v>87</v>
      </c>
      <c r="U344" t="b">
        <v>0</v>
      </c>
      <c r="V344" t="s">
        <v>176</v>
      </c>
      <c r="W344" s="1">
        <v>44477.560023148151</v>
      </c>
      <c r="X344">
        <v>3062</v>
      </c>
      <c r="Y344">
        <v>260</v>
      </c>
      <c r="Z344">
        <v>0</v>
      </c>
      <c r="AA344">
        <v>260</v>
      </c>
      <c r="AB344">
        <v>0</v>
      </c>
      <c r="AC344">
        <v>205</v>
      </c>
      <c r="AD344">
        <v>-86</v>
      </c>
      <c r="AE344">
        <v>0</v>
      </c>
      <c r="AF344">
        <v>0</v>
      </c>
      <c r="AG344">
        <v>0</v>
      </c>
      <c r="AH344" t="s">
        <v>206</v>
      </c>
      <c r="AI344" s="1">
        <v>44477.740254629629</v>
      </c>
      <c r="AJ344">
        <v>3009</v>
      </c>
      <c r="AK344">
        <v>14</v>
      </c>
      <c r="AL344">
        <v>0</v>
      </c>
      <c r="AM344">
        <v>14</v>
      </c>
      <c r="AN344">
        <v>0</v>
      </c>
      <c r="AO344">
        <v>13</v>
      </c>
      <c r="AP344">
        <v>-100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>
      <c r="A345" t="s">
        <v>998</v>
      </c>
      <c r="B345" t="s">
        <v>79</v>
      </c>
      <c r="C345" t="s">
        <v>999</v>
      </c>
      <c r="D345" t="s">
        <v>81</v>
      </c>
      <c r="E345" s="2" t="str">
        <f>HYPERLINK("capsilon://?command=openfolder&amp;siteaddress=FAM.docvelocity-na8.net&amp;folderid=FX5668FE64-40E3-2CE2-0686-93C5C4C327BA","FX210813553")</f>
        <v>FX210813553</v>
      </c>
      <c r="F345" t="s">
        <v>19</v>
      </c>
      <c r="G345" t="s">
        <v>19</v>
      </c>
      <c r="H345" t="s">
        <v>82</v>
      </c>
      <c r="I345" t="s">
        <v>1000</v>
      </c>
      <c r="J345">
        <v>66</v>
      </c>
      <c r="K345" t="s">
        <v>84</v>
      </c>
      <c r="L345" t="s">
        <v>85</v>
      </c>
      <c r="M345" t="s">
        <v>86</v>
      </c>
      <c r="N345">
        <v>2</v>
      </c>
      <c r="O345" s="1">
        <v>44470.591284722221</v>
      </c>
      <c r="P345" s="1">
        <v>44470.614745370367</v>
      </c>
      <c r="Q345">
        <v>1807</v>
      </c>
      <c r="R345">
        <v>220</v>
      </c>
      <c r="S345" t="b">
        <v>0</v>
      </c>
      <c r="T345" t="s">
        <v>87</v>
      </c>
      <c r="U345" t="b">
        <v>0</v>
      </c>
      <c r="V345" t="s">
        <v>159</v>
      </c>
      <c r="W345" s="1">
        <v>44470.593055555553</v>
      </c>
      <c r="X345">
        <v>148</v>
      </c>
      <c r="Y345">
        <v>0</v>
      </c>
      <c r="Z345">
        <v>0</v>
      </c>
      <c r="AA345">
        <v>0</v>
      </c>
      <c r="AB345">
        <v>52</v>
      </c>
      <c r="AC345">
        <v>0</v>
      </c>
      <c r="AD345">
        <v>66</v>
      </c>
      <c r="AE345">
        <v>0</v>
      </c>
      <c r="AF345">
        <v>0</v>
      </c>
      <c r="AG345">
        <v>0</v>
      </c>
      <c r="AH345" t="s">
        <v>142</v>
      </c>
      <c r="AI345" s="1">
        <v>44470.614745370367</v>
      </c>
      <c r="AJ345">
        <v>72</v>
      </c>
      <c r="AK345">
        <v>0</v>
      </c>
      <c r="AL345">
        <v>0</v>
      </c>
      <c r="AM345">
        <v>0</v>
      </c>
      <c r="AN345">
        <v>52</v>
      </c>
      <c r="AO345">
        <v>0</v>
      </c>
      <c r="AP345">
        <v>66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>
      <c r="A346" t="s">
        <v>1001</v>
      </c>
      <c r="B346" t="s">
        <v>79</v>
      </c>
      <c r="C346" t="s">
        <v>1002</v>
      </c>
      <c r="D346" t="s">
        <v>81</v>
      </c>
      <c r="E346" s="2" t="str">
        <f>HYPERLINK("capsilon://?command=openfolder&amp;siteaddress=FAM.docvelocity-na8.net&amp;folderid=FXCC0B4237-7080-DAEB-C446-09E992AB2523","FX21103234")</f>
        <v>FX21103234</v>
      </c>
      <c r="F346" t="s">
        <v>19</v>
      </c>
      <c r="G346" t="s">
        <v>19</v>
      </c>
      <c r="H346" t="s">
        <v>82</v>
      </c>
      <c r="I346" t="s">
        <v>1003</v>
      </c>
      <c r="J346">
        <v>114</v>
      </c>
      <c r="K346" t="s">
        <v>84</v>
      </c>
      <c r="L346" t="s">
        <v>85</v>
      </c>
      <c r="M346" t="s">
        <v>86</v>
      </c>
      <c r="N346">
        <v>1</v>
      </c>
      <c r="O346" s="1">
        <v>44477.534120370372</v>
      </c>
      <c r="P346" s="1">
        <v>44477.565868055557</v>
      </c>
      <c r="Q346">
        <v>2039</v>
      </c>
      <c r="R346">
        <v>704</v>
      </c>
      <c r="S346" t="b">
        <v>0</v>
      </c>
      <c r="T346" t="s">
        <v>87</v>
      </c>
      <c r="U346" t="b">
        <v>0</v>
      </c>
      <c r="V346" t="s">
        <v>202</v>
      </c>
      <c r="W346" s="1">
        <v>44477.565868055557</v>
      </c>
      <c r="X346">
        <v>155</v>
      </c>
      <c r="Y346">
        <v>27</v>
      </c>
      <c r="Z346">
        <v>0</v>
      </c>
      <c r="AA346">
        <v>27</v>
      </c>
      <c r="AB346">
        <v>0</v>
      </c>
      <c r="AC346">
        <v>0</v>
      </c>
      <c r="AD346">
        <v>87</v>
      </c>
      <c r="AE346">
        <v>69</v>
      </c>
      <c r="AF346">
        <v>0</v>
      </c>
      <c r="AG346">
        <v>4</v>
      </c>
      <c r="AH346" t="s">
        <v>87</v>
      </c>
      <c r="AI346" t="s">
        <v>87</v>
      </c>
      <c r="AJ346" t="s">
        <v>87</v>
      </c>
      <c r="AK346" t="s">
        <v>87</v>
      </c>
      <c r="AL346" t="s">
        <v>87</v>
      </c>
      <c r="AM346" t="s">
        <v>87</v>
      </c>
      <c r="AN346" t="s">
        <v>87</v>
      </c>
      <c r="AO346" t="s">
        <v>87</v>
      </c>
      <c r="AP346" t="s">
        <v>87</v>
      </c>
      <c r="AQ346" t="s">
        <v>87</v>
      </c>
      <c r="AR346" t="s">
        <v>87</v>
      </c>
      <c r="AS346" t="s">
        <v>87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>
      <c r="A347" t="s">
        <v>1004</v>
      </c>
      <c r="B347" t="s">
        <v>79</v>
      </c>
      <c r="C347" t="s">
        <v>1005</v>
      </c>
      <c r="D347" t="s">
        <v>81</v>
      </c>
      <c r="E347" s="2" t="str">
        <f>HYPERLINK("capsilon://?command=openfolder&amp;siteaddress=FAM.docvelocity-na8.net&amp;folderid=FX4057D277-2EDF-7414-94D5-456C626F8E04","FX2110468")</f>
        <v>FX2110468</v>
      </c>
      <c r="F347" t="s">
        <v>19</v>
      </c>
      <c r="G347" t="s">
        <v>19</v>
      </c>
      <c r="H347" t="s">
        <v>82</v>
      </c>
      <c r="I347" t="s">
        <v>1006</v>
      </c>
      <c r="J347">
        <v>38</v>
      </c>
      <c r="K347" t="s">
        <v>84</v>
      </c>
      <c r="L347" t="s">
        <v>85</v>
      </c>
      <c r="M347" t="s">
        <v>86</v>
      </c>
      <c r="N347">
        <v>2</v>
      </c>
      <c r="O347" s="1">
        <v>44477.535578703704</v>
      </c>
      <c r="P347" s="1">
        <v>44477.732662037037</v>
      </c>
      <c r="Q347">
        <v>16401</v>
      </c>
      <c r="R347">
        <v>627</v>
      </c>
      <c r="S347" t="b">
        <v>0</v>
      </c>
      <c r="T347" t="s">
        <v>87</v>
      </c>
      <c r="U347" t="b">
        <v>0</v>
      </c>
      <c r="V347" t="s">
        <v>300</v>
      </c>
      <c r="W347" s="1">
        <v>44477.540185185186</v>
      </c>
      <c r="X347">
        <v>186</v>
      </c>
      <c r="Y347">
        <v>37</v>
      </c>
      <c r="Z347">
        <v>0</v>
      </c>
      <c r="AA347">
        <v>37</v>
      </c>
      <c r="AB347">
        <v>0</v>
      </c>
      <c r="AC347">
        <v>6</v>
      </c>
      <c r="AD347">
        <v>1</v>
      </c>
      <c r="AE347">
        <v>0</v>
      </c>
      <c r="AF347">
        <v>0</v>
      </c>
      <c r="AG347">
        <v>0</v>
      </c>
      <c r="AH347" t="s">
        <v>121</v>
      </c>
      <c r="AI347" s="1">
        <v>44477.732662037037</v>
      </c>
      <c r="AJ347">
        <v>427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>
      <c r="A348" t="s">
        <v>1007</v>
      </c>
      <c r="B348" t="s">
        <v>79</v>
      </c>
      <c r="C348" t="s">
        <v>1008</v>
      </c>
      <c r="D348" t="s">
        <v>81</v>
      </c>
      <c r="E348" s="2" t="str">
        <f>HYPERLINK("capsilon://?command=openfolder&amp;siteaddress=FAM.docvelocity-na8.net&amp;folderid=FX2FF05057-FB5F-2681-8A80-D73BF550DF10","FX21103794")</f>
        <v>FX21103794</v>
      </c>
      <c r="F348" t="s">
        <v>19</v>
      </c>
      <c r="G348" t="s">
        <v>19</v>
      </c>
      <c r="H348" t="s">
        <v>82</v>
      </c>
      <c r="I348" t="s">
        <v>1009</v>
      </c>
      <c r="J348">
        <v>38</v>
      </c>
      <c r="K348" t="s">
        <v>84</v>
      </c>
      <c r="L348" t="s">
        <v>85</v>
      </c>
      <c r="M348" t="s">
        <v>86</v>
      </c>
      <c r="N348">
        <v>2</v>
      </c>
      <c r="O348" s="1">
        <v>44477.537210648145</v>
      </c>
      <c r="P348" s="1">
        <v>44477.736574074072</v>
      </c>
      <c r="Q348">
        <v>16726</v>
      </c>
      <c r="R348">
        <v>499</v>
      </c>
      <c r="S348" t="b">
        <v>0</v>
      </c>
      <c r="T348" t="s">
        <v>87</v>
      </c>
      <c r="U348" t="b">
        <v>0</v>
      </c>
      <c r="V348" t="s">
        <v>300</v>
      </c>
      <c r="W348" s="1">
        <v>44477.541979166665</v>
      </c>
      <c r="X348">
        <v>154</v>
      </c>
      <c r="Y348">
        <v>37</v>
      </c>
      <c r="Z348">
        <v>0</v>
      </c>
      <c r="AA348">
        <v>37</v>
      </c>
      <c r="AB348">
        <v>0</v>
      </c>
      <c r="AC348">
        <v>9</v>
      </c>
      <c r="AD348">
        <v>1</v>
      </c>
      <c r="AE348">
        <v>0</v>
      </c>
      <c r="AF348">
        <v>0</v>
      </c>
      <c r="AG348">
        <v>0</v>
      </c>
      <c r="AH348" t="s">
        <v>121</v>
      </c>
      <c r="AI348" s="1">
        <v>44477.736574074072</v>
      </c>
      <c r="AJ348">
        <v>338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>
      <c r="A349" t="s">
        <v>1010</v>
      </c>
      <c r="B349" t="s">
        <v>79</v>
      </c>
      <c r="C349" t="s">
        <v>487</v>
      </c>
      <c r="D349" t="s">
        <v>81</v>
      </c>
      <c r="E349" s="2" t="str">
        <f>HYPERLINK("capsilon://?command=openfolder&amp;siteaddress=FAM.docvelocity-na8.net&amp;folderid=FXD6F67DEF-8AC6-559F-B6F5-9C46E05E58A8","FX210910608")</f>
        <v>FX210910608</v>
      </c>
      <c r="F349" t="s">
        <v>19</v>
      </c>
      <c r="G349" t="s">
        <v>19</v>
      </c>
      <c r="H349" t="s">
        <v>82</v>
      </c>
      <c r="I349" t="s">
        <v>1011</v>
      </c>
      <c r="J349">
        <v>178</v>
      </c>
      <c r="K349" t="s">
        <v>84</v>
      </c>
      <c r="L349" t="s">
        <v>85</v>
      </c>
      <c r="M349" t="s">
        <v>86</v>
      </c>
      <c r="N349">
        <v>2</v>
      </c>
      <c r="O349" s="1">
        <v>44477.55190972222</v>
      </c>
      <c r="P349" s="1">
        <v>44477.729178240741</v>
      </c>
      <c r="Q349">
        <v>12644</v>
      </c>
      <c r="R349">
        <v>2672</v>
      </c>
      <c r="S349" t="b">
        <v>0</v>
      </c>
      <c r="T349" t="s">
        <v>87</v>
      </c>
      <c r="U349" t="b">
        <v>0</v>
      </c>
      <c r="V349" t="s">
        <v>159</v>
      </c>
      <c r="W349" s="1">
        <v>44477.571446759262</v>
      </c>
      <c r="X349">
        <v>1262</v>
      </c>
      <c r="Y349">
        <v>180</v>
      </c>
      <c r="Z349">
        <v>0</v>
      </c>
      <c r="AA349">
        <v>180</v>
      </c>
      <c r="AB349">
        <v>0</v>
      </c>
      <c r="AC349">
        <v>122</v>
      </c>
      <c r="AD349">
        <v>-2</v>
      </c>
      <c r="AE349">
        <v>0</v>
      </c>
      <c r="AF349">
        <v>0</v>
      </c>
      <c r="AG349">
        <v>0</v>
      </c>
      <c r="AH349" t="s">
        <v>142</v>
      </c>
      <c r="AI349" s="1">
        <v>44477.729178240741</v>
      </c>
      <c r="AJ349">
        <v>1410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-2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>
      <c r="A350" t="s">
        <v>1012</v>
      </c>
      <c r="B350" t="s">
        <v>79</v>
      </c>
      <c r="C350" t="s">
        <v>331</v>
      </c>
      <c r="D350" t="s">
        <v>81</v>
      </c>
      <c r="E350" s="2" t="str">
        <f>HYPERLINK("capsilon://?command=openfolder&amp;siteaddress=FAM.docvelocity-na8.net&amp;folderid=FXA4E7FC52-4D15-BA17-6A45-C615F7C5CE6B","FX21101199")</f>
        <v>FX21101199</v>
      </c>
      <c r="F350" t="s">
        <v>19</v>
      </c>
      <c r="G350" t="s">
        <v>19</v>
      </c>
      <c r="H350" t="s">
        <v>82</v>
      </c>
      <c r="I350" t="s">
        <v>1013</v>
      </c>
      <c r="J350">
        <v>31</v>
      </c>
      <c r="K350" t="s">
        <v>84</v>
      </c>
      <c r="L350" t="s">
        <v>85</v>
      </c>
      <c r="M350" t="s">
        <v>86</v>
      </c>
      <c r="N350">
        <v>1</v>
      </c>
      <c r="O350" s="1">
        <v>44477.554155092592</v>
      </c>
      <c r="P350" s="1">
        <v>44477.567025462966</v>
      </c>
      <c r="Q350">
        <v>815</v>
      </c>
      <c r="R350">
        <v>297</v>
      </c>
      <c r="S350" t="b">
        <v>0</v>
      </c>
      <c r="T350" t="s">
        <v>87</v>
      </c>
      <c r="U350" t="b">
        <v>0</v>
      </c>
      <c r="V350" t="s">
        <v>202</v>
      </c>
      <c r="W350" s="1">
        <v>44477.567025462966</v>
      </c>
      <c r="X350">
        <v>99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31</v>
      </c>
      <c r="AE350">
        <v>27</v>
      </c>
      <c r="AF350">
        <v>0</v>
      </c>
      <c r="AG350">
        <v>1</v>
      </c>
      <c r="AH350" t="s">
        <v>87</v>
      </c>
      <c r="AI350" t="s">
        <v>87</v>
      </c>
      <c r="AJ350" t="s">
        <v>87</v>
      </c>
      <c r="AK350" t="s">
        <v>87</v>
      </c>
      <c r="AL350" t="s">
        <v>87</v>
      </c>
      <c r="AM350" t="s">
        <v>87</v>
      </c>
      <c r="AN350" t="s">
        <v>87</v>
      </c>
      <c r="AO350" t="s">
        <v>87</v>
      </c>
      <c r="AP350" t="s">
        <v>87</v>
      </c>
      <c r="AQ350" t="s">
        <v>87</v>
      </c>
      <c r="AR350" t="s">
        <v>87</v>
      </c>
      <c r="AS350" t="s">
        <v>87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>
      <c r="A351" t="s">
        <v>1014</v>
      </c>
      <c r="B351" t="s">
        <v>79</v>
      </c>
      <c r="C351" t="s">
        <v>1015</v>
      </c>
      <c r="D351" t="s">
        <v>81</v>
      </c>
      <c r="E351" s="2" t="str">
        <f>HYPERLINK("capsilon://?command=openfolder&amp;siteaddress=FAM.docvelocity-na8.net&amp;folderid=FX8043B017-35DF-1C05-CFCA-82DC4DD54D8F","FX21103806")</f>
        <v>FX21103806</v>
      </c>
      <c r="F351" t="s">
        <v>19</v>
      </c>
      <c r="G351" t="s">
        <v>19</v>
      </c>
      <c r="H351" t="s">
        <v>82</v>
      </c>
      <c r="I351" t="s">
        <v>1016</v>
      </c>
      <c r="J351">
        <v>152</v>
      </c>
      <c r="K351" t="s">
        <v>84</v>
      </c>
      <c r="L351" t="s">
        <v>85</v>
      </c>
      <c r="M351" t="s">
        <v>86</v>
      </c>
      <c r="N351">
        <v>2</v>
      </c>
      <c r="O351" s="1">
        <v>44477.560636574075</v>
      </c>
      <c r="P351" s="1">
        <v>44477.734016203707</v>
      </c>
      <c r="Q351">
        <v>13410</v>
      </c>
      <c r="R351">
        <v>1570</v>
      </c>
      <c r="S351" t="b">
        <v>0</v>
      </c>
      <c r="T351" t="s">
        <v>87</v>
      </c>
      <c r="U351" t="b">
        <v>0</v>
      </c>
      <c r="V351" t="s">
        <v>176</v>
      </c>
      <c r="W351" s="1">
        <v>44477.578310185185</v>
      </c>
      <c r="X351">
        <v>1153</v>
      </c>
      <c r="Y351">
        <v>102</v>
      </c>
      <c r="Z351">
        <v>0</v>
      </c>
      <c r="AA351">
        <v>102</v>
      </c>
      <c r="AB351">
        <v>0</v>
      </c>
      <c r="AC351">
        <v>56</v>
      </c>
      <c r="AD351">
        <v>50</v>
      </c>
      <c r="AE351">
        <v>0</v>
      </c>
      <c r="AF351">
        <v>0</v>
      </c>
      <c r="AG351">
        <v>0</v>
      </c>
      <c r="AH351" t="s">
        <v>142</v>
      </c>
      <c r="AI351" s="1">
        <v>44477.734016203707</v>
      </c>
      <c r="AJ351">
        <v>417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50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>
      <c r="A352" t="s">
        <v>1017</v>
      </c>
      <c r="B352" t="s">
        <v>79</v>
      </c>
      <c r="C352" t="s">
        <v>1018</v>
      </c>
      <c r="D352" t="s">
        <v>81</v>
      </c>
      <c r="E352" s="2" t="str">
        <f>HYPERLINK("capsilon://?command=openfolder&amp;siteaddress=FAM.docvelocity-na8.net&amp;folderid=FX70BE7BAB-A4ED-AFDD-F8D9-A8B7DF2C5680","FX21096040")</f>
        <v>FX21096040</v>
      </c>
      <c r="F352" t="s">
        <v>19</v>
      </c>
      <c r="G352" t="s">
        <v>19</v>
      </c>
      <c r="H352" t="s">
        <v>82</v>
      </c>
      <c r="I352" t="s">
        <v>1019</v>
      </c>
      <c r="J352">
        <v>66</v>
      </c>
      <c r="K352" t="s">
        <v>84</v>
      </c>
      <c r="L352" t="s">
        <v>85</v>
      </c>
      <c r="M352" t="s">
        <v>86</v>
      </c>
      <c r="N352">
        <v>1</v>
      </c>
      <c r="O352" s="1">
        <v>44477.563726851855</v>
      </c>
      <c r="P352" s="1">
        <v>44477.567719907405</v>
      </c>
      <c r="Q352">
        <v>286</v>
      </c>
      <c r="R352">
        <v>59</v>
      </c>
      <c r="S352" t="b">
        <v>0</v>
      </c>
      <c r="T352" t="s">
        <v>87</v>
      </c>
      <c r="U352" t="b">
        <v>0</v>
      </c>
      <c r="V352" t="s">
        <v>202</v>
      </c>
      <c r="W352" s="1">
        <v>44477.567719907405</v>
      </c>
      <c r="X352">
        <v>59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66</v>
      </c>
      <c r="AE352">
        <v>52</v>
      </c>
      <c r="AF352">
        <v>0</v>
      </c>
      <c r="AG352">
        <v>1</v>
      </c>
      <c r="AH352" t="s">
        <v>87</v>
      </c>
      <c r="AI352" t="s">
        <v>87</v>
      </c>
      <c r="AJ352" t="s">
        <v>87</v>
      </c>
      <c r="AK352" t="s">
        <v>87</v>
      </c>
      <c r="AL352" t="s">
        <v>87</v>
      </c>
      <c r="AM352" t="s">
        <v>87</v>
      </c>
      <c r="AN352" t="s">
        <v>87</v>
      </c>
      <c r="AO352" t="s">
        <v>87</v>
      </c>
      <c r="AP352" t="s">
        <v>87</v>
      </c>
      <c r="AQ352" t="s">
        <v>87</v>
      </c>
      <c r="AR352" t="s">
        <v>87</v>
      </c>
      <c r="AS352" t="s">
        <v>87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>
      <c r="A353" t="s">
        <v>1020</v>
      </c>
      <c r="B353" t="s">
        <v>79</v>
      </c>
      <c r="C353" t="s">
        <v>1002</v>
      </c>
      <c r="D353" t="s">
        <v>81</v>
      </c>
      <c r="E353" s="2" t="str">
        <f>HYPERLINK("capsilon://?command=openfolder&amp;siteaddress=FAM.docvelocity-na8.net&amp;folderid=FXCC0B4237-7080-DAEB-C446-09E992AB2523","FX21103234")</f>
        <v>FX21103234</v>
      </c>
      <c r="F353" t="s">
        <v>19</v>
      </c>
      <c r="G353" t="s">
        <v>19</v>
      </c>
      <c r="H353" t="s">
        <v>82</v>
      </c>
      <c r="I353" t="s">
        <v>1003</v>
      </c>
      <c r="J353">
        <v>114</v>
      </c>
      <c r="K353" t="s">
        <v>84</v>
      </c>
      <c r="L353" t="s">
        <v>85</v>
      </c>
      <c r="M353" t="s">
        <v>86</v>
      </c>
      <c r="N353">
        <v>2</v>
      </c>
      <c r="O353" s="1">
        <v>44477.56759259259</v>
      </c>
      <c r="P353" s="1">
        <v>44477.640902777777</v>
      </c>
      <c r="Q353">
        <v>2307</v>
      </c>
      <c r="R353">
        <v>4027</v>
      </c>
      <c r="S353" t="b">
        <v>0</v>
      </c>
      <c r="T353" t="s">
        <v>87</v>
      </c>
      <c r="U353" t="b">
        <v>1</v>
      </c>
      <c r="V353" t="s">
        <v>265</v>
      </c>
      <c r="W353" s="1">
        <v>44477.596226851849</v>
      </c>
      <c r="X353">
        <v>2113</v>
      </c>
      <c r="Y353">
        <v>170</v>
      </c>
      <c r="Z353">
        <v>0</v>
      </c>
      <c r="AA353">
        <v>170</v>
      </c>
      <c r="AB353">
        <v>0</v>
      </c>
      <c r="AC353">
        <v>101</v>
      </c>
      <c r="AD353">
        <v>-56</v>
      </c>
      <c r="AE353">
        <v>0</v>
      </c>
      <c r="AF353">
        <v>0</v>
      </c>
      <c r="AG353">
        <v>0</v>
      </c>
      <c r="AH353" t="s">
        <v>142</v>
      </c>
      <c r="AI353" s="1">
        <v>44477.640902777777</v>
      </c>
      <c r="AJ353">
        <v>1603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-56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>
      <c r="A354" t="s">
        <v>1021</v>
      </c>
      <c r="B354" t="s">
        <v>79</v>
      </c>
      <c r="C354" t="s">
        <v>331</v>
      </c>
      <c r="D354" t="s">
        <v>81</v>
      </c>
      <c r="E354" s="2" t="str">
        <f>HYPERLINK("capsilon://?command=openfolder&amp;siteaddress=FAM.docvelocity-na8.net&amp;folderid=FXA4E7FC52-4D15-BA17-6A45-C615F7C5CE6B","FX21101199")</f>
        <v>FX21101199</v>
      </c>
      <c r="F354" t="s">
        <v>19</v>
      </c>
      <c r="G354" t="s">
        <v>19</v>
      </c>
      <c r="H354" t="s">
        <v>82</v>
      </c>
      <c r="I354" t="s">
        <v>1013</v>
      </c>
      <c r="J354">
        <v>31</v>
      </c>
      <c r="K354" t="s">
        <v>84</v>
      </c>
      <c r="L354" t="s">
        <v>85</v>
      </c>
      <c r="M354" t="s">
        <v>86</v>
      </c>
      <c r="N354">
        <v>2</v>
      </c>
      <c r="O354" s="1">
        <v>44477.568206018521</v>
      </c>
      <c r="P354" s="1">
        <v>44477.606435185182</v>
      </c>
      <c r="Q354">
        <v>1324</v>
      </c>
      <c r="R354">
        <v>1979</v>
      </c>
      <c r="S354" t="b">
        <v>0</v>
      </c>
      <c r="T354" t="s">
        <v>87</v>
      </c>
      <c r="U354" t="b">
        <v>1</v>
      </c>
      <c r="V354" t="s">
        <v>192</v>
      </c>
      <c r="W354" s="1">
        <v>44477.588576388887</v>
      </c>
      <c r="X354">
        <v>804</v>
      </c>
      <c r="Y354">
        <v>52</v>
      </c>
      <c r="Z354">
        <v>0</v>
      </c>
      <c r="AA354">
        <v>52</v>
      </c>
      <c r="AB354">
        <v>0</v>
      </c>
      <c r="AC354">
        <v>41</v>
      </c>
      <c r="AD354">
        <v>-21</v>
      </c>
      <c r="AE354">
        <v>0</v>
      </c>
      <c r="AF354">
        <v>0</v>
      </c>
      <c r="AG354">
        <v>0</v>
      </c>
      <c r="AH354" t="s">
        <v>142</v>
      </c>
      <c r="AI354" s="1">
        <v>44477.606435185182</v>
      </c>
      <c r="AJ354">
        <v>1157</v>
      </c>
      <c r="AK354">
        <v>4</v>
      </c>
      <c r="AL354">
        <v>0</v>
      </c>
      <c r="AM354">
        <v>4</v>
      </c>
      <c r="AN354">
        <v>0</v>
      </c>
      <c r="AO354">
        <v>4</v>
      </c>
      <c r="AP354">
        <v>-25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>
      <c r="A355" t="s">
        <v>1022</v>
      </c>
      <c r="B355" t="s">
        <v>79</v>
      </c>
      <c r="C355" t="s">
        <v>1018</v>
      </c>
      <c r="D355" t="s">
        <v>81</v>
      </c>
      <c r="E355" s="2" t="str">
        <f>HYPERLINK("capsilon://?command=openfolder&amp;siteaddress=FAM.docvelocity-na8.net&amp;folderid=FX70BE7BAB-A4ED-AFDD-F8D9-A8B7DF2C5680","FX21096040")</f>
        <v>FX21096040</v>
      </c>
      <c r="F355" t="s">
        <v>19</v>
      </c>
      <c r="G355" t="s">
        <v>19</v>
      </c>
      <c r="H355" t="s">
        <v>82</v>
      </c>
      <c r="I355" t="s">
        <v>1019</v>
      </c>
      <c r="J355">
        <v>38</v>
      </c>
      <c r="K355" t="s">
        <v>84</v>
      </c>
      <c r="L355" t="s">
        <v>85</v>
      </c>
      <c r="M355" t="s">
        <v>86</v>
      </c>
      <c r="N355">
        <v>2</v>
      </c>
      <c r="O355" s="1">
        <v>44477.568530092591</v>
      </c>
      <c r="P355" s="1">
        <v>44477.601238425923</v>
      </c>
      <c r="Q355">
        <v>2071</v>
      </c>
      <c r="R355">
        <v>755</v>
      </c>
      <c r="S355" t="b">
        <v>0</v>
      </c>
      <c r="T355" t="s">
        <v>87</v>
      </c>
      <c r="U355" t="b">
        <v>1</v>
      </c>
      <c r="V355" t="s">
        <v>202</v>
      </c>
      <c r="W355" s="1">
        <v>44477.575636574074</v>
      </c>
      <c r="X355">
        <v>198</v>
      </c>
      <c r="Y355">
        <v>37</v>
      </c>
      <c r="Z355">
        <v>0</v>
      </c>
      <c r="AA355">
        <v>37</v>
      </c>
      <c r="AB355">
        <v>0</v>
      </c>
      <c r="AC355">
        <v>25</v>
      </c>
      <c r="AD355">
        <v>1</v>
      </c>
      <c r="AE355">
        <v>0</v>
      </c>
      <c r="AF355">
        <v>0</v>
      </c>
      <c r="AG355">
        <v>0</v>
      </c>
      <c r="AH355" t="s">
        <v>206</v>
      </c>
      <c r="AI355" s="1">
        <v>44477.601238425923</v>
      </c>
      <c r="AJ355">
        <v>557</v>
      </c>
      <c r="AK355">
        <v>1</v>
      </c>
      <c r="AL355">
        <v>0</v>
      </c>
      <c r="AM355">
        <v>1</v>
      </c>
      <c r="AN355">
        <v>0</v>
      </c>
      <c r="AO355">
        <v>1</v>
      </c>
      <c r="AP355">
        <v>0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>
      <c r="A356" t="s">
        <v>1023</v>
      </c>
      <c r="B356" t="s">
        <v>79</v>
      </c>
      <c r="C356" t="s">
        <v>1024</v>
      </c>
      <c r="D356" t="s">
        <v>81</v>
      </c>
      <c r="E356" s="2" t="str">
        <f>HYPERLINK("capsilon://?command=openfolder&amp;siteaddress=FAM.docvelocity-na8.net&amp;folderid=FXA168F688-FD38-0185-D1D7-F631027031E9","FX21102640")</f>
        <v>FX21102640</v>
      </c>
      <c r="F356" t="s">
        <v>19</v>
      </c>
      <c r="G356" t="s">
        <v>19</v>
      </c>
      <c r="H356" t="s">
        <v>82</v>
      </c>
      <c r="I356" t="s">
        <v>1025</v>
      </c>
      <c r="J356">
        <v>66</v>
      </c>
      <c r="K356" t="s">
        <v>84</v>
      </c>
      <c r="L356" t="s">
        <v>85</v>
      </c>
      <c r="M356" t="s">
        <v>86</v>
      </c>
      <c r="N356">
        <v>2</v>
      </c>
      <c r="O356" s="1">
        <v>44477.572592592594</v>
      </c>
      <c r="P356" s="1">
        <v>44477.737881944442</v>
      </c>
      <c r="Q356">
        <v>13812</v>
      </c>
      <c r="R356">
        <v>469</v>
      </c>
      <c r="S356" t="b">
        <v>0</v>
      </c>
      <c r="T356" t="s">
        <v>87</v>
      </c>
      <c r="U356" t="b">
        <v>0</v>
      </c>
      <c r="V356" t="s">
        <v>202</v>
      </c>
      <c r="W356" s="1">
        <v>44477.577210648145</v>
      </c>
      <c r="X356">
        <v>136</v>
      </c>
      <c r="Y356">
        <v>52</v>
      </c>
      <c r="Z356">
        <v>0</v>
      </c>
      <c r="AA356">
        <v>52</v>
      </c>
      <c r="AB356">
        <v>0</v>
      </c>
      <c r="AC356">
        <v>13</v>
      </c>
      <c r="AD356">
        <v>14</v>
      </c>
      <c r="AE356">
        <v>0</v>
      </c>
      <c r="AF356">
        <v>0</v>
      </c>
      <c r="AG356">
        <v>0</v>
      </c>
      <c r="AH356" t="s">
        <v>142</v>
      </c>
      <c r="AI356" s="1">
        <v>44477.737881944442</v>
      </c>
      <c r="AJ356">
        <v>333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14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>
      <c r="A357" t="s">
        <v>1026</v>
      </c>
      <c r="B357" t="s">
        <v>79</v>
      </c>
      <c r="C357" t="s">
        <v>1027</v>
      </c>
      <c r="D357" t="s">
        <v>81</v>
      </c>
      <c r="E357" s="2" t="str">
        <f>HYPERLINK("capsilon://?command=openfolder&amp;siteaddress=FAM.docvelocity-na8.net&amp;folderid=FXA4ED0C81-B4C1-5C4A-A57D-ACA0E4225E0B","FX210910787")</f>
        <v>FX210910787</v>
      </c>
      <c r="F357" t="s">
        <v>19</v>
      </c>
      <c r="G357" t="s">
        <v>19</v>
      </c>
      <c r="H357" t="s">
        <v>82</v>
      </c>
      <c r="I357" t="s">
        <v>1028</v>
      </c>
      <c r="J357">
        <v>66</v>
      </c>
      <c r="K357" t="s">
        <v>84</v>
      </c>
      <c r="L357" t="s">
        <v>85</v>
      </c>
      <c r="M357" t="s">
        <v>86</v>
      </c>
      <c r="N357">
        <v>2</v>
      </c>
      <c r="O357" s="1">
        <v>44477.584178240744</v>
      </c>
      <c r="P357" s="1">
        <v>44477.73710648148</v>
      </c>
      <c r="Q357">
        <v>13142</v>
      </c>
      <c r="R357">
        <v>71</v>
      </c>
      <c r="S357" t="b">
        <v>0</v>
      </c>
      <c r="T357" t="s">
        <v>87</v>
      </c>
      <c r="U357" t="b">
        <v>0</v>
      </c>
      <c r="V357" t="s">
        <v>192</v>
      </c>
      <c r="W357" s="1">
        <v>44477.588877314818</v>
      </c>
      <c r="X357">
        <v>26</v>
      </c>
      <c r="Y357">
        <v>0</v>
      </c>
      <c r="Z357">
        <v>0</v>
      </c>
      <c r="AA357">
        <v>0</v>
      </c>
      <c r="AB357">
        <v>52</v>
      </c>
      <c r="AC357">
        <v>0</v>
      </c>
      <c r="AD357">
        <v>66</v>
      </c>
      <c r="AE357">
        <v>0</v>
      </c>
      <c r="AF357">
        <v>0</v>
      </c>
      <c r="AG357">
        <v>0</v>
      </c>
      <c r="AH357" t="s">
        <v>121</v>
      </c>
      <c r="AI357" s="1">
        <v>44477.73710648148</v>
      </c>
      <c r="AJ357">
        <v>45</v>
      </c>
      <c r="AK357">
        <v>0</v>
      </c>
      <c r="AL357">
        <v>0</v>
      </c>
      <c r="AM357">
        <v>0</v>
      </c>
      <c r="AN357">
        <v>52</v>
      </c>
      <c r="AO357">
        <v>0</v>
      </c>
      <c r="AP357">
        <v>66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>
      <c r="A358" t="s">
        <v>1029</v>
      </c>
      <c r="B358" t="s">
        <v>79</v>
      </c>
      <c r="C358" t="s">
        <v>1030</v>
      </c>
      <c r="D358" t="s">
        <v>81</v>
      </c>
      <c r="E358" s="2" t="str">
        <f>HYPERLINK("capsilon://?command=openfolder&amp;siteaddress=FAM.docvelocity-na8.net&amp;folderid=FX2A18DC04-5320-F4D9-F334-03F33790F5A6","FX21101307")</f>
        <v>FX21101307</v>
      </c>
      <c r="F358" t="s">
        <v>19</v>
      </c>
      <c r="G358" t="s">
        <v>19</v>
      </c>
      <c r="H358" t="s">
        <v>82</v>
      </c>
      <c r="I358" t="s">
        <v>1031</v>
      </c>
      <c r="J358">
        <v>217</v>
      </c>
      <c r="K358" t="s">
        <v>84</v>
      </c>
      <c r="L358" t="s">
        <v>85</v>
      </c>
      <c r="M358" t="s">
        <v>86</v>
      </c>
      <c r="N358">
        <v>2</v>
      </c>
      <c r="O358" s="1">
        <v>44477.589097222219</v>
      </c>
      <c r="P358" s="1">
        <v>44477.755150462966</v>
      </c>
      <c r="Q358">
        <v>11008</v>
      </c>
      <c r="R358">
        <v>3339</v>
      </c>
      <c r="S358" t="b">
        <v>0</v>
      </c>
      <c r="T358" t="s">
        <v>87</v>
      </c>
      <c r="U358" t="b">
        <v>0</v>
      </c>
      <c r="V358" t="s">
        <v>192</v>
      </c>
      <c r="W358" s="1">
        <v>44477.618854166663</v>
      </c>
      <c r="X358">
        <v>2175</v>
      </c>
      <c r="Y358">
        <v>228</v>
      </c>
      <c r="Z358">
        <v>0</v>
      </c>
      <c r="AA358">
        <v>228</v>
      </c>
      <c r="AB358">
        <v>0</v>
      </c>
      <c r="AC358">
        <v>124</v>
      </c>
      <c r="AD358">
        <v>-11</v>
      </c>
      <c r="AE358">
        <v>0</v>
      </c>
      <c r="AF358">
        <v>0</v>
      </c>
      <c r="AG358">
        <v>0</v>
      </c>
      <c r="AH358" t="s">
        <v>206</v>
      </c>
      <c r="AI358" s="1">
        <v>44477.755150462966</v>
      </c>
      <c r="AJ358">
        <v>1114</v>
      </c>
      <c r="AK358">
        <v>2</v>
      </c>
      <c r="AL358">
        <v>0</v>
      </c>
      <c r="AM358">
        <v>2</v>
      </c>
      <c r="AN358">
        <v>0</v>
      </c>
      <c r="AO358">
        <v>2</v>
      </c>
      <c r="AP358">
        <v>-13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>
      <c r="A359" t="s">
        <v>1032</v>
      </c>
      <c r="B359" t="s">
        <v>79</v>
      </c>
      <c r="C359" t="s">
        <v>1033</v>
      </c>
      <c r="D359" t="s">
        <v>81</v>
      </c>
      <c r="E359" s="2" t="str">
        <f>HYPERLINK("capsilon://?command=openfolder&amp;siteaddress=FAM.docvelocity-na8.net&amp;folderid=FXC49F8429-0C99-3D9F-4B15-66A8D50CAD27","FX21097471")</f>
        <v>FX21097471</v>
      </c>
      <c r="F359" t="s">
        <v>19</v>
      </c>
      <c r="G359" t="s">
        <v>19</v>
      </c>
      <c r="H359" t="s">
        <v>82</v>
      </c>
      <c r="I359" t="s">
        <v>1034</v>
      </c>
      <c r="J359">
        <v>38</v>
      </c>
      <c r="K359" t="s">
        <v>84</v>
      </c>
      <c r="L359" t="s">
        <v>85</v>
      </c>
      <c r="M359" t="s">
        <v>86</v>
      </c>
      <c r="N359">
        <v>2</v>
      </c>
      <c r="O359" s="1">
        <v>44470.598900462966</v>
      </c>
      <c r="P359" s="1">
        <v>44470.618252314816</v>
      </c>
      <c r="Q359">
        <v>425</v>
      </c>
      <c r="R359">
        <v>1247</v>
      </c>
      <c r="S359" t="b">
        <v>0</v>
      </c>
      <c r="T359" t="s">
        <v>87</v>
      </c>
      <c r="U359" t="b">
        <v>0</v>
      </c>
      <c r="V359" t="s">
        <v>172</v>
      </c>
      <c r="W359" s="1">
        <v>44470.609895833331</v>
      </c>
      <c r="X359">
        <v>945</v>
      </c>
      <c r="Y359">
        <v>37</v>
      </c>
      <c r="Z359">
        <v>0</v>
      </c>
      <c r="AA359">
        <v>37</v>
      </c>
      <c r="AB359">
        <v>0</v>
      </c>
      <c r="AC359">
        <v>17</v>
      </c>
      <c r="AD359">
        <v>1</v>
      </c>
      <c r="AE359">
        <v>0</v>
      </c>
      <c r="AF359">
        <v>0</v>
      </c>
      <c r="AG359">
        <v>0</v>
      </c>
      <c r="AH359" t="s">
        <v>142</v>
      </c>
      <c r="AI359" s="1">
        <v>44470.618252314816</v>
      </c>
      <c r="AJ359">
        <v>302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</v>
      </c>
      <c r="AQ359">
        <v>0</v>
      </c>
      <c r="AR359">
        <v>0</v>
      </c>
      <c r="AS359">
        <v>0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>
      <c r="A360" t="s">
        <v>1035</v>
      </c>
      <c r="B360" t="s">
        <v>79</v>
      </c>
      <c r="C360" t="s">
        <v>1036</v>
      </c>
      <c r="D360" t="s">
        <v>81</v>
      </c>
      <c r="E360" s="2" t="str">
        <f>HYPERLINK("capsilon://?command=openfolder&amp;siteaddress=FAM.docvelocity-na8.net&amp;folderid=FX7A640DD3-6B03-28AD-A384-846A24828E28","FX21103529")</f>
        <v>FX21103529</v>
      </c>
      <c r="F360" t="s">
        <v>19</v>
      </c>
      <c r="G360" t="s">
        <v>19</v>
      </c>
      <c r="H360" t="s">
        <v>82</v>
      </c>
      <c r="I360" t="s">
        <v>1037</v>
      </c>
      <c r="J360">
        <v>124</v>
      </c>
      <c r="K360" t="s">
        <v>84</v>
      </c>
      <c r="L360" t="s">
        <v>85</v>
      </c>
      <c r="M360" t="s">
        <v>86</v>
      </c>
      <c r="N360">
        <v>2</v>
      </c>
      <c r="O360" s="1">
        <v>44477.599606481483</v>
      </c>
      <c r="P360" s="1">
        <v>44477.763391203705</v>
      </c>
      <c r="Q360">
        <v>12521</v>
      </c>
      <c r="R360">
        <v>1630</v>
      </c>
      <c r="S360" t="b">
        <v>0</v>
      </c>
      <c r="T360" t="s">
        <v>87</v>
      </c>
      <c r="U360" t="b">
        <v>0</v>
      </c>
      <c r="V360" t="s">
        <v>100</v>
      </c>
      <c r="W360" s="1">
        <v>44477.611921296295</v>
      </c>
      <c r="X360">
        <v>918</v>
      </c>
      <c r="Y360">
        <v>97</v>
      </c>
      <c r="Z360">
        <v>0</v>
      </c>
      <c r="AA360">
        <v>97</v>
      </c>
      <c r="AB360">
        <v>0</v>
      </c>
      <c r="AC360">
        <v>29</v>
      </c>
      <c r="AD360">
        <v>27</v>
      </c>
      <c r="AE360">
        <v>0</v>
      </c>
      <c r="AF360">
        <v>0</v>
      </c>
      <c r="AG360">
        <v>0</v>
      </c>
      <c r="AH360" t="s">
        <v>206</v>
      </c>
      <c r="AI360" s="1">
        <v>44477.763391203705</v>
      </c>
      <c r="AJ360">
        <v>712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27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>
      <c r="A361" t="s">
        <v>1038</v>
      </c>
      <c r="B361" t="s">
        <v>79</v>
      </c>
      <c r="C361" t="s">
        <v>1039</v>
      </c>
      <c r="D361" t="s">
        <v>81</v>
      </c>
      <c r="E361" s="2" t="str">
        <f>HYPERLINK("capsilon://?command=openfolder&amp;siteaddress=FAM.docvelocity-na8.net&amp;folderid=FXEE234587-743E-673D-B650-AE68B66427B0","FX21103135")</f>
        <v>FX21103135</v>
      </c>
      <c r="F361" t="s">
        <v>19</v>
      </c>
      <c r="G361" t="s">
        <v>19</v>
      </c>
      <c r="H361" t="s">
        <v>82</v>
      </c>
      <c r="I361" t="s">
        <v>1040</v>
      </c>
      <c r="J361">
        <v>230</v>
      </c>
      <c r="K361" t="s">
        <v>84</v>
      </c>
      <c r="L361" t="s">
        <v>85</v>
      </c>
      <c r="M361" t="s">
        <v>86</v>
      </c>
      <c r="N361">
        <v>2</v>
      </c>
      <c r="O361" s="1">
        <v>44477.599618055552</v>
      </c>
      <c r="P361" s="1">
        <v>44477.774745370371</v>
      </c>
      <c r="Q361">
        <v>12742</v>
      </c>
      <c r="R361">
        <v>2389</v>
      </c>
      <c r="S361" t="b">
        <v>0</v>
      </c>
      <c r="T361" t="s">
        <v>87</v>
      </c>
      <c r="U361" t="b">
        <v>0</v>
      </c>
      <c r="V361" t="s">
        <v>159</v>
      </c>
      <c r="W361" s="1">
        <v>44477.619004629632</v>
      </c>
      <c r="X361">
        <v>1409</v>
      </c>
      <c r="Y361">
        <v>189</v>
      </c>
      <c r="Z361">
        <v>0</v>
      </c>
      <c r="AA361">
        <v>189</v>
      </c>
      <c r="AB361">
        <v>0</v>
      </c>
      <c r="AC361">
        <v>75</v>
      </c>
      <c r="AD361">
        <v>41</v>
      </c>
      <c r="AE361">
        <v>0</v>
      </c>
      <c r="AF361">
        <v>0</v>
      </c>
      <c r="AG361">
        <v>0</v>
      </c>
      <c r="AH361" t="s">
        <v>206</v>
      </c>
      <c r="AI361" s="1">
        <v>44477.774745370371</v>
      </c>
      <c r="AJ361">
        <v>980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41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>
      <c r="A362" t="s">
        <v>1041</v>
      </c>
      <c r="B362" t="s">
        <v>79</v>
      </c>
      <c r="C362" t="s">
        <v>566</v>
      </c>
      <c r="D362" t="s">
        <v>81</v>
      </c>
      <c r="E362" s="2" t="str">
        <f>HYPERLINK("capsilon://?command=openfolder&amp;siteaddress=FAM.docvelocity-na8.net&amp;folderid=FXC49D08CC-BE9B-E122-B873-3471E289DF34","FX21089459")</f>
        <v>FX21089459</v>
      </c>
      <c r="F362" t="s">
        <v>19</v>
      </c>
      <c r="G362" t="s">
        <v>19</v>
      </c>
      <c r="H362" t="s">
        <v>82</v>
      </c>
      <c r="I362" t="s">
        <v>1042</v>
      </c>
      <c r="J362">
        <v>66</v>
      </c>
      <c r="K362" t="s">
        <v>84</v>
      </c>
      <c r="L362" t="s">
        <v>85</v>
      </c>
      <c r="M362" t="s">
        <v>86</v>
      </c>
      <c r="N362">
        <v>2</v>
      </c>
      <c r="O362" s="1">
        <v>44477.612233796295</v>
      </c>
      <c r="P362" s="1">
        <v>44477.781180555554</v>
      </c>
      <c r="Q362">
        <v>14446</v>
      </c>
      <c r="R362">
        <v>151</v>
      </c>
      <c r="S362" t="b">
        <v>0</v>
      </c>
      <c r="T362" t="s">
        <v>87</v>
      </c>
      <c r="U362" t="b">
        <v>0</v>
      </c>
      <c r="V362" t="s">
        <v>176</v>
      </c>
      <c r="W362" s="1">
        <v>44477.616620370369</v>
      </c>
      <c r="X362">
        <v>112</v>
      </c>
      <c r="Y362">
        <v>0</v>
      </c>
      <c r="Z362">
        <v>0</v>
      </c>
      <c r="AA362">
        <v>0</v>
      </c>
      <c r="AB362">
        <v>52</v>
      </c>
      <c r="AC362">
        <v>0</v>
      </c>
      <c r="AD362">
        <v>66</v>
      </c>
      <c r="AE362">
        <v>0</v>
      </c>
      <c r="AF362">
        <v>0</v>
      </c>
      <c r="AG362">
        <v>0</v>
      </c>
      <c r="AH362" t="s">
        <v>206</v>
      </c>
      <c r="AI362" s="1">
        <v>44477.781180555554</v>
      </c>
      <c r="AJ362">
        <v>17</v>
      </c>
      <c r="AK362">
        <v>0</v>
      </c>
      <c r="AL362">
        <v>0</v>
      </c>
      <c r="AM362">
        <v>0</v>
      </c>
      <c r="AN362">
        <v>52</v>
      </c>
      <c r="AO362">
        <v>0</v>
      </c>
      <c r="AP362">
        <v>66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>
      <c r="A363" t="s">
        <v>1043</v>
      </c>
      <c r="B363" t="s">
        <v>79</v>
      </c>
      <c r="C363" t="s">
        <v>931</v>
      </c>
      <c r="D363" t="s">
        <v>81</v>
      </c>
      <c r="E363" s="2" t="str">
        <f>HYPERLINK("capsilon://?command=openfolder&amp;siteaddress=FAM.docvelocity-na8.net&amp;folderid=FXC1FD1D21-D300-6319-1D08-D7354D3685A3","FX210814108")</f>
        <v>FX210814108</v>
      </c>
      <c r="F363" t="s">
        <v>19</v>
      </c>
      <c r="G363" t="s">
        <v>19</v>
      </c>
      <c r="H363" t="s">
        <v>82</v>
      </c>
      <c r="I363" t="s">
        <v>1044</v>
      </c>
      <c r="J363">
        <v>66</v>
      </c>
      <c r="K363" t="s">
        <v>84</v>
      </c>
      <c r="L363" t="s">
        <v>85</v>
      </c>
      <c r="M363" t="s">
        <v>86</v>
      </c>
      <c r="N363">
        <v>2</v>
      </c>
      <c r="O363" s="1">
        <v>44477.629004629627</v>
      </c>
      <c r="P363" s="1">
        <v>44477.781481481485</v>
      </c>
      <c r="Q363">
        <v>13048</v>
      </c>
      <c r="R363">
        <v>126</v>
      </c>
      <c r="S363" t="b">
        <v>0</v>
      </c>
      <c r="T363" t="s">
        <v>87</v>
      </c>
      <c r="U363" t="b">
        <v>0</v>
      </c>
      <c r="V363" t="s">
        <v>176</v>
      </c>
      <c r="W363" s="1">
        <v>44477.671701388892</v>
      </c>
      <c r="X363">
        <v>80</v>
      </c>
      <c r="Y363">
        <v>0</v>
      </c>
      <c r="Z363">
        <v>0</v>
      </c>
      <c r="AA363">
        <v>0</v>
      </c>
      <c r="AB363">
        <v>52</v>
      </c>
      <c r="AC363">
        <v>0</v>
      </c>
      <c r="AD363">
        <v>66</v>
      </c>
      <c r="AE363">
        <v>0</v>
      </c>
      <c r="AF363">
        <v>0</v>
      </c>
      <c r="AG363">
        <v>0</v>
      </c>
      <c r="AH363" t="s">
        <v>206</v>
      </c>
      <c r="AI363" s="1">
        <v>44477.781481481485</v>
      </c>
      <c r="AJ363">
        <v>25</v>
      </c>
      <c r="AK363">
        <v>0</v>
      </c>
      <c r="AL363">
        <v>0</v>
      </c>
      <c r="AM363">
        <v>0</v>
      </c>
      <c r="AN363">
        <v>52</v>
      </c>
      <c r="AO363">
        <v>0</v>
      </c>
      <c r="AP363">
        <v>66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>
      <c r="A364" t="s">
        <v>1045</v>
      </c>
      <c r="B364" t="s">
        <v>79</v>
      </c>
      <c r="C364" t="s">
        <v>1046</v>
      </c>
      <c r="D364" t="s">
        <v>81</v>
      </c>
      <c r="E364" s="2" t="str">
        <f>HYPERLINK("capsilon://?command=openfolder&amp;siteaddress=FAM.docvelocity-na8.net&amp;folderid=FXF37968AF-9DC6-5E65-52BD-DEB600B8AD34","FX21103723")</f>
        <v>FX21103723</v>
      </c>
      <c r="F364" t="s">
        <v>19</v>
      </c>
      <c r="G364" t="s">
        <v>19</v>
      </c>
      <c r="H364" t="s">
        <v>82</v>
      </c>
      <c r="I364" t="s">
        <v>1047</v>
      </c>
      <c r="J364">
        <v>308</v>
      </c>
      <c r="K364" t="s">
        <v>84</v>
      </c>
      <c r="L364" t="s">
        <v>85</v>
      </c>
      <c r="M364" t="s">
        <v>86</v>
      </c>
      <c r="N364">
        <v>2</v>
      </c>
      <c r="O364" s="1">
        <v>44477.630335648151</v>
      </c>
      <c r="P364" s="1">
        <v>44477.793599537035</v>
      </c>
      <c r="Q364">
        <v>11575</v>
      </c>
      <c r="R364">
        <v>2531</v>
      </c>
      <c r="S364" t="b">
        <v>0</v>
      </c>
      <c r="T364" t="s">
        <v>87</v>
      </c>
      <c r="U364" t="b">
        <v>0</v>
      </c>
      <c r="V364" t="s">
        <v>176</v>
      </c>
      <c r="W364" s="1">
        <v>44477.690532407411</v>
      </c>
      <c r="X364">
        <v>1626</v>
      </c>
      <c r="Y364">
        <v>267</v>
      </c>
      <c r="Z364">
        <v>0</v>
      </c>
      <c r="AA364">
        <v>267</v>
      </c>
      <c r="AB364">
        <v>0</v>
      </c>
      <c r="AC364">
        <v>40</v>
      </c>
      <c r="AD364">
        <v>41</v>
      </c>
      <c r="AE364">
        <v>0</v>
      </c>
      <c r="AF364">
        <v>0</v>
      </c>
      <c r="AG364">
        <v>0</v>
      </c>
      <c r="AH364" t="s">
        <v>452</v>
      </c>
      <c r="AI364" s="1">
        <v>44477.793599537035</v>
      </c>
      <c r="AJ364">
        <v>873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41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>
      <c r="A365" t="s">
        <v>1048</v>
      </c>
      <c r="B365" t="s">
        <v>79</v>
      </c>
      <c r="C365" t="s">
        <v>1049</v>
      </c>
      <c r="D365" t="s">
        <v>81</v>
      </c>
      <c r="E365" s="2" t="str">
        <f>HYPERLINK("capsilon://?command=openfolder&amp;siteaddress=FAM.docvelocity-na8.net&amp;folderid=FX660F7C82-B97A-DCB2-26CD-6B76C2B835FC","FX210911162")</f>
        <v>FX210911162</v>
      </c>
      <c r="F365" t="s">
        <v>19</v>
      </c>
      <c r="G365" t="s">
        <v>19</v>
      </c>
      <c r="H365" t="s">
        <v>82</v>
      </c>
      <c r="I365" t="s">
        <v>1050</v>
      </c>
      <c r="J365">
        <v>66</v>
      </c>
      <c r="K365" t="s">
        <v>84</v>
      </c>
      <c r="L365" t="s">
        <v>85</v>
      </c>
      <c r="M365" t="s">
        <v>86</v>
      </c>
      <c r="N365">
        <v>1</v>
      </c>
      <c r="O365" s="1">
        <v>44477.635439814818</v>
      </c>
      <c r="P365" s="1">
        <v>44477.762118055558</v>
      </c>
      <c r="Q365">
        <v>10729</v>
      </c>
      <c r="R365">
        <v>216</v>
      </c>
      <c r="S365" t="b">
        <v>0</v>
      </c>
      <c r="T365" t="s">
        <v>87</v>
      </c>
      <c r="U365" t="b">
        <v>0</v>
      </c>
      <c r="V365" t="s">
        <v>202</v>
      </c>
      <c r="W365" s="1">
        <v>44477.762118055558</v>
      </c>
      <c r="X365">
        <v>58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66</v>
      </c>
      <c r="AE365">
        <v>52</v>
      </c>
      <c r="AF365">
        <v>0</v>
      </c>
      <c r="AG365">
        <v>1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>
      <c r="A366" t="s">
        <v>1051</v>
      </c>
      <c r="B366" t="s">
        <v>79</v>
      </c>
      <c r="C366" t="s">
        <v>1052</v>
      </c>
      <c r="D366" t="s">
        <v>81</v>
      </c>
      <c r="E366" s="2" t="str">
        <f>HYPERLINK("capsilon://?command=openfolder&amp;siteaddress=FAM.docvelocity-na8.net&amp;folderid=FXF0BFC380-85A7-2C0B-9C9C-9F272DA3C220","FX2110932")</f>
        <v>FX2110932</v>
      </c>
      <c r="F366" t="s">
        <v>19</v>
      </c>
      <c r="G366" t="s">
        <v>19</v>
      </c>
      <c r="H366" t="s">
        <v>82</v>
      </c>
      <c r="I366" t="s">
        <v>1053</v>
      </c>
      <c r="J366">
        <v>376</v>
      </c>
      <c r="K366" t="s">
        <v>84</v>
      </c>
      <c r="L366" t="s">
        <v>85</v>
      </c>
      <c r="M366" t="s">
        <v>86</v>
      </c>
      <c r="N366">
        <v>1</v>
      </c>
      <c r="O366" s="1">
        <v>44477.635625000003</v>
      </c>
      <c r="P366" s="1">
        <v>44477.770821759259</v>
      </c>
      <c r="Q366">
        <v>11015</v>
      </c>
      <c r="R366">
        <v>666</v>
      </c>
      <c r="S366" t="b">
        <v>0</v>
      </c>
      <c r="T366" t="s">
        <v>87</v>
      </c>
      <c r="U366" t="b">
        <v>0</v>
      </c>
      <c r="V366" t="s">
        <v>202</v>
      </c>
      <c r="W366" s="1">
        <v>44477.770821759259</v>
      </c>
      <c r="X366">
        <v>372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376</v>
      </c>
      <c r="AE366">
        <v>339</v>
      </c>
      <c r="AF366">
        <v>0</v>
      </c>
      <c r="AG366">
        <v>10</v>
      </c>
      <c r="AH366" t="s">
        <v>87</v>
      </c>
      <c r="AI366" t="s">
        <v>87</v>
      </c>
      <c r="AJ366" t="s">
        <v>87</v>
      </c>
      <c r="AK366" t="s">
        <v>87</v>
      </c>
      <c r="AL366" t="s">
        <v>87</v>
      </c>
      <c r="AM366" t="s">
        <v>87</v>
      </c>
      <c r="AN366" t="s">
        <v>87</v>
      </c>
      <c r="AO366" t="s">
        <v>87</v>
      </c>
      <c r="AP366" t="s">
        <v>87</v>
      </c>
      <c r="AQ366" t="s">
        <v>87</v>
      </c>
      <c r="AR366" t="s">
        <v>87</v>
      </c>
      <c r="AS366" t="s">
        <v>87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>
      <c r="A367" t="s">
        <v>1054</v>
      </c>
      <c r="B367" t="s">
        <v>79</v>
      </c>
      <c r="C367" t="s">
        <v>990</v>
      </c>
      <c r="D367" t="s">
        <v>81</v>
      </c>
      <c r="E367" s="2" t="str">
        <f>HYPERLINK("capsilon://?command=openfolder&amp;siteaddress=FAM.docvelocity-na8.net&amp;folderid=FX72225F91-4EFF-2494-5729-4DFBB70CCBF3","FX21103146")</f>
        <v>FX21103146</v>
      </c>
      <c r="F367" t="s">
        <v>19</v>
      </c>
      <c r="G367" t="s">
        <v>19</v>
      </c>
      <c r="H367" t="s">
        <v>82</v>
      </c>
      <c r="I367" t="s">
        <v>1055</v>
      </c>
      <c r="J367">
        <v>66</v>
      </c>
      <c r="K367" t="s">
        <v>84</v>
      </c>
      <c r="L367" t="s">
        <v>85</v>
      </c>
      <c r="M367" t="s">
        <v>86</v>
      </c>
      <c r="N367">
        <v>1</v>
      </c>
      <c r="O367" s="1">
        <v>44477.638958333337</v>
      </c>
      <c r="P367" s="1">
        <v>44477.77175925926</v>
      </c>
      <c r="Q367">
        <v>11199</v>
      </c>
      <c r="R367">
        <v>275</v>
      </c>
      <c r="S367" t="b">
        <v>0</v>
      </c>
      <c r="T367" t="s">
        <v>87</v>
      </c>
      <c r="U367" t="b">
        <v>0</v>
      </c>
      <c r="V367" t="s">
        <v>202</v>
      </c>
      <c r="W367" s="1">
        <v>44477.77175925926</v>
      </c>
      <c r="X367">
        <v>80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66</v>
      </c>
      <c r="AE367">
        <v>52</v>
      </c>
      <c r="AF367">
        <v>0</v>
      </c>
      <c r="AG367">
        <v>1</v>
      </c>
      <c r="AH367" t="s">
        <v>87</v>
      </c>
      <c r="AI367" t="s">
        <v>87</v>
      </c>
      <c r="AJ367" t="s">
        <v>87</v>
      </c>
      <c r="AK367" t="s">
        <v>87</v>
      </c>
      <c r="AL367" t="s">
        <v>87</v>
      </c>
      <c r="AM367" t="s">
        <v>87</v>
      </c>
      <c r="AN367" t="s">
        <v>87</v>
      </c>
      <c r="AO367" t="s">
        <v>87</v>
      </c>
      <c r="AP367" t="s">
        <v>87</v>
      </c>
      <c r="AQ367" t="s">
        <v>87</v>
      </c>
      <c r="AR367" t="s">
        <v>87</v>
      </c>
      <c r="AS367" t="s">
        <v>87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>
      <c r="A368" t="s">
        <v>1056</v>
      </c>
      <c r="B368" t="s">
        <v>79</v>
      </c>
      <c r="C368" t="s">
        <v>1057</v>
      </c>
      <c r="D368" t="s">
        <v>81</v>
      </c>
      <c r="E368" s="2" t="str">
        <f>HYPERLINK("capsilon://?command=openfolder&amp;siteaddress=FAM.docvelocity-na8.net&amp;folderid=FX10F6BE45-449C-DBA1-999C-56F992F91B95","FX21081267")</f>
        <v>FX21081267</v>
      </c>
      <c r="F368" t="s">
        <v>19</v>
      </c>
      <c r="G368" t="s">
        <v>19</v>
      </c>
      <c r="H368" t="s">
        <v>82</v>
      </c>
      <c r="I368" t="s">
        <v>1058</v>
      </c>
      <c r="J368">
        <v>66</v>
      </c>
      <c r="K368" t="s">
        <v>84</v>
      </c>
      <c r="L368" t="s">
        <v>85</v>
      </c>
      <c r="M368" t="s">
        <v>86</v>
      </c>
      <c r="N368">
        <v>2</v>
      </c>
      <c r="O368" s="1">
        <v>44470.603935185187</v>
      </c>
      <c r="P368" s="1">
        <v>44470.623090277775</v>
      </c>
      <c r="Q368">
        <v>490</v>
      </c>
      <c r="R368">
        <v>1165</v>
      </c>
      <c r="S368" t="b">
        <v>0</v>
      </c>
      <c r="T368" t="s">
        <v>87</v>
      </c>
      <c r="U368" t="b">
        <v>0</v>
      </c>
      <c r="V368" t="s">
        <v>176</v>
      </c>
      <c r="W368" s="1">
        <v>44470.613391203704</v>
      </c>
      <c r="X368">
        <v>748</v>
      </c>
      <c r="Y368">
        <v>52</v>
      </c>
      <c r="Z368">
        <v>0</v>
      </c>
      <c r="AA368">
        <v>52</v>
      </c>
      <c r="AB368">
        <v>0</v>
      </c>
      <c r="AC368">
        <v>33</v>
      </c>
      <c r="AD368">
        <v>14</v>
      </c>
      <c r="AE368">
        <v>0</v>
      </c>
      <c r="AF368">
        <v>0</v>
      </c>
      <c r="AG368">
        <v>0</v>
      </c>
      <c r="AH368" t="s">
        <v>142</v>
      </c>
      <c r="AI368" s="1">
        <v>44470.623090277775</v>
      </c>
      <c r="AJ368">
        <v>417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14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>
      <c r="A369" t="s">
        <v>1059</v>
      </c>
      <c r="B369" t="s">
        <v>79</v>
      </c>
      <c r="C369" t="s">
        <v>1033</v>
      </c>
      <c r="D369" t="s">
        <v>81</v>
      </c>
      <c r="E369" s="2" t="str">
        <f>HYPERLINK("capsilon://?command=openfolder&amp;siteaddress=FAM.docvelocity-na8.net&amp;folderid=FXC49F8429-0C99-3D9F-4B15-66A8D50CAD27","FX21097471")</f>
        <v>FX21097471</v>
      </c>
      <c r="F369" t="s">
        <v>19</v>
      </c>
      <c r="G369" t="s">
        <v>19</v>
      </c>
      <c r="H369" t="s">
        <v>82</v>
      </c>
      <c r="I369" t="s">
        <v>1060</v>
      </c>
      <c r="J369">
        <v>66</v>
      </c>
      <c r="K369" t="s">
        <v>84</v>
      </c>
      <c r="L369" t="s">
        <v>85</v>
      </c>
      <c r="M369" t="s">
        <v>86</v>
      </c>
      <c r="N369">
        <v>2</v>
      </c>
      <c r="O369" s="1">
        <v>44477.645648148151</v>
      </c>
      <c r="P369" s="1">
        <v>44477.78392361111</v>
      </c>
      <c r="Q369">
        <v>11899</v>
      </c>
      <c r="R369">
        <v>48</v>
      </c>
      <c r="S369" t="b">
        <v>0</v>
      </c>
      <c r="T369" t="s">
        <v>87</v>
      </c>
      <c r="U369" t="b">
        <v>0</v>
      </c>
      <c r="V369" t="s">
        <v>159</v>
      </c>
      <c r="W369" s="1">
        <v>44477.676574074074</v>
      </c>
      <c r="X369">
        <v>21</v>
      </c>
      <c r="Y369">
        <v>0</v>
      </c>
      <c r="Z369">
        <v>0</v>
      </c>
      <c r="AA369">
        <v>0</v>
      </c>
      <c r="AB369">
        <v>52</v>
      </c>
      <c r="AC369">
        <v>0</v>
      </c>
      <c r="AD369">
        <v>66</v>
      </c>
      <c r="AE369">
        <v>0</v>
      </c>
      <c r="AF369">
        <v>0</v>
      </c>
      <c r="AG369">
        <v>0</v>
      </c>
      <c r="AH369" t="s">
        <v>142</v>
      </c>
      <c r="AI369" s="1">
        <v>44477.78392361111</v>
      </c>
      <c r="AJ369">
        <v>27</v>
      </c>
      <c r="AK369">
        <v>0</v>
      </c>
      <c r="AL369">
        <v>0</v>
      </c>
      <c r="AM369">
        <v>0</v>
      </c>
      <c r="AN369">
        <v>52</v>
      </c>
      <c r="AO369">
        <v>0</v>
      </c>
      <c r="AP369">
        <v>66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>
      <c r="A370" t="s">
        <v>1061</v>
      </c>
      <c r="B370" t="s">
        <v>79</v>
      </c>
      <c r="C370" t="s">
        <v>358</v>
      </c>
      <c r="D370" t="s">
        <v>81</v>
      </c>
      <c r="E370" s="2" t="str">
        <f>HYPERLINK("capsilon://?command=openfolder&amp;siteaddress=FAM.docvelocity-na8.net&amp;folderid=FXE9C15895-F1B0-1540-85A8-C7A8B39DA567","FX210816023")</f>
        <v>FX210816023</v>
      </c>
      <c r="F370" t="s">
        <v>19</v>
      </c>
      <c r="G370" t="s">
        <v>19</v>
      </c>
      <c r="H370" t="s">
        <v>82</v>
      </c>
      <c r="I370" t="s">
        <v>1062</v>
      </c>
      <c r="J370">
        <v>31</v>
      </c>
      <c r="K370" t="s">
        <v>84</v>
      </c>
      <c r="L370" t="s">
        <v>85</v>
      </c>
      <c r="M370" t="s">
        <v>86</v>
      </c>
      <c r="N370">
        <v>2</v>
      </c>
      <c r="O370" s="1">
        <v>44477.651099537034</v>
      </c>
      <c r="P370" s="1">
        <v>44477.789907407408</v>
      </c>
      <c r="Q370">
        <v>11268</v>
      </c>
      <c r="R370">
        <v>725</v>
      </c>
      <c r="S370" t="b">
        <v>0</v>
      </c>
      <c r="T370" t="s">
        <v>87</v>
      </c>
      <c r="U370" t="b">
        <v>0</v>
      </c>
      <c r="V370" t="s">
        <v>159</v>
      </c>
      <c r="W370" s="1">
        <v>44477.67900462963</v>
      </c>
      <c r="X370">
        <v>209</v>
      </c>
      <c r="Y370">
        <v>37</v>
      </c>
      <c r="Z370">
        <v>0</v>
      </c>
      <c r="AA370">
        <v>37</v>
      </c>
      <c r="AB370">
        <v>0</v>
      </c>
      <c r="AC370">
        <v>15</v>
      </c>
      <c r="AD370">
        <v>-6</v>
      </c>
      <c r="AE370">
        <v>0</v>
      </c>
      <c r="AF370">
        <v>0</v>
      </c>
      <c r="AG370">
        <v>0</v>
      </c>
      <c r="AH370" t="s">
        <v>142</v>
      </c>
      <c r="AI370" s="1">
        <v>44477.789907407408</v>
      </c>
      <c r="AJ370">
        <v>516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-6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>
      <c r="A371" t="s">
        <v>1063</v>
      </c>
      <c r="B371" t="s">
        <v>79</v>
      </c>
      <c r="C371" t="s">
        <v>878</v>
      </c>
      <c r="D371" t="s">
        <v>81</v>
      </c>
      <c r="E371" s="2" t="str">
        <f>HYPERLINK("capsilon://?command=openfolder&amp;siteaddress=FAM.docvelocity-na8.net&amp;folderid=FX08B78D29-94E6-27D9-2328-2D8D8F4E03EA","FX210914832")</f>
        <v>FX210914832</v>
      </c>
      <c r="F371" t="s">
        <v>19</v>
      </c>
      <c r="G371" t="s">
        <v>19</v>
      </c>
      <c r="H371" t="s">
        <v>82</v>
      </c>
      <c r="I371" t="s">
        <v>1064</v>
      </c>
      <c r="J371">
        <v>128</v>
      </c>
      <c r="K371" t="s">
        <v>84</v>
      </c>
      <c r="L371" t="s">
        <v>85</v>
      </c>
      <c r="M371" t="s">
        <v>86</v>
      </c>
      <c r="N371">
        <v>2</v>
      </c>
      <c r="O371" s="1">
        <v>44470.605462962965</v>
      </c>
      <c r="P371" s="1">
        <v>44470.638680555552</v>
      </c>
      <c r="Q371">
        <v>1017</v>
      </c>
      <c r="R371">
        <v>1853</v>
      </c>
      <c r="S371" t="b">
        <v>0</v>
      </c>
      <c r="T371" t="s">
        <v>87</v>
      </c>
      <c r="U371" t="b">
        <v>0</v>
      </c>
      <c r="V371" t="s">
        <v>157</v>
      </c>
      <c r="W371" s="1">
        <v>44470.611909722225</v>
      </c>
      <c r="X371">
        <v>507</v>
      </c>
      <c r="Y371">
        <v>139</v>
      </c>
      <c r="Z371">
        <v>0</v>
      </c>
      <c r="AA371">
        <v>139</v>
      </c>
      <c r="AB371">
        <v>0</v>
      </c>
      <c r="AC371">
        <v>64</v>
      </c>
      <c r="AD371">
        <v>-11</v>
      </c>
      <c r="AE371">
        <v>0</v>
      </c>
      <c r="AF371">
        <v>0</v>
      </c>
      <c r="AG371">
        <v>0</v>
      </c>
      <c r="AH371" t="s">
        <v>142</v>
      </c>
      <c r="AI371" s="1">
        <v>44470.638680555552</v>
      </c>
      <c r="AJ371">
        <v>1346</v>
      </c>
      <c r="AK371">
        <v>1</v>
      </c>
      <c r="AL371">
        <v>0</v>
      </c>
      <c r="AM371">
        <v>1</v>
      </c>
      <c r="AN371">
        <v>0</v>
      </c>
      <c r="AO371">
        <v>1</v>
      </c>
      <c r="AP371">
        <v>-12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>
      <c r="A372" t="s">
        <v>1065</v>
      </c>
      <c r="B372" t="s">
        <v>79</v>
      </c>
      <c r="C372" t="s">
        <v>1066</v>
      </c>
      <c r="D372" t="s">
        <v>81</v>
      </c>
      <c r="E372" s="2" t="str">
        <f>HYPERLINK("capsilon://?command=openfolder&amp;siteaddress=FAM.docvelocity-na8.net&amp;folderid=FX98716F30-ECD9-8A27-57BF-074D414A4DD1","FX210812318")</f>
        <v>FX210812318</v>
      </c>
      <c r="F372" t="s">
        <v>19</v>
      </c>
      <c r="G372" t="s">
        <v>19</v>
      </c>
      <c r="H372" t="s">
        <v>82</v>
      </c>
      <c r="I372" t="s">
        <v>1067</v>
      </c>
      <c r="J372">
        <v>66</v>
      </c>
      <c r="K372" t="s">
        <v>84</v>
      </c>
      <c r="L372" t="s">
        <v>85</v>
      </c>
      <c r="M372" t="s">
        <v>86</v>
      </c>
      <c r="N372">
        <v>2</v>
      </c>
      <c r="O372" s="1">
        <v>44477.661296296297</v>
      </c>
      <c r="P372" s="1">
        <v>44477.793611111112</v>
      </c>
      <c r="Q372">
        <v>10673</v>
      </c>
      <c r="R372">
        <v>759</v>
      </c>
      <c r="S372" t="b">
        <v>0</v>
      </c>
      <c r="T372" t="s">
        <v>87</v>
      </c>
      <c r="U372" t="b">
        <v>0</v>
      </c>
      <c r="V372" t="s">
        <v>159</v>
      </c>
      <c r="W372" s="1">
        <v>44477.681759259256</v>
      </c>
      <c r="X372">
        <v>237</v>
      </c>
      <c r="Y372">
        <v>52</v>
      </c>
      <c r="Z372">
        <v>0</v>
      </c>
      <c r="AA372">
        <v>52</v>
      </c>
      <c r="AB372">
        <v>0</v>
      </c>
      <c r="AC372">
        <v>33</v>
      </c>
      <c r="AD372">
        <v>14</v>
      </c>
      <c r="AE372">
        <v>0</v>
      </c>
      <c r="AF372">
        <v>0</v>
      </c>
      <c r="AG372">
        <v>0</v>
      </c>
      <c r="AH372" t="s">
        <v>206</v>
      </c>
      <c r="AI372" s="1">
        <v>44477.793611111112</v>
      </c>
      <c r="AJ372">
        <v>522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14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>
      <c r="A373" t="s">
        <v>1068</v>
      </c>
      <c r="B373" t="s">
        <v>79</v>
      </c>
      <c r="C373" t="s">
        <v>754</v>
      </c>
      <c r="D373" t="s">
        <v>81</v>
      </c>
      <c r="E373" s="2" t="str">
        <f>HYPERLINK("capsilon://?command=openfolder&amp;siteaddress=FAM.docvelocity-na8.net&amp;folderid=FXD6DCB1D8-FE5E-7A72-5C80-CC13F4164E05","FX21097611")</f>
        <v>FX21097611</v>
      </c>
      <c r="F373" t="s">
        <v>19</v>
      </c>
      <c r="G373" t="s">
        <v>19</v>
      </c>
      <c r="H373" t="s">
        <v>82</v>
      </c>
      <c r="I373" t="s">
        <v>1069</v>
      </c>
      <c r="J373">
        <v>140</v>
      </c>
      <c r="K373" t="s">
        <v>84</v>
      </c>
      <c r="L373" t="s">
        <v>85</v>
      </c>
      <c r="M373" t="s">
        <v>86</v>
      </c>
      <c r="N373">
        <v>2</v>
      </c>
      <c r="O373" s="1">
        <v>44477.667997685188</v>
      </c>
      <c r="P373" s="1">
        <v>44477.794444444444</v>
      </c>
      <c r="Q373">
        <v>10151</v>
      </c>
      <c r="R373">
        <v>774</v>
      </c>
      <c r="S373" t="b">
        <v>0</v>
      </c>
      <c r="T373" t="s">
        <v>87</v>
      </c>
      <c r="U373" t="b">
        <v>0</v>
      </c>
      <c r="V373" t="s">
        <v>159</v>
      </c>
      <c r="W373" s="1">
        <v>44477.686203703706</v>
      </c>
      <c r="X373">
        <v>383</v>
      </c>
      <c r="Y373">
        <v>114</v>
      </c>
      <c r="Z373">
        <v>0</v>
      </c>
      <c r="AA373">
        <v>114</v>
      </c>
      <c r="AB373">
        <v>0</v>
      </c>
      <c r="AC373">
        <v>32</v>
      </c>
      <c r="AD373">
        <v>26</v>
      </c>
      <c r="AE373">
        <v>0</v>
      </c>
      <c r="AF373">
        <v>0</v>
      </c>
      <c r="AG373">
        <v>0</v>
      </c>
      <c r="AH373" t="s">
        <v>142</v>
      </c>
      <c r="AI373" s="1">
        <v>44477.794444444444</v>
      </c>
      <c r="AJ373">
        <v>391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26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>
      <c r="A374" t="s">
        <v>1070</v>
      </c>
      <c r="B374" t="s">
        <v>79</v>
      </c>
      <c r="C374" t="s">
        <v>1071</v>
      </c>
      <c r="D374" t="s">
        <v>81</v>
      </c>
      <c r="E374" s="2" t="str">
        <f>HYPERLINK("capsilon://?command=openfolder&amp;siteaddress=FAM.docvelocity-na8.net&amp;folderid=FX2E1987E1-18E9-0F14-0047-082C5DB925B8","FX210811028")</f>
        <v>FX210811028</v>
      </c>
      <c r="F374" t="s">
        <v>19</v>
      </c>
      <c r="G374" t="s">
        <v>19</v>
      </c>
      <c r="H374" t="s">
        <v>82</v>
      </c>
      <c r="I374" t="s">
        <v>1072</v>
      </c>
      <c r="J374">
        <v>66</v>
      </c>
      <c r="K374" t="s">
        <v>84</v>
      </c>
      <c r="L374" t="s">
        <v>85</v>
      </c>
      <c r="M374" t="s">
        <v>86</v>
      </c>
      <c r="N374">
        <v>2</v>
      </c>
      <c r="O374" s="1">
        <v>44477.673252314817</v>
      </c>
      <c r="P374" s="1">
        <v>44477.8044212963</v>
      </c>
      <c r="Q374">
        <v>9469</v>
      </c>
      <c r="R374">
        <v>1864</v>
      </c>
      <c r="S374" t="b">
        <v>0</v>
      </c>
      <c r="T374" t="s">
        <v>87</v>
      </c>
      <c r="U374" t="b">
        <v>0</v>
      </c>
      <c r="V374" t="s">
        <v>159</v>
      </c>
      <c r="W374" s="1">
        <v>44477.696967592594</v>
      </c>
      <c r="X374">
        <v>930</v>
      </c>
      <c r="Y374">
        <v>52</v>
      </c>
      <c r="Z374">
        <v>0</v>
      </c>
      <c r="AA374">
        <v>52</v>
      </c>
      <c r="AB374">
        <v>0</v>
      </c>
      <c r="AC374">
        <v>41</v>
      </c>
      <c r="AD374">
        <v>14</v>
      </c>
      <c r="AE374">
        <v>0</v>
      </c>
      <c r="AF374">
        <v>0</v>
      </c>
      <c r="AG374">
        <v>0</v>
      </c>
      <c r="AH374" t="s">
        <v>206</v>
      </c>
      <c r="AI374" s="1">
        <v>44477.8044212963</v>
      </c>
      <c r="AJ374">
        <v>934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14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>
      <c r="A375" t="s">
        <v>1073</v>
      </c>
      <c r="B375" t="s">
        <v>79</v>
      </c>
      <c r="C375" t="s">
        <v>695</v>
      </c>
      <c r="D375" t="s">
        <v>81</v>
      </c>
      <c r="E375" s="2" t="str">
        <f>HYPERLINK("capsilon://?command=openfolder&amp;siteaddress=FAM.docvelocity-na8.net&amp;folderid=FXC0610856-DA32-B4AD-42A0-33D2900BC29D","FX21102403")</f>
        <v>FX21102403</v>
      </c>
      <c r="F375" t="s">
        <v>19</v>
      </c>
      <c r="G375" t="s">
        <v>19</v>
      </c>
      <c r="H375" t="s">
        <v>82</v>
      </c>
      <c r="I375" t="s">
        <v>1074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44477.676840277774</v>
      </c>
      <c r="P375" s="1">
        <v>44477.798067129632</v>
      </c>
      <c r="Q375">
        <v>9638</v>
      </c>
      <c r="R375">
        <v>836</v>
      </c>
      <c r="S375" t="b">
        <v>0</v>
      </c>
      <c r="T375" t="s">
        <v>87</v>
      </c>
      <c r="U375" t="b">
        <v>0</v>
      </c>
      <c r="V375" t="s">
        <v>176</v>
      </c>
      <c r="W375" s="1">
        <v>44477.701539351852</v>
      </c>
      <c r="X375">
        <v>523</v>
      </c>
      <c r="Y375">
        <v>52</v>
      </c>
      <c r="Z375">
        <v>0</v>
      </c>
      <c r="AA375">
        <v>52</v>
      </c>
      <c r="AB375">
        <v>0</v>
      </c>
      <c r="AC375">
        <v>35</v>
      </c>
      <c r="AD375">
        <v>14</v>
      </c>
      <c r="AE375">
        <v>0</v>
      </c>
      <c r="AF375">
        <v>0</v>
      </c>
      <c r="AG375">
        <v>0</v>
      </c>
      <c r="AH375" t="s">
        <v>142</v>
      </c>
      <c r="AI375" s="1">
        <v>44477.798067129632</v>
      </c>
      <c r="AJ375">
        <v>313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14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>
      <c r="A376" t="s">
        <v>1075</v>
      </c>
      <c r="B376" t="s">
        <v>79</v>
      </c>
      <c r="C376" t="s">
        <v>1076</v>
      </c>
      <c r="D376" t="s">
        <v>81</v>
      </c>
      <c r="E376" s="2" t="str">
        <f>HYPERLINK("capsilon://?command=openfolder&amp;siteaddress=FAM.docvelocity-na8.net&amp;folderid=FXD2D19B42-13BF-5AE2-6790-F193F94BD426","FX21102484")</f>
        <v>FX21102484</v>
      </c>
      <c r="F376" t="s">
        <v>19</v>
      </c>
      <c r="G376" t="s">
        <v>19</v>
      </c>
      <c r="H376" t="s">
        <v>82</v>
      </c>
      <c r="I376" t="s">
        <v>1077</v>
      </c>
      <c r="J376">
        <v>328</v>
      </c>
      <c r="K376" t="s">
        <v>84</v>
      </c>
      <c r="L376" t="s">
        <v>85</v>
      </c>
      <c r="M376" t="s">
        <v>86</v>
      </c>
      <c r="N376">
        <v>2</v>
      </c>
      <c r="O376" s="1">
        <v>44477.681504629632</v>
      </c>
      <c r="P376" s="1">
        <v>44477.820486111108</v>
      </c>
      <c r="Q376">
        <v>5230</v>
      </c>
      <c r="R376">
        <v>6778</v>
      </c>
      <c r="S376" t="b">
        <v>0</v>
      </c>
      <c r="T376" t="s">
        <v>87</v>
      </c>
      <c r="U376" t="b">
        <v>0</v>
      </c>
      <c r="V376" t="s">
        <v>176</v>
      </c>
      <c r="W376" s="1">
        <v>44477.757534722223</v>
      </c>
      <c r="X376">
        <v>4837</v>
      </c>
      <c r="Y376">
        <v>432</v>
      </c>
      <c r="Z376">
        <v>0</v>
      </c>
      <c r="AA376">
        <v>432</v>
      </c>
      <c r="AB376">
        <v>0</v>
      </c>
      <c r="AC376">
        <v>261</v>
      </c>
      <c r="AD376">
        <v>-104</v>
      </c>
      <c r="AE376">
        <v>0</v>
      </c>
      <c r="AF376">
        <v>0</v>
      </c>
      <c r="AG376">
        <v>0</v>
      </c>
      <c r="AH376" t="s">
        <v>452</v>
      </c>
      <c r="AI376" s="1">
        <v>44477.820486111108</v>
      </c>
      <c r="AJ376">
        <v>1900</v>
      </c>
      <c r="AK376">
        <v>21</v>
      </c>
      <c r="AL376">
        <v>0</v>
      </c>
      <c r="AM376">
        <v>21</v>
      </c>
      <c r="AN376">
        <v>0</v>
      </c>
      <c r="AO376">
        <v>21</v>
      </c>
      <c r="AP376">
        <v>-125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>
      <c r="A377" t="s">
        <v>1078</v>
      </c>
      <c r="B377" t="s">
        <v>79</v>
      </c>
      <c r="C377" t="s">
        <v>1079</v>
      </c>
      <c r="D377" t="s">
        <v>81</v>
      </c>
      <c r="E377" s="2" t="str">
        <f>HYPERLINK("capsilon://?command=openfolder&amp;siteaddress=FAM.docvelocity-na8.net&amp;folderid=FX7C016993-02CE-A8E3-5DDC-AF11382D1795","FX21101562")</f>
        <v>FX21101562</v>
      </c>
      <c r="F377" t="s">
        <v>19</v>
      </c>
      <c r="G377" t="s">
        <v>19</v>
      </c>
      <c r="H377" t="s">
        <v>82</v>
      </c>
      <c r="I377" t="s">
        <v>1080</v>
      </c>
      <c r="J377">
        <v>246</v>
      </c>
      <c r="K377" t="s">
        <v>84</v>
      </c>
      <c r="L377" t="s">
        <v>85</v>
      </c>
      <c r="M377" t="s">
        <v>86</v>
      </c>
      <c r="N377">
        <v>2</v>
      </c>
      <c r="O377" s="1">
        <v>44477.683425925927</v>
      </c>
      <c r="P377" s="1">
        <v>44477.817303240743</v>
      </c>
      <c r="Q377">
        <v>10081</v>
      </c>
      <c r="R377">
        <v>1486</v>
      </c>
      <c r="S377" t="b">
        <v>0</v>
      </c>
      <c r="T377" t="s">
        <v>87</v>
      </c>
      <c r="U377" t="b">
        <v>0</v>
      </c>
      <c r="V377" t="s">
        <v>159</v>
      </c>
      <c r="W377" s="1">
        <v>44477.757731481484</v>
      </c>
      <c r="X377">
        <v>678</v>
      </c>
      <c r="Y377">
        <v>160</v>
      </c>
      <c r="Z377">
        <v>0</v>
      </c>
      <c r="AA377">
        <v>160</v>
      </c>
      <c r="AB377">
        <v>0</v>
      </c>
      <c r="AC377">
        <v>70</v>
      </c>
      <c r="AD377">
        <v>86</v>
      </c>
      <c r="AE377">
        <v>0</v>
      </c>
      <c r="AF377">
        <v>0</v>
      </c>
      <c r="AG377">
        <v>0</v>
      </c>
      <c r="AH377" t="s">
        <v>206</v>
      </c>
      <c r="AI377" s="1">
        <v>44477.817303240743</v>
      </c>
      <c r="AJ377">
        <v>808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86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>
      <c r="A378" t="s">
        <v>1081</v>
      </c>
      <c r="B378" t="s">
        <v>79</v>
      </c>
      <c r="C378" t="s">
        <v>1082</v>
      </c>
      <c r="D378" t="s">
        <v>81</v>
      </c>
      <c r="E378" s="2" t="str">
        <f>HYPERLINK("capsilon://?command=openfolder&amp;siteaddress=FAM.docvelocity-na8.net&amp;folderid=FXAB0A1B9F-D6EA-0804-0D56-4D17F6EDDA3A","FX21101255")</f>
        <v>FX21101255</v>
      </c>
      <c r="F378" t="s">
        <v>19</v>
      </c>
      <c r="G378" t="s">
        <v>19</v>
      </c>
      <c r="H378" t="s">
        <v>82</v>
      </c>
      <c r="I378" t="s">
        <v>1083</v>
      </c>
      <c r="J378">
        <v>309</v>
      </c>
      <c r="K378" t="s">
        <v>84</v>
      </c>
      <c r="L378" t="s">
        <v>85</v>
      </c>
      <c r="M378" t="s">
        <v>86</v>
      </c>
      <c r="N378">
        <v>2</v>
      </c>
      <c r="O378" s="1">
        <v>44477.690266203703</v>
      </c>
      <c r="P378" s="1">
        <v>44477.845856481479</v>
      </c>
      <c r="Q378">
        <v>7832</v>
      </c>
      <c r="R378">
        <v>5611</v>
      </c>
      <c r="S378" t="b">
        <v>0</v>
      </c>
      <c r="T378" t="s">
        <v>87</v>
      </c>
      <c r="U378" t="b">
        <v>0</v>
      </c>
      <c r="V378" t="s">
        <v>100</v>
      </c>
      <c r="W378" s="1">
        <v>44477.784502314818</v>
      </c>
      <c r="X378">
        <v>2444</v>
      </c>
      <c r="Y378">
        <v>336</v>
      </c>
      <c r="Z378">
        <v>0</v>
      </c>
      <c r="AA378">
        <v>336</v>
      </c>
      <c r="AB378">
        <v>0</v>
      </c>
      <c r="AC378">
        <v>217</v>
      </c>
      <c r="AD378">
        <v>-27</v>
      </c>
      <c r="AE378">
        <v>0</v>
      </c>
      <c r="AF378">
        <v>0</v>
      </c>
      <c r="AG378">
        <v>0</v>
      </c>
      <c r="AH378" t="s">
        <v>142</v>
      </c>
      <c r="AI378" s="1">
        <v>44477.845856481479</v>
      </c>
      <c r="AJ378">
        <v>3167</v>
      </c>
      <c r="AK378">
        <v>8</v>
      </c>
      <c r="AL378">
        <v>0</v>
      </c>
      <c r="AM378">
        <v>8</v>
      </c>
      <c r="AN378">
        <v>0</v>
      </c>
      <c r="AO378">
        <v>8</v>
      </c>
      <c r="AP378">
        <v>-35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>
      <c r="A379" t="s">
        <v>1084</v>
      </c>
      <c r="B379" t="s">
        <v>79</v>
      </c>
      <c r="C379" t="s">
        <v>1085</v>
      </c>
      <c r="D379" t="s">
        <v>81</v>
      </c>
      <c r="E379" s="2" t="str">
        <f>HYPERLINK("capsilon://?command=openfolder&amp;siteaddress=FAM.docvelocity-na8.net&amp;folderid=FX8DA02EFD-DD9A-6830-2D58-DA022B984229","FX21101976")</f>
        <v>FX21101976</v>
      </c>
      <c r="F379" t="s">
        <v>19</v>
      </c>
      <c r="G379" t="s">
        <v>19</v>
      </c>
      <c r="H379" t="s">
        <v>82</v>
      </c>
      <c r="I379" t="s">
        <v>1086</v>
      </c>
      <c r="J379">
        <v>747</v>
      </c>
      <c r="K379" t="s">
        <v>84</v>
      </c>
      <c r="L379" t="s">
        <v>85</v>
      </c>
      <c r="M379" t="s">
        <v>86</v>
      </c>
      <c r="N379">
        <v>1</v>
      </c>
      <c r="O379" s="1">
        <v>44477.694085648145</v>
      </c>
      <c r="P379" s="1">
        <v>44477.779050925928</v>
      </c>
      <c r="Q379">
        <v>6288</v>
      </c>
      <c r="R379">
        <v>1053</v>
      </c>
      <c r="S379" t="b">
        <v>0</v>
      </c>
      <c r="T379" t="s">
        <v>87</v>
      </c>
      <c r="U379" t="b">
        <v>0</v>
      </c>
      <c r="V379" t="s">
        <v>202</v>
      </c>
      <c r="W379" s="1">
        <v>44477.779050925928</v>
      </c>
      <c r="X379">
        <v>629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747</v>
      </c>
      <c r="AE379">
        <v>660</v>
      </c>
      <c r="AF379">
        <v>0</v>
      </c>
      <c r="AG379">
        <v>20</v>
      </c>
      <c r="AH379" t="s">
        <v>87</v>
      </c>
      <c r="AI379" t="s">
        <v>87</v>
      </c>
      <c r="AJ379" t="s">
        <v>87</v>
      </c>
      <c r="AK379" t="s">
        <v>87</v>
      </c>
      <c r="AL379" t="s">
        <v>87</v>
      </c>
      <c r="AM379" t="s">
        <v>87</v>
      </c>
      <c r="AN379" t="s">
        <v>87</v>
      </c>
      <c r="AO379" t="s">
        <v>87</v>
      </c>
      <c r="AP379" t="s">
        <v>87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>
      <c r="A380" t="s">
        <v>1087</v>
      </c>
      <c r="B380" t="s">
        <v>79</v>
      </c>
      <c r="C380" t="s">
        <v>1088</v>
      </c>
      <c r="D380" t="s">
        <v>81</v>
      </c>
      <c r="E380" s="2" t="str">
        <f>HYPERLINK("capsilon://?command=openfolder&amp;siteaddress=FAM.docvelocity-na8.net&amp;folderid=FXCE967D8F-A765-C3D5-D631-4FB859C6AC6C","FX21103131")</f>
        <v>FX21103131</v>
      </c>
      <c r="F380" t="s">
        <v>19</v>
      </c>
      <c r="G380" t="s">
        <v>19</v>
      </c>
      <c r="H380" t="s">
        <v>82</v>
      </c>
      <c r="I380" t="s">
        <v>1089</v>
      </c>
      <c r="J380">
        <v>38</v>
      </c>
      <c r="K380" t="s">
        <v>84</v>
      </c>
      <c r="L380" t="s">
        <v>85</v>
      </c>
      <c r="M380" t="s">
        <v>86</v>
      </c>
      <c r="N380">
        <v>2</v>
      </c>
      <c r="O380" s="1">
        <v>44477.701006944444</v>
      </c>
      <c r="P380" s="1">
        <v>44477.848807870374</v>
      </c>
      <c r="Q380">
        <v>12185</v>
      </c>
      <c r="R380">
        <v>585</v>
      </c>
      <c r="S380" t="b">
        <v>0</v>
      </c>
      <c r="T380" t="s">
        <v>87</v>
      </c>
      <c r="U380" t="b">
        <v>0</v>
      </c>
      <c r="V380" t="s">
        <v>176</v>
      </c>
      <c r="W380" s="1">
        <v>44477.760717592595</v>
      </c>
      <c r="X380">
        <v>274</v>
      </c>
      <c r="Y380">
        <v>37</v>
      </c>
      <c r="Z380">
        <v>0</v>
      </c>
      <c r="AA380">
        <v>37</v>
      </c>
      <c r="AB380">
        <v>0</v>
      </c>
      <c r="AC380">
        <v>21</v>
      </c>
      <c r="AD380">
        <v>1</v>
      </c>
      <c r="AE380">
        <v>0</v>
      </c>
      <c r="AF380">
        <v>0</v>
      </c>
      <c r="AG380">
        <v>0</v>
      </c>
      <c r="AH380" t="s">
        <v>206</v>
      </c>
      <c r="AI380" s="1">
        <v>44477.848807870374</v>
      </c>
      <c r="AJ380">
        <v>311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>
      <c r="A381" t="s">
        <v>1090</v>
      </c>
      <c r="B381" t="s">
        <v>79</v>
      </c>
      <c r="C381" t="s">
        <v>802</v>
      </c>
      <c r="D381" t="s">
        <v>81</v>
      </c>
      <c r="E381" s="2" t="str">
        <f>HYPERLINK("capsilon://?command=openfolder&amp;siteaddress=FAM.docvelocity-na8.net&amp;folderid=FX37067024-14E7-CBE9-DD86-4E9EF3B98570","FX210913769")</f>
        <v>FX210913769</v>
      </c>
      <c r="F381" t="s">
        <v>19</v>
      </c>
      <c r="G381" t="s">
        <v>19</v>
      </c>
      <c r="H381" t="s">
        <v>82</v>
      </c>
      <c r="I381" t="s">
        <v>1091</v>
      </c>
      <c r="J381">
        <v>66</v>
      </c>
      <c r="K381" t="s">
        <v>84</v>
      </c>
      <c r="L381" t="s">
        <v>85</v>
      </c>
      <c r="M381" t="s">
        <v>86</v>
      </c>
      <c r="N381">
        <v>1</v>
      </c>
      <c r="O381" s="1">
        <v>44477.707858796297</v>
      </c>
      <c r="P381" s="1">
        <v>44477.78</v>
      </c>
      <c r="Q381">
        <v>5947</v>
      </c>
      <c r="R381">
        <v>286</v>
      </c>
      <c r="S381" t="b">
        <v>0</v>
      </c>
      <c r="T381" t="s">
        <v>87</v>
      </c>
      <c r="U381" t="b">
        <v>0</v>
      </c>
      <c r="V381" t="s">
        <v>202</v>
      </c>
      <c r="W381" s="1">
        <v>44477.78</v>
      </c>
      <c r="X381">
        <v>66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66</v>
      </c>
      <c r="AE381">
        <v>52</v>
      </c>
      <c r="AF381">
        <v>0</v>
      </c>
      <c r="AG381">
        <v>1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>
      <c r="A382" t="s">
        <v>1092</v>
      </c>
      <c r="B382" t="s">
        <v>79</v>
      </c>
      <c r="C382" t="s">
        <v>1093</v>
      </c>
      <c r="D382" t="s">
        <v>81</v>
      </c>
      <c r="E382" s="2" t="str">
        <f>HYPERLINK("capsilon://?command=openfolder&amp;siteaddress=FAM.docvelocity-na8.net&amp;folderid=FXC8EDBFD2-3B56-8DE6-2536-CA514D8CD8FF","FX21102704")</f>
        <v>FX21102704</v>
      </c>
      <c r="F382" t="s">
        <v>19</v>
      </c>
      <c r="G382" t="s">
        <v>19</v>
      </c>
      <c r="H382" t="s">
        <v>82</v>
      </c>
      <c r="I382" t="s">
        <v>1094</v>
      </c>
      <c r="J382">
        <v>26</v>
      </c>
      <c r="K382" t="s">
        <v>84</v>
      </c>
      <c r="L382" t="s">
        <v>85</v>
      </c>
      <c r="M382" t="s">
        <v>86</v>
      </c>
      <c r="N382">
        <v>2</v>
      </c>
      <c r="O382" s="1">
        <v>44477.734976851854</v>
      </c>
      <c r="P382" s="1">
        <v>44477.848229166666</v>
      </c>
      <c r="Q382">
        <v>9397</v>
      </c>
      <c r="R382">
        <v>388</v>
      </c>
      <c r="S382" t="b">
        <v>0</v>
      </c>
      <c r="T382" t="s">
        <v>87</v>
      </c>
      <c r="U382" t="b">
        <v>0</v>
      </c>
      <c r="V382" t="s">
        <v>159</v>
      </c>
      <c r="W382" s="1">
        <v>44477.760023148148</v>
      </c>
      <c r="X382">
        <v>184</v>
      </c>
      <c r="Y382">
        <v>21</v>
      </c>
      <c r="Z382">
        <v>0</v>
      </c>
      <c r="AA382">
        <v>21</v>
      </c>
      <c r="AB382">
        <v>0</v>
      </c>
      <c r="AC382">
        <v>6</v>
      </c>
      <c r="AD382">
        <v>5</v>
      </c>
      <c r="AE382">
        <v>0</v>
      </c>
      <c r="AF382">
        <v>0</v>
      </c>
      <c r="AG382">
        <v>0</v>
      </c>
      <c r="AH382" t="s">
        <v>142</v>
      </c>
      <c r="AI382" s="1">
        <v>44477.848229166666</v>
      </c>
      <c r="AJ382">
        <v>204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5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>
      <c r="A383" t="s">
        <v>1095</v>
      </c>
      <c r="B383" t="s">
        <v>79</v>
      </c>
      <c r="C383" t="s">
        <v>1093</v>
      </c>
      <c r="D383" t="s">
        <v>81</v>
      </c>
      <c r="E383" s="2" t="str">
        <f>HYPERLINK("capsilon://?command=openfolder&amp;siteaddress=FAM.docvelocity-na8.net&amp;folderid=FXC8EDBFD2-3B56-8DE6-2536-CA514D8CD8FF","FX21102704")</f>
        <v>FX21102704</v>
      </c>
      <c r="F383" t="s">
        <v>19</v>
      </c>
      <c r="G383" t="s">
        <v>19</v>
      </c>
      <c r="H383" t="s">
        <v>82</v>
      </c>
      <c r="I383" t="s">
        <v>1096</v>
      </c>
      <c r="J383">
        <v>26</v>
      </c>
      <c r="K383" t="s">
        <v>84</v>
      </c>
      <c r="L383" t="s">
        <v>85</v>
      </c>
      <c r="M383" t="s">
        <v>86</v>
      </c>
      <c r="N383">
        <v>2</v>
      </c>
      <c r="O383" s="1">
        <v>44477.735231481478</v>
      </c>
      <c r="P383" s="1">
        <v>44477.852858796294</v>
      </c>
      <c r="Q383">
        <v>9300</v>
      </c>
      <c r="R383">
        <v>863</v>
      </c>
      <c r="S383" t="b">
        <v>0</v>
      </c>
      <c r="T383" t="s">
        <v>87</v>
      </c>
      <c r="U383" t="b">
        <v>0</v>
      </c>
      <c r="V383" t="s">
        <v>159</v>
      </c>
      <c r="W383" s="1">
        <v>44477.763854166667</v>
      </c>
      <c r="X383">
        <v>330</v>
      </c>
      <c r="Y383">
        <v>21</v>
      </c>
      <c r="Z383">
        <v>0</v>
      </c>
      <c r="AA383">
        <v>21</v>
      </c>
      <c r="AB383">
        <v>0</v>
      </c>
      <c r="AC383">
        <v>16</v>
      </c>
      <c r="AD383">
        <v>5</v>
      </c>
      <c r="AE383">
        <v>0</v>
      </c>
      <c r="AF383">
        <v>0</v>
      </c>
      <c r="AG383">
        <v>0</v>
      </c>
      <c r="AH383" t="s">
        <v>121</v>
      </c>
      <c r="AI383" s="1">
        <v>44477.852858796294</v>
      </c>
      <c r="AJ383">
        <v>533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5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>
      <c r="A384" t="s">
        <v>1097</v>
      </c>
      <c r="B384" t="s">
        <v>79</v>
      </c>
      <c r="C384" t="s">
        <v>1093</v>
      </c>
      <c r="D384" t="s">
        <v>81</v>
      </c>
      <c r="E384" s="2" t="str">
        <f>HYPERLINK("capsilon://?command=openfolder&amp;siteaddress=FAM.docvelocity-na8.net&amp;folderid=FXC8EDBFD2-3B56-8DE6-2536-CA514D8CD8FF","FX21102704")</f>
        <v>FX21102704</v>
      </c>
      <c r="F384" t="s">
        <v>19</v>
      </c>
      <c r="G384" t="s">
        <v>19</v>
      </c>
      <c r="H384" t="s">
        <v>82</v>
      </c>
      <c r="I384" t="s">
        <v>1098</v>
      </c>
      <c r="J384">
        <v>31</v>
      </c>
      <c r="K384" t="s">
        <v>84</v>
      </c>
      <c r="L384" t="s">
        <v>85</v>
      </c>
      <c r="M384" t="s">
        <v>86</v>
      </c>
      <c r="N384">
        <v>1</v>
      </c>
      <c r="O384" s="1">
        <v>44477.735763888886</v>
      </c>
      <c r="P384" s="1">
        <v>44477.781226851854</v>
      </c>
      <c r="Q384">
        <v>3822</v>
      </c>
      <c r="R384">
        <v>106</v>
      </c>
      <c r="S384" t="b">
        <v>0</v>
      </c>
      <c r="T384" t="s">
        <v>87</v>
      </c>
      <c r="U384" t="b">
        <v>0</v>
      </c>
      <c r="V384" t="s">
        <v>202</v>
      </c>
      <c r="W384" s="1">
        <v>44477.781226851854</v>
      </c>
      <c r="X384">
        <v>106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31</v>
      </c>
      <c r="AE384">
        <v>27</v>
      </c>
      <c r="AF384">
        <v>0</v>
      </c>
      <c r="AG384">
        <v>1</v>
      </c>
      <c r="AH384" t="s">
        <v>87</v>
      </c>
      <c r="AI384" t="s">
        <v>87</v>
      </c>
      <c r="AJ384" t="s">
        <v>87</v>
      </c>
      <c r="AK384" t="s">
        <v>87</v>
      </c>
      <c r="AL384" t="s">
        <v>87</v>
      </c>
      <c r="AM384" t="s">
        <v>87</v>
      </c>
      <c r="AN384" t="s">
        <v>87</v>
      </c>
      <c r="AO384" t="s">
        <v>87</v>
      </c>
      <c r="AP384" t="s">
        <v>87</v>
      </c>
      <c r="AQ384" t="s">
        <v>87</v>
      </c>
      <c r="AR384" t="s">
        <v>87</v>
      </c>
      <c r="AS384" t="s">
        <v>87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>
      <c r="A385" t="s">
        <v>1099</v>
      </c>
      <c r="B385" t="s">
        <v>79</v>
      </c>
      <c r="C385" t="s">
        <v>1093</v>
      </c>
      <c r="D385" t="s">
        <v>81</v>
      </c>
      <c r="E385" s="2" t="str">
        <f>HYPERLINK("capsilon://?command=openfolder&amp;siteaddress=FAM.docvelocity-na8.net&amp;folderid=FXC8EDBFD2-3B56-8DE6-2536-CA514D8CD8FF","FX21102704")</f>
        <v>FX21102704</v>
      </c>
      <c r="F385" t="s">
        <v>19</v>
      </c>
      <c r="G385" t="s">
        <v>19</v>
      </c>
      <c r="H385" t="s">
        <v>82</v>
      </c>
      <c r="I385" t="s">
        <v>1100</v>
      </c>
      <c r="J385">
        <v>31</v>
      </c>
      <c r="K385" t="s">
        <v>84</v>
      </c>
      <c r="L385" t="s">
        <v>85</v>
      </c>
      <c r="M385" t="s">
        <v>86</v>
      </c>
      <c r="N385">
        <v>1</v>
      </c>
      <c r="O385" s="1">
        <v>44477.736307870371</v>
      </c>
      <c r="P385" s="1">
        <v>44477.784039351849</v>
      </c>
      <c r="Q385">
        <v>4065</v>
      </c>
      <c r="R385">
        <v>59</v>
      </c>
      <c r="S385" t="b">
        <v>0</v>
      </c>
      <c r="T385" t="s">
        <v>87</v>
      </c>
      <c r="U385" t="b">
        <v>0</v>
      </c>
      <c r="V385" t="s">
        <v>202</v>
      </c>
      <c r="W385" s="1">
        <v>44477.784039351849</v>
      </c>
      <c r="X385">
        <v>59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31</v>
      </c>
      <c r="AE385">
        <v>27</v>
      </c>
      <c r="AF385">
        <v>0</v>
      </c>
      <c r="AG385">
        <v>1</v>
      </c>
      <c r="AH385" t="s">
        <v>87</v>
      </c>
      <c r="AI385" t="s">
        <v>87</v>
      </c>
      <c r="AJ385" t="s">
        <v>87</v>
      </c>
      <c r="AK385" t="s">
        <v>87</v>
      </c>
      <c r="AL385" t="s">
        <v>87</v>
      </c>
      <c r="AM385" t="s">
        <v>87</v>
      </c>
      <c r="AN385" t="s">
        <v>87</v>
      </c>
      <c r="AO385" t="s">
        <v>87</v>
      </c>
      <c r="AP385" t="s">
        <v>87</v>
      </c>
      <c r="AQ385" t="s">
        <v>87</v>
      </c>
      <c r="AR385" t="s">
        <v>87</v>
      </c>
      <c r="AS385" t="s">
        <v>87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>
      <c r="A386" t="s">
        <v>1101</v>
      </c>
      <c r="B386" t="s">
        <v>79</v>
      </c>
      <c r="C386" t="s">
        <v>1093</v>
      </c>
      <c r="D386" t="s">
        <v>81</v>
      </c>
      <c r="E386" s="2" t="str">
        <f>HYPERLINK("capsilon://?command=openfolder&amp;siteaddress=FAM.docvelocity-na8.net&amp;folderid=FXC8EDBFD2-3B56-8DE6-2536-CA514D8CD8FF","FX21102704")</f>
        <v>FX21102704</v>
      </c>
      <c r="F386" t="s">
        <v>19</v>
      </c>
      <c r="G386" t="s">
        <v>19</v>
      </c>
      <c r="H386" t="s">
        <v>82</v>
      </c>
      <c r="I386" t="s">
        <v>1102</v>
      </c>
      <c r="J386">
        <v>31</v>
      </c>
      <c r="K386" t="s">
        <v>84</v>
      </c>
      <c r="L386" t="s">
        <v>85</v>
      </c>
      <c r="M386" t="s">
        <v>86</v>
      </c>
      <c r="N386">
        <v>1</v>
      </c>
      <c r="O386" s="1">
        <v>44477.736817129633</v>
      </c>
      <c r="P386" s="1">
        <v>44477.78466435185</v>
      </c>
      <c r="Q386">
        <v>4080</v>
      </c>
      <c r="R386">
        <v>54</v>
      </c>
      <c r="S386" t="b">
        <v>0</v>
      </c>
      <c r="T386" t="s">
        <v>87</v>
      </c>
      <c r="U386" t="b">
        <v>0</v>
      </c>
      <c r="V386" t="s">
        <v>202</v>
      </c>
      <c r="W386" s="1">
        <v>44477.78466435185</v>
      </c>
      <c r="X386">
        <v>54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31</v>
      </c>
      <c r="AE386">
        <v>27</v>
      </c>
      <c r="AF386">
        <v>0</v>
      </c>
      <c r="AG386">
        <v>1</v>
      </c>
      <c r="AH386" t="s">
        <v>87</v>
      </c>
      <c r="AI386" t="s">
        <v>87</v>
      </c>
      <c r="AJ386" t="s">
        <v>87</v>
      </c>
      <c r="AK386" t="s">
        <v>87</v>
      </c>
      <c r="AL386" t="s">
        <v>87</v>
      </c>
      <c r="AM386" t="s">
        <v>87</v>
      </c>
      <c r="AN386" t="s">
        <v>87</v>
      </c>
      <c r="AO386" t="s">
        <v>87</v>
      </c>
      <c r="AP386" t="s">
        <v>87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>
      <c r="A387" t="s">
        <v>1103</v>
      </c>
      <c r="B387" t="s">
        <v>79</v>
      </c>
      <c r="C387" t="s">
        <v>1093</v>
      </c>
      <c r="D387" t="s">
        <v>81</v>
      </c>
      <c r="E387" s="2" t="str">
        <f>HYPERLINK("capsilon://?command=openfolder&amp;siteaddress=FAM.docvelocity-na8.net&amp;folderid=FXC8EDBFD2-3B56-8DE6-2536-CA514D8CD8FF","FX21102704")</f>
        <v>FX21102704</v>
      </c>
      <c r="F387" t="s">
        <v>19</v>
      </c>
      <c r="G387" t="s">
        <v>19</v>
      </c>
      <c r="H387" t="s">
        <v>82</v>
      </c>
      <c r="I387" t="s">
        <v>1104</v>
      </c>
      <c r="J387">
        <v>26</v>
      </c>
      <c r="K387" t="s">
        <v>84</v>
      </c>
      <c r="L387" t="s">
        <v>85</v>
      </c>
      <c r="M387" t="s">
        <v>86</v>
      </c>
      <c r="N387">
        <v>1</v>
      </c>
      <c r="O387" s="1">
        <v>44477.736851851849</v>
      </c>
      <c r="P387" s="1">
        <v>44477.785416666666</v>
      </c>
      <c r="Q387">
        <v>4132</v>
      </c>
      <c r="R387">
        <v>64</v>
      </c>
      <c r="S387" t="b">
        <v>0</v>
      </c>
      <c r="T387" t="s">
        <v>87</v>
      </c>
      <c r="U387" t="b">
        <v>0</v>
      </c>
      <c r="V387" t="s">
        <v>202</v>
      </c>
      <c r="W387" s="1">
        <v>44477.785416666666</v>
      </c>
      <c r="X387">
        <v>64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26</v>
      </c>
      <c r="AE387">
        <v>21</v>
      </c>
      <c r="AF387">
        <v>0</v>
      </c>
      <c r="AG387">
        <v>1</v>
      </c>
      <c r="AH387" t="s">
        <v>87</v>
      </c>
      <c r="AI387" t="s">
        <v>87</v>
      </c>
      <c r="AJ387" t="s">
        <v>87</v>
      </c>
      <c r="AK387" t="s">
        <v>87</v>
      </c>
      <c r="AL387" t="s">
        <v>87</v>
      </c>
      <c r="AM387" t="s">
        <v>87</v>
      </c>
      <c r="AN387" t="s">
        <v>87</v>
      </c>
      <c r="AO387" t="s">
        <v>87</v>
      </c>
      <c r="AP387" t="s">
        <v>87</v>
      </c>
      <c r="AQ387" t="s">
        <v>87</v>
      </c>
      <c r="AR387" t="s">
        <v>87</v>
      </c>
      <c r="AS387" t="s">
        <v>87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>
      <c r="A388" t="s">
        <v>1105</v>
      </c>
      <c r="B388" t="s">
        <v>79</v>
      </c>
      <c r="C388" t="s">
        <v>1093</v>
      </c>
      <c r="D388" t="s">
        <v>81</v>
      </c>
      <c r="E388" s="2" t="str">
        <f>HYPERLINK("capsilon://?command=openfolder&amp;siteaddress=FAM.docvelocity-na8.net&amp;folderid=FXC8EDBFD2-3B56-8DE6-2536-CA514D8CD8FF","FX21102704")</f>
        <v>FX21102704</v>
      </c>
      <c r="F388" t="s">
        <v>19</v>
      </c>
      <c r="G388" t="s">
        <v>19</v>
      </c>
      <c r="H388" t="s">
        <v>82</v>
      </c>
      <c r="I388" t="s">
        <v>1106</v>
      </c>
      <c r="J388">
        <v>26</v>
      </c>
      <c r="K388" t="s">
        <v>84</v>
      </c>
      <c r="L388" t="s">
        <v>85</v>
      </c>
      <c r="M388" t="s">
        <v>86</v>
      </c>
      <c r="N388">
        <v>1</v>
      </c>
      <c r="O388" s="1">
        <v>44477.737268518518</v>
      </c>
      <c r="P388" s="1">
        <v>44477.786585648151</v>
      </c>
      <c r="Q388">
        <v>4161</v>
      </c>
      <c r="R388">
        <v>100</v>
      </c>
      <c r="S388" t="b">
        <v>0</v>
      </c>
      <c r="T388" t="s">
        <v>87</v>
      </c>
      <c r="U388" t="b">
        <v>0</v>
      </c>
      <c r="V388" t="s">
        <v>202</v>
      </c>
      <c r="W388" s="1">
        <v>44477.786585648151</v>
      </c>
      <c r="X388">
        <v>100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26</v>
      </c>
      <c r="AE388">
        <v>21</v>
      </c>
      <c r="AF388">
        <v>0</v>
      </c>
      <c r="AG388">
        <v>1</v>
      </c>
      <c r="AH388" t="s">
        <v>87</v>
      </c>
      <c r="AI388" t="s">
        <v>87</v>
      </c>
      <c r="AJ388" t="s">
        <v>87</v>
      </c>
      <c r="AK388" t="s">
        <v>87</v>
      </c>
      <c r="AL388" t="s">
        <v>87</v>
      </c>
      <c r="AM388" t="s">
        <v>87</v>
      </c>
      <c r="AN388" t="s">
        <v>87</v>
      </c>
      <c r="AO388" t="s">
        <v>87</v>
      </c>
      <c r="AP388" t="s">
        <v>87</v>
      </c>
      <c r="AQ388" t="s">
        <v>87</v>
      </c>
      <c r="AR388" t="s">
        <v>87</v>
      </c>
      <c r="AS388" t="s">
        <v>87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>
      <c r="A389" t="s">
        <v>1107</v>
      </c>
      <c r="B389" t="s">
        <v>79</v>
      </c>
      <c r="C389" t="s">
        <v>1093</v>
      </c>
      <c r="D389" t="s">
        <v>81</v>
      </c>
      <c r="E389" s="2" t="str">
        <f>HYPERLINK("capsilon://?command=openfolder&amp;siteaddress=FAM.docvelocity-na8.net&amp;folderid=FXC8EDBFD2-3B56-8DE6-2536-CA514D8CD8FF","FX21102704")</f>
        <v>FX21102704</v>
      </c>
      <c r="F389" t="s">
        <v>19</v>
      </c>
      <c r="G389" t="s">
        <v>19</v>
      </c>
      <c r="H389" t="s">
        <v>82</v>
      </c>
      <c r="I389" t="s">
        <v>1108</v>
      </c>
      <c r="J389">
        <v>26</v>
      </c>
      <c r="K389" t="s">
        <v>84</v>
      </c>
      <c r="L389" t="s">
        <v>85</v>
      </c>
      <c r="M389" t="s">
        <v>86</v>
      </c>
      <c r="N389">
        <v>2</v>
      </c>
      <c r="O389" s="1">
        <v>44477.737523148149</v>
      </c>
      <c r="P389" s="1">
        <v>44477.850439814814</v>
      </c>
      <c r="Q389">
        <v>9415</v>
      </c>
      <c r="R389">
        <v>341</v>
      </c>
      <c r="S389" t="b">
        <v>0</v>
      </c>
      <c r="T389" t="s">
        <v>87</v>
      </c>
      <c r="U389" t="b">
        <v>0</v>
      </c>
      <c r="V389" t="s">
        <v>202</v>
      </c>
      <c r="W389" s="1">
        <v>44477.801458333335</v>
      </c>
      <c r="X389">
        <v>151</v>
      </c>
      <c r="Y389">
        <v>21</v>
      </c>
      <c r="Z389">
        <v>0</v>
      </c>
      <c r="AA389">
        <v>21</v>
      </c>
      <c r="AB389">
        <v>0</v>
      </c>
      <c r="AC389">
        <v>9</v>
      </c>
      <c r="AD389">
        <v>5</v>
      </c>
      <c r="AE389">
        <v>0</v>
      </c>
      <c r="AF389">
        <v>0</v>
      </c>
      <c r="AG389">
        <v>0</v>
      </c>
      <c r="AH389" t="s">
        <v>142</v>
      </c>
      <c r="AI389" s="1">
        <v>44477.850439814814</v>
      </c>
      <c r="AJ389">
        <v>190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5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>
      <c r="A390" t="s">
        <v>1109</v>
      </c>
      <c r="B390" t="s">
        <v>79</v>
      </c>
      <c r="C390" t="s">
        <v>1093</v>
      </c>
      <c r="D390" t="s">
        <v>81</v>
      </c>
      <c r="E390" s="2" t="str">
        <f>HYPERLINK("capsilon://?command=openfolder&amp;siteaddress=FAM.docvelocity-na8.net&amp;folderid=FXC8EDBFD2-3B56-8DE6-2536-CA514D8CD8FF","FX21102704")</f>
        <v>FX21102704</v>
      </c>
      <c r="F390" t="s">
        <v>19</v>
      </c>
      <c r="G390" t="s">
        <v>19</v>
      </c>
      <c r="H390" t="s">
        <v>82</v>
      </c>
      <c r="I390" t="s">
        <v>1110</v>
      </c>
      <c r="J390">
        <v>43</v>
      </c>
      <c r="K390" t="s">
        <v>84</v>
      </c>
      <c r="L390" t="s">
        <v>85</v>
      </c>
      <c r="M390" t="s">
        <v>86</v>
      </c>
      <c r="N390">
        <v>2</v>
      </c>
      <c r="O390" s="1">
        <v>44477.737685185188</v>
      </c>
      <c r="P390" s="1">
        <v>44477.85355324074</v>
      </c>
      <c r="Q390">
        <v>9131</v>
      </c>
      <c r="R390">
        <v>880</v>
      </c>
      <c r="S390" t="b">
        <v>0</v>
      </c>
      <c r="T390" t="s">
        <v>87</v>
      </c>
      <c r="U390" t="b">
        <v>0</v>
      </c>
      <c r="V390" t="s">
        <v>202</v>
      </c>
      <c r="W390" s="1">
        <v>44477.806921296295</v>
      </c>
      <c r="X390">
        <v>471</v>
      </c>
      <c r="Y390">
        <v>50</v>
      </c>
      <c r="Z390">
        <v>0</v>
      </c>
      <c r="AA390">
        <v>50</v>
      </c>
      <c r="AB390">
        <v>0</v>
      </c>
      <c r="AC390">
        <v>21</v>
      </c>
      <c r="AD390">
        <v>-7</v>
      </c>
      <c r="AE390">
        <v>0</v>
      </c>
      <c r="AF390">
        <v>0</v>
      </c>
      <c r="AG390">
        <v>0</v>
      </c>
      <c r="AH390" t="s">
        <v>206</v>
      </c>
      <c r="AI390" s="1">
        <v>44477.85355324074</v>
      </c>
      <c r="AJ390">
        <v>409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-7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>
      <c r="A391" t="s">
        <v>1111</v>
      </c>
      <c r="B391" t="s">
        <v>79</v>
      </c>
      <c r="C391" t="s">
        <v>1093</v>
      </c>
      <c r="D391" t="s">
        <v>81</v>
      </c>
      <c r="E391" s="2" t="str">
        <f>HYPERLINK("capsilon://?command=openfolder&amp;siteaddress=FAM.docvelocity-na8.net&amp;folderid=FXC8EDBFD2-3B56-8DE6-2536-CA514D8CD8FF","FX21102704")</f>
        <v>FX21102704</v>
      </c>
      <c r="F391" t="s">
        <v>19</v>
      </c>
      <c r="G391" t="s">
        <v>19</v>
      </c>
      <c r="H391" t="s">
        <v>82</v>
      </c>
      <c r="I391" t="s">
        <v>1112</v>
      </c>
      <c r="J391">
        <v>26</v>
      </c>
      <c r="K391" t="s">
        <v>84</v>
      </c>
      <c r="L391" t="s">
        <v>85</v>
      </c>
      <c r="M391" t="s">
        <v>86</v>
      </c>
      <c r="N391">
        <v>2</v>
      </c>
      <c r="O391" s="1">
        <v>44477.737881944442</v>
      </c>
      <c r="P391" s="1">
        <v>44477.853472222225</v>
      </c>
      <c r="Q391">
        <v>9656</v>
      </c>
      <c r="R391">
        <v>331</v>
      </c>
      <c r="S391" t="b">
        <v>0</v>
      </c>
      <c r="T391" t="s">
        <v>87</v>
      </c>
      <c r="U391" t="b">
        <v>0</v>
      </c>
      <c r="V391" t="s">
        <v>202</v>
      </c>
      <c r="W391" s="1">
        <v>44477.807743055557</v>
      </c>
      <c r="X391">
        <v>70</v>
      </c>
      <c r="Y391">
        <v>21</v>
      </c>
      <c r="Z391">
        <v>0</v>
      </c>
      <c r="AA391">
        <v>21</v>
      </c>
      <c r="AB391">
        <v>0</v>
      </c>
      <c r="AC391">
        <v>2</v>
      </c>
      <c r="AD391">
        <v>5</v>
      </c>
      <c r="AE391">
        <v>0</v>
      </c>
      <c r="AF391">
        <v>0</v>
      </c>
      <c r="AG391">
        <v>0</v>
      </c>
      <c r="AH391" t="s">
        <v>142</v>
      </c>
      <c r="AI391" s="1">
        <v>44477.853472222225</v>
      </c>
      <c r="AJ391">
        <v>261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5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>
      <c r="A392" t="s">
        <v>1113</v>
      </c>
      <c r="B392" t="s">
        <v>79</v>
      </c>
      <c r="C392" t="s">
        <v>1093</v>
      </c>
      <c r="D392" t="s">
        <v>81</v>
      </c>
      <c r="E392" s="2" t="str">
        <f>HYPERLINK("capsilon://?command=openfolder&amp;siteaddress=FAM.docvelocity-na8.net&amp;folderid=FXC8EDBFD2-3B56-8DE6-2536-CA514D8CD8FF","FX21102704")</f>
        <v>FX21102704</v>
      </c>
      <c r="F392" t="s">
        <v>19</v>
      </c>
      <c r="G392" t="s">
        <v>19</v>
      </c>
      <c r="H392" t="s">
        <v>82</v>
      </c>
      <c r="I392" t="s">
        <v>1114</v>
      </c>
      <c r="J392">
        <v>26</v>
      </c>
      <c r="K392" t="s">
        <v>84</v>
      </c>
      <c r="L392" t="s">
        <v>85</v>
      </c>
      <c r="M392" t="s">
        <v>86</v>
      </c>
      <c r="N392">
        <v>2</v>
      </c>
      <c r="O392" s="1">
        <v>44477.738425925927</v>
      </c>
      <c r="P392" s="1">
        <v>44477.857037037036</v>
      </c>
      <c r="Q392">
        <v>9725</v>
      </c>
      <c r="R392">
        <v>523</v>
      </c>
      <c r="S392" t="b">
        <v>0</v>
      </c>
      <c r="T392" t="s">
        <v>87</v>
      </c>
      <c r="U392" t="b">
        <v>0</v>
      </c>
      <c r="V392" t="s">
        <v>202</v>
      </c>
      <c r="W392" s="1">
        <v>44477.809629629628</v>
      </c>
      <c r="X392">
        <v>163</v>
      </c>
      <c r="Y392">
        <v>21</v>
      </c>
      <c r="Z392">
        <v>0</v>
      </c>
      <c r="AA392">
        <v>21</v>
      </c>
      <c r="AB392">
        <v>0</v>
      </c>
      <c r="AC392">
        <v>10</v>
      </c>
      <c r="AD392">
        <v>5</v>
      </c>
      <c r="AE392">
        <v>0</v>
      </c>
      <c r="AF392">
        <v>0</v>
      </c>
      <c r="AG392">
        <v>0</v>
      </c>
      <c r="AH392" t="s">
        <v>121</v>
      </c>
      <c r="AI392" s="1">
        <v>44477.857037037036</v>
      </c>
      <c r="AJ392">
        <v>360</v>
      </c>
      <c r="AK392">
        <v>0</v>
      </c>
      <c r="AL392">
        <v>0</v>
      </c>
      <c r="AM392">
        <v>0</v>
      </c>
      <c r="AN392">
        <v>0</v>
      </c>
      <c r="AO392">
        <v>2</v>
      </c>
      <c r="AP392">
        <v>5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>
      <c r="A393" t="s">
        <v>1115</v>
      </c>
      <c r="B393" t="s">
        <v>79</v>
      </c>
      <c r="C393" t="s">
        <v>1093</v>
      </c>
      <c r="D393" t="s">
        <v>81</v>
      </c>
      <c r="E393" s="2" t="str">
        <f>HYPERLINK("capsilon://?command=openfolder&amp;siteaddress=FAM.docvelocity-na8.net&amp;folderid=FXC8EDBFD2-3B56-8DE6-2536-CA514D8CD8FF","FX21102704")</f>
        <v>FX21102704</v>
      </c>
      <c r="F393" t="s">
        <v>19</v>
      </c>
      <c r="G393" t="s">
        <v>19</v>
      </c>
      <c r="H393" t="s">
        <v>82</v>
      </c>
      <c r="I393" t="s">
        <v>1116</v>
      </c>
      <c r="J393">
        <v>43</v>
      </c>
      <c r="K393" t="s">
        <v>84</v>
      </c>
      <c r="L393" t="s">
        <v>85</v>
      </c>
      <c r="M393" t="s">
        <v>86</v>
      </c>
      <c r="N393">
        <v>2</v>
      </c>
      <c r="O393" s="1">
        <v>44477.738553240742</v>
      </c>
      <c r="P393" s="1">
        <v>44477.858483796299</v>
      </c>
      <c r="Q393">
        <v>9782</v>
      </c>
      <c r="R393">
        <v>580</v>
      </c>
      <c r="S393" t="b">
        <v>0</v>
      </c>
      <c r="T393" t="s">
        <v>87</v>
      </c>
      <c r="U393" t="b">
        <v>0</v>
      </c>
      <c r="V393" t="s">
        <v>202</v>
      </c>
      <c r="W393" s="1">
        <v>44477.811342592591</v>
      </c>
      <c r="X393">
        <v>147</v>
      </c>
      <c r="Y393">
        <v>50</v>
      </c>
      <c r="Z393">
        <v>0</v>
      </c>
      <c r="AA393">
        <v>50</v>
      </c>
      <c r="AB393">
        <v>0</v>
      </c>
      <c r="AC393">
        <v>21</v>
      </c>
      <c r="AD393">
        <v>-7</v>
      </c>
      <c r="AE393">
        <v>0</v>
      </c>
      <c r="AF393">
        <v>0</v>
      </c>
      <c r="AG393">
        <v>0</v>
      </c>
      <c r="AH393" t="s">
        <v>142</v>
      </c>
      <c r="AI393" s="1">
        <v>44477.858483796299</v>
      </c>
      <c r="AJ393">
        <v>433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-7</v>
      </c>
      <c r="AQ393">
        <v>0</v>
      </c>
      <c r="AR393">
        <v>0</v>
      </c>
      <c r="AS393">
        <v>0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>
      <c r="A394" t="s">
        <v>1117</v>
      </c>
      <c r="B394" t="s">
        <v>79</v>
      </c>
      <c r="C394" t="s">
        <v>1093</v>
      </c>
      <c r="D394" t="s">
        <v>81</v>
      </c>
      <c r="E394" s="2" t="str">
        <f>HYPERLINK("capsilon://?command=openfolder&amp;siteaddress=FAM.docvelocity-na8.net&amp;folderid=FXC8EDBFD2-3B56-8DE6-2536-CA514D8CD8FF","FX21102704")</f>
        <v>FX21102704</v>
      </c>
      <c r="F394" t="s">
        <v>19</v>
      </c>
      <c r="G394" t="s">
        <v>19</v>
      </c>
      <c r="H394" t="s">
        <v>82</v>
      </c>
      <c r="I394" t="s">
        <v>1118</v>
      </c>
      <c r="J394">
        <v>26</v>
      </c>
      <c r="K394" t="s">
        <v>84</v>
      </c>
      <c r="L394" t="s">
        <v>85</v>
      </c>
      <c r="M394" t="s">
        <v>86</v>
      </c>
      <c r="N394">
        <v>2</v>
      </c>
      <c r="O394" s="1">
        <v>44477.738761574074</v>
      </c>
      <c r="P394" s="1">
        <v>44477.858113425929</v>
      </c>
      <c r="Q394">
        <v>9772</v>
      </c>
      <c r="R394">
        <v>540</v>
      </c>
      <c r="S394" t="b">
        <v>0</v>
      </c>
      <c r="T394" t="s">
        <v>87</v>
      </c>
      <c r="U394" t="b">
        <v>0</v>
      </c>
      <c r="V394" t="s">
        <v>159</v>
      </c>
      <c r="W394" s="1">
        <v>44477.8128125</v>
      </c>
      <c r="X394">
        <v>147</v>
      </c>
      <c r="Y394">
        <v>21</v>
      </c>
      <c r="Z394">
        <v>0</v>
      </c>
      <c r="AA394">
        <v>21</v>
      </c>
      <c r="AB394">
        <v>0</v>
      </c>
      <c r="AC394">
        <v>8</v>
      </c>
      <c r="AD394">
        <v>5</v>
      </c>
      <c r="AE394">
        <v>0</v>
      </c>
      <c r="AF394">
        <v>0</v>
      </c>
      <c r="AG394">
        <v>0</v>
      </c>
      <c r="AH394" t="s">
        <v>206</v>
      </c>
      <c r="AI394" s="1">
        <v>44477.858113425929</v>
      </c>
      <c r="AJ394">
        <v>393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5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>
      <c r="A395" t="s">
        <v>1119</v>
      </c>
      <c r="B395" t="s">
        <v>79</v>
      </c>
      <c r="C395" t="s">
        <v>1093</v>
      </c>
      <c r="D395" t="s">
        <v>81</v>
      </c>
      <c r="E395" s="2" t="str">
        <f>HYPERLINK("capsilon://?command=openfolder&amp;siteaddress=FAM.docvelocity-na8.net&amp;folderid=FXC8EDBFD2-3B56-8DE6-2536-CA514D8CD8FF","FX21102704")</f>
        <v>FX21102704</v>
      </c>
      <c r="F395" t="s">
        <v>19</v>
      </c>
      <c r="G395" t="s">
        <v>19</v>
      </c>
      <c r="H395" t="s">
        <v>82</v>
      </c>
      <c r="I395" t="s">
        <v>1120</v>
      </c>
      <c r="J395">
        <v>26</v>
      </c>
      <c r="K395" t="s">
        <v>84</v>
      </c>
      <c r="L395" t="s">
        <v>85</v>
      </c>
      <c r="M395" t="s">
        <v>86</v>
      </c>
      <c r="N395">
        <v>2</v>
      </c>
      <c r="O395" s="1">
        <v>44477.738900462966</v>
      </c>
      <c r="P395" s="1">
        <v>44477.855775462966</v>
      </c>
      <c r="Q395">
        <v>9878</v>
      </c>
      <c r="R395">
        <v>220</v>
      </c>
      <c r="S395" t="b">
        <v>0</v>
      </c>
      <c r="T395" t="s">
        <v>87</v>
      </c>
      <c r="U395" t="b">
        <v>0</v>
      </c>
      <c r="V395" t="s">
        <v>202</v>
      </c>
      <c r="W395" s="1">
        <v>44477.811979166669</v>
      </c>
      <c r="X395">
        <v>54</v>
      </c>
      <c r="Y395">
        <v>21</v>
      </c>
      <c r="Z395">
        <v>0</v>
      </c>
      <c r="AA395">
        <v>21</v>
      </c>
      <c r="AB395">
        <v>0</v>
      </c>
      <c r="AC395">
        <v>3</v>
      </c>
      <c r="AD395">
        <v>5</v>
      </c>
      <c r="AE395">
        <v>0</v>
      </c>
      <c r="AF395">
        <v>0</v>
      </c>
      <c r="AG395">
        <v>0</v>
      </c>
      <c r="AH395" t="s">
        <v>452</v>
      </c>
      <c r="AI395" s="1">
        <v>44477.855775462966</v>
      </c>
      <c r="AJ395">
        <v>166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>
      <c r="A396" t="s">
        <v>1121</v>
      </c>
      <c r="B396" t="s">
        <v>79</v>
      </c>
      <c r="C396" t="s">
        <v>1093</v>
      </c>
      <c r="D396" t="s">
        <v>81</v>
      </c>
      <c r="E396" s="2" t="str">
        <f>HYPERLINK("capsilon://?command=openfolder&amp;siteaddress=FAM.docvelocity-na8.net&amp;folderid=FXC8EDBFD2-3B56-8DE6-2536-CA514D8CD8FF","FX21102704")</f>
        <v>FX21102704</v>
      </c>
      <c r="F396" t="s">
        <v>19</v>
      </c>
      <c r="G396" t="s">
        <v>19</v>
      </c>
      <c r="H396" t="s">
        <v>82</v>
      </c>
      <c r="I396" t="s">
        <v>1122</v>
      </c>
      <c r="J396">
        <v>26</v>
      </c>
      <c r="K396" t="s">
        <v>84</v>
      </c>
      <c r="L396" t="s">
        <v>85</v>
      </c>
      <c r="M396" t="s">
        <v>86</v>
      </c>
      <c r="N396">
        <v>2</v>
      </c>
      <c r="O396" s="1">
        <v>44477.739108796297</v>
      </c>
      <c r="P396" s="1">
        <v>44477.858657407407</v>
      </c>
      <c r="Q396">
        <v>10015</v>
      </c>
      <c r="R396">
        <v>314</v>
      </c>
      <c r="S396" t="b">
        <v>0</v>
      </c>
      <c r="T396" t="s">
        <v>87</v>
      </c>
      <c r="U396" t="b">
        <v>0</v>
      </c>
      <c r="V396" t="s">
        <v>202</v>
      </c>
      <c r="W396" s="1">
        <v>44477.812743055554</v>
      </c>
      <c r="X396">
        <v>65</v>
      </c>
      <c r="Y396">
        <v>21</v>
      </c>
      <c r="Z396">
        <v>0</v>
      </c>
      <c r="AA396">
        <v>21</v>
      </c>
      <c r="AB396">
        <v>0</v>
      </c>
      <c r="AC396">
        <v>3</v>
      </c>
      <c r="AD396">
        <v>5</v>
      </c>
      <c r="AE396">
        <v>0</v>
      </c>
      <c r="AF396">
        <v>0</v>
      </c>
      <c r="AG396">
        <v>0</v>
      </c>
      <c r="AH396" t="s">
        <v>452</v>
      </c>
      <c r="AI396" s="1">
        <v>44477.858657407407</v>
      </c>
      <c r="AJ396">
        <v>249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5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>
      <c r="A397" t="s">
        <v>1123</v>
      </c>
      <c r="B397" t="s">
        <v>79</v>
      </c>
      <c r="C397" t="s">
        <v>1093</v>
      </c>
      <c r="D397" t="s">
        <v>81</v>
      </c>
      <c r="E397" s="2" t="str">
        <f>HYPERLINK("capsilon://?command=openfolder&amp;siteaddress=FAM.docvelocity-na8.net&amp;folderid=FXC8EDBFD2-3B56-8DE6-2536-CA514D8CD8FF","FX21102704")</f>
        <v>FX21102704</v>
      </c>
      <c r="F397" t="s">
        <v>19</v>
      </c>
      <c r="G397" t="s">
        <v>19</v>
      </c>
      <c r="H397" t="s">
        <v>82</v>
      </c>
      <c r="I397" t="s">
        <v>1124</v>
      </c>
      <c r="J397">
        <v>43</v>
      </c>
      <c r="K397" t="s">
        <v>84</v>
      </c>
      <c r="L397" t="s">
        <v>85</v>
      </c>
      <c r="M397" t="s">
        <v>86</v>
      </c>
      <c r="N397">
        <v>2</v>
      </c>
      <c r="O397" s="1">
        <v>44477.739363425928</v>
      </c>
      <c r="P397" s="1">
        <v>44477.865474537037</v>
      </c>
      <c r="Q397">
        <v>10031</v>
      </c>
      <c r="R397">
        <v>865</v>
      </c>
      <c r="S397" t="b">
        <v>0</v>
      </c>
      <c r="T397" t="s">
        <v>87</v>
      </c>
      <c r="U397" t="b">
        <v>0</v>
      </c>
      <c r="V397" t="s">
        <v>202</v>
      </c>
      <c r="W397" s="1">
        <v>44477.814340277779</v>
      </c>
      <c r="X397">
        <v>137</v>
      </c>
      <c r="Y397">
        <v>50</v>
      </c>
      <c r="Z397">
        <v>0</v>
      </c>
      <c r="AA397">
        <v>50</v>
      </c>
      <c r="AB397">
        <v>0</v>
      </c>
      <c r="AC397">
        <v>21</v>
      </c>
      <c r="AD397">
        <v>-7</v>
      </c>
      <c r="AE397">
        <v>0</v>
      </c>
      <c r="AF397">
        <v>0</v>
      </c>
      <c r="AG397">
        <v>0</v>
      </c>
      <c r="AH397" t="s">
        <v>121</v>
      </c>
      <c r="AI397" s="1">
        <v>44477.865474537037</v>
      </c>
      <c r="AJ397">
        <v>728</v>
      </c>
      <c r="AK397">
        <v>1</v>
      </c>
      <c r="AL397">
        <v>0</v>
      </c>
      <c r="AM397">
        <v>1</v>
      </c>
      <c r="AN397">
        <v>0</v>
      </c>
      <c r="AO397">
        <v>0</v>
      </c>
      <c r="AP397">
        <v>-8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>
      <c r="A398" t="s">
        <v>1125</v>
      </c>
      <c r="B398" t="s">
        <v>79</v>
      </c>
      <c r="C398" t="s">
        <v>1093</v>
      </c>
      <c r="D398" t="s">
        <v>81</v>
      </c>
      <c r="E398" s="2" t="str">
        <f>HYPERLINK("capsilon://?command=openfolder&amp;siteaddress=FAM.docvelocity-na8.net&amp;folderid=FXC8EDBFD2-3B56-8DE6-2536-CA514D8CD8FF","FX21102704")</f>
        <v>FX21102704</v>
      </c>
      <c r="F398" t="s">
        <v>19</v>
      </c>
      <c r="G398" t="s">
        <v>19</v>
      </c>
      <c r="H398" t="s">
        <v>82</v>
      </c>
      <c r="I398" t="s">
        <v>1126</v>
      </c>
      <c r="J398">
        <v>41</v>
      </c>
      <c r="K398" t="s">
        <v>84</v>
      </c>
      <c r="L398" t="s">
        <v>85</v>
      </c>
      <c r="M398" t="s">
        <v>86</v>
      </c>
      <c r="N398">
        <v>2</v>
      </c>
      <c r="O398" s="1">
        <v>44477.739895833336</v>
      </c>
      <c r="P398" s="1">
        <v>44477.860381944447</v>
      </c>
      <c r="Q398">
        <v>9808</v>
      </c>
      <c r="R398">
        <v>602</v>
      </c>
      <c r="S398" t="b">
        <v>0</v>
      </c>
      <c r="T398" t="s">
        <v>87</v>
      </c>
      <c r="U398" t="b">
        <v>0</v>
      </c>
      <c r="V398" t="s">
        <v>159</v>
      </c>
      <c r="W398" s="1">
        <v>44477.817870370367</v>
      </c>
      <c r="X398">
        <v>436</v>
      </c>
      <c r="Y398">
        <v>39</v>
      </c>
      <c r="Z398">
        <v>0</v>
      </c>
      <c r="AA398">
        <v>39</v>
      </c>
      <c r="AB398">
        <v>0</v>
      </c>
      <c r="AC398">
        <v>29</v>
      </c>
      <c r="AD398">
        <v>2</v>
      </c>
      <c r="AE398">
        <v>0</v>
      </c>
      <c r="AF398">
        <v>0</v>
      </c>
      <c r="AG398">
        <v>0</v>
      </c>
      <c r="AH398" t="s">
        <v>452</v>
      </c>
      <c r="AI398" s="1">
        <v>44477.860381944447</v>
      </c>
      <c r="AJ398">
        <v>148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2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>
      <c r="A399" t="s">
        <v>1127</v>
      </c>
      <c r="B399" t="s">
        <v>79</v>
      </c>
      <c r="C399" t="s">
        <v>1093</v>
      </c>
      <c r="D399" t="s">
        <v>81</v>
      </c>
      <c r="E399" s="2" t="str">
        <f>HYPERLINK("capsilon://?command=openfolder&amp;siteaddress=FAM.docvelocity-na8.net&amp;folderid=FXC8EDBFD2-3B56-8DE6-2536-CA514D8CD8FF","FX21102704")</f>
        <v>FX21102704</v>
      </c>
      <c r="F399" t="s">
        <v>19</v>
      </c>
      <c r="G399" t="s">
        <v>19</v>
      </c>
      <c r="H399" t="s">
        <v>82</v>
      </c>
      <c r="I399" t="s">
        <v>1128</v>
      </c>
      <c r="J399">
        <v>31</v>
      </c>
      <c r="K399" t="s">
        <v>84</v>
      </c>
      <c r="L399" t="s">
        <v>85</v>
      </c>
      <c r="M399" t="s">
        <v>86</v>
      </c>
      <c r="N399">
        <v>2</v>
      </c>
      <c r="O399" s="1">
        <v>44477.740254629629</v>
      </c>
      <c r="P399" s="1">
        <v>44477.862060185187</v>
      </c>
      <c r="Q399">
        <v>10093</v>
      </c>
      <c r="R399">
        <v>431</v>
      </c>
      <c r="S399" t="b">
        <v>0</v>
      </c>
      <c r="T399" t="s">
        <v>87</v>
      </c>
      <c r="U399" t="b">
        <v>0</v>
      </c>
      <c r="V399" t="s">
        <v>202</v>
      </c>
      <c r="W399" s="1">
        <v>44477.817662037036</v>
      </c>
      <c r="X399">
        <v>286</v>
      </c>
      <c r="Y399">
        <v>41</v>
      </c>
      <c r="Z399">
        <v>0</v>
      </c>
      <c r="AA399">
        <v>41</v>
      </c>
      <c r="AB399">
        <v>0</v>
      </c>
      <c r="AC399">
        <v>35</v>
      </c>
      <c r="AD399">
        <v>-10</v>
      </c>
      <c r="AE399">
        <v>0</v>
      </c>
      <c r="AF399">
        <v>0</v>
      </c>
      <c r="AG399">
        <v>0</v>
      </c>
      <c r="AH399" t="s">
        <v>452</v>
      </c>
      <c r="AI399" s="1">
        <v>44477.862060185187</v>
      </c>
      <c r="AJ399">
        <v>145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-10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>
      <c r="A400" t="s">
        <v>1129</v>
      </c>
      <c r="B400" t="s">
        <v>79</v>
      </c>
      <c r="C400" t="s">
        <v>1093</v>
      </c>
      <c r="D400" t="s">
        <v>81</v>
      </c>
      <c r="E400" s="2" t="str">
        <f>HYPERLINK("capsilon://?command=openfolder&amp;siteaddress=FAM.docvelocity-na8.net&amp;folderid=FXC8EDBFD2-3B56-8DE6-2536-CA514D8CD8FF","FX21102704")</f>
        <v>FX21102704</v>
      </c>
      <c r="F400" t="s">
        <v>19</v>
      </c>
      <c r="G400" t="s">
        <v>19</v>
      </c>
      <c r="H400" t="s">
        <v>82</v>
      </c>
      <c r="I400" t="s">
        <v>1130</v>
      </c>
      <c r="J400">
        <v>31</v>
      </c>
      <c r="K400" t="s">
        <v>84</v>
      </c>
      <c r="L400" t="s">
        <v>85</v>
      </c>
      <c r="M400" t="s">
        <v>86</v>
      </c>
      <c r="N400">
        <v>2</v>
      </c>
      <c r="O400" s="1">
        <v>44477.740740740737</v>
      </c>
      <c r="P400" s="1">
        <v>44477.865393518521</v>
      </c>
      <c r="Q400">
        <v>10233</v>
      </c>
      <c r="R400">
        <v>537</v>
      </c>
      <c r="S400" t="b">
        <v>0</v>
      </c>
      <c r="T400" t="s">
        <v>87</v>
      </c>
      <c r="U400" t="b">
        <v>0</v>
      </c>
      <c r="V400" t="s">
        <v>202</v>
      </c>
      <c r="W400" s="1">
        <v>44477.820567129631</v>
      </c>
      <c r="X400">
        <v>250</v>
      </c>
      <c r="Y400">
        <v>36</v>
      </c>
      <c r="Z400">
        <v>0</v>
      </c>
      <c r="AA400">
        <v>36</v>
      </c>
      <c r="AB400">
        <v>0</v>
      </c>
      <c r="AC400">
        <v>30</v>
      </c>
      <c r="AD400">
        <v>-5</v>
      </c>
      <c r="AE400">
        <v>0</v>
      </c>
      <c r="AF400">
        <v>0</v>
      </c>
      <c r="AG400">
        <v>0</v>
      </c>
      <c r="AH400" t="s">
        <v>452</v>
      </c>
      <c r="AI400" s="1">
        <v>44477.865393518521</v>
      </c>
      <c r="AJ400">
        <v>287</v>
      </c>
      <c r="AK400">
        <v>1</v>
      </c>
      <c r="AL400">
        <v>0</v>
      </c>
      <c r="AM400">
        <v>1</v>
      </c>
      <c r="AN400">
        <v>0</v>
      </c>
      <c r="AO400">
        <v>1</v>
      </c>
      <c r="AP400">
        <v>-6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>
      <c r="A401" t="s">
        <v>1131</v>
      </c>
      <c r="B401" t="s">
        <v>79</v>
      </c>
      <c r="C401" t="s">
        <v>1049</v>
      </c>
      <c r="D401" t="s">
        <v>81</v>
      </c>
      <c r="E401" s="2" t="str">
        <f>HYPERLINK("capsilon://?command=openfolder&amp;siteaddress=FAM.docvelocity-na8.net&amp;folderid=FX660F7C82-B97A-DCB2-26CD-6B76C2B835FC","FX210911162")</f>
        <v>FX210911162</v>
      </c>
      <c r="F401" t="s">
        <v>19</v>
      </c>
      <c r="G401" t="s">
        <v>19</v>
      </c>
      <c r="H401" t="s">
        <v>82</v>
      </c>
      <c r="I401" t="s">
        <v>1050</v>
      </c>
      <c r="J401">
        <v>38</v>
      </c>
      <c r="K401" t="s">
        <v>84</v>
      </c>
      <c r="L401" t="s">
        <v>85</v>
      </c>
      <c r="M401" t="s">
        <v>86</v>
      </c>
      <c r="N401">
        <v>2</v>
      </c>
      <c r="O401" s="1">
        <v>44477.762812499997</v>
      </c>
      <c r="P401" s="1">
        <v>44477.780972222223</v>
      </c>
      <c r="Q401">
        <v>761</v>
      </c>
      <c r="R401">
        <v>808</v>
      </c>
      <c r="S401" t="b">
        <v>0</v>
      </c>
      <c r="T401" t="s">
        <v>87</v>
      </c>
      <c r="U401" t="b">
        <v>1</v>
      </c>
      <c r="V401" t="s">
        <v>176</v>
      </c>
      <c r="W401" s="1">
        <v>44477.766284722224</v>
      </c>
      <c r="X401">
        <v>271</v>
      </c>
      <c r="Y401">
        <v>37</v>
      </c>
      <c r="Z401">
        <v>0</v>
      </c>
      <c r="AA401">
        <v>37</v>
      </c>
      <c r="AB401">
        <v>0</v>
      </c>
      <c r="AC401">
        <v>23</v>
      </c>
      <c r="AD401">
        <v>1</v>
      </c>
      <c r="AE401">
        <v>0</v>
      </c>
      <c r="AF401">
        <v>0</v>
      </c>
      <c r="AG401">
        <v>0</v>
      </c>
      <c r="AH401" t="s">
        <v>206</v>
      </c>
      <c r="AI401" s="1">
        <v>44477.780972222223</v>
      </c>
      <c r="AJ401">
        <v>537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>
      <c r="A402" t="s">
        <v>1132</v>
      </c>
      <c r="B402" t="s">
        <v>79</v>
      </c>
      <c r="C402" t="s">
        <v>990</v>
      </c>
      <c r="D402" t="s">
        <v>81</v>
      </c>
      <c r="E402" s="2" t="str">
        <f>HYPERLINK("capsilon://?command=openfolder&amp;siteaddress=FAM.docvelocity-na8.net&amp;folderid=FX72225F91-4EFF-2494-5729-4DFBB70CCBF3","FX21103146")</f>
        <v>FX21103146</v>
      </c>
      <c r="F402" t="s">
        <v>19</v>
      </c>
      <c r="G402" t="s">
        <v>19</v>
      </c>
      <c r="H402" t="s">
        <v>82</v>
      </c>
      <c r="I402" t="s">
        <v>1055</v>
      </c>
      <c r="J402">
        <v>38</v>
      </c>
      <c r="K402" t="s">
        <v>84</v>
      </c>
      <c r="L402" t="s">
        <v>85</v>
      </c>
      <c r="M402" t="s">
        <v>86</v>
      </c>
      <c r="N402">
        <v>2</v>
      </c>
      <c r="O402" s="1">
        <v>44477.772696759261</v>
      </c>
      <c r="P402" s="1">
        <v>44477.809189814812</v>
      </c>
      <c r="Q402">
        <v>1515</v>
      </c>
      <c r="R402">
        <v>1638</v>
      </c>
      <c r="S402" t="b">
        <v>0</v>
      </c>
      <c r="T402" t="s">
        <v>87</v>
      </c>
      <c r="U402" t="b">
        <v>1</v>
      </c>
      <c r="V402" t="s">
        <v>176</v>
      </c>
      <c r="W402" s="1">
        <v>44477.799618055556</v>
      </c>
      <c r="X402">
        <v>936</v>
      </c>
      <c r="Y402">
        <v>37</v>
      </c>
      <c r="Z402">
        <v>0</v>
      </c>
      <c r="AA402">
        <v>37</v>
      </c>
      <c r="AB402">
        <v>0</v>
      </c>
      <c r="AC402">
        <v>35</v>
      </c>
      <c r="AD402">
        <v>1</v>
      </c>
      <c r="AE402">
        <v>0</v>
      </c>
      <c r="AF402">
        <v>0</v>
      </c>
      <c r="AG402">
        <v>0</v>
      </c>
      <c r="AH402" t="s">
        <v>142</v>
      </c>
      <c r="AI402" s="1">
        <v>44477.809189814812</v>
      </c>
      <c r="AJ402">
        <v>697</v>
      </c>
      <c r="AK402">
        <v>1</v>
      </c>
      <c r="AL402">
        <v>0</v>
      </c>
      <c r="AM402">
        <v>1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>
      <c r="A403" t="s">
        <v>1133</v>
      </c>
      <c r="B403" t="s">
        <v>79</v>
      </c>
      <c r="C403" t="s">
        <v>1052</v>
      </c>
      <c r="D403" t="s">
        <v>81</v>
      </c>
      <c r="E403" s="2" t="str">
        <f>HYPERLINK("capsilon://?command=openfolder&amp;siteaddress=FAM.docvelocity-na8.net&amp;folderid=FXF0BFC380-85A7-2C0B-9C9C-9F272DA3C220","FX2110932")</f>
        <v>FX2110932</v>
      </c>
      <c r="F403" t="s">
        <v>19</v>
      </c>
      <c r="G403" t="s">
        <v>19</v>
      </c>
      <c r="H403" t="s">
        <v>82</v>
      </c>
      <c r="I403" t="s">
        <v>1053</v>
      </c>
      <c r="J403">
        <v>414</v>
      </c>
      <c r="K403" t="s">
        <v>84</v>
      </c>
      <c r="L403" t="s">
        <v>85</v>
      </c>
      <c r="M403" t="s">
        <v>86</v>
      </c>
      <c r="N403">
        <v>2</v>
      </c>
      <c r="O403" s="1">
        <v>44477.773043981484</v>
      </c>
      <c r="P403" s="1">
        <v>44477.853842592594</v>
      </c>
      <c r="Q403">
        <v>2896</v>
      </c>
      <c r="R403">
        <v>4085</v>
      </c>
      <c r="S403" t="b">
        <v>0</v>
      </c>
      <c r="T403" t="s">
        <v>87</v>
      </c>
      <c r="U403" t="b">
        <v>1</v>
      </c>
      <c r="V403" t="s">
        <v>159</v>
      </c>
      <c r="W403" s="1">
        <v>44477.810879629629</v>
      </c>
      <c r="X403">
        <v>2243</v>
      </c>
      <c r="Y403">
        <v>418</v>
      </c>
      <c r="Z403">
        <v>0</v>
      </c>
      <c r="AA403">
        <v>418</v>
      </c>
      <c r="AB403">
        <v>0</v>
      </c>
      <c r="AC403">
        <v>225</v>
      </c>
      <c r="AD403">
        <v>-4</v>
      </c>
      <c r="AE403">
        <v>0</v>
      </c>
      <c r="AF403">
        <v>0</v>
      </c>
      <c r="AG403">
        <v>0</v>
      </c>
      <c r="AH403" t="s">
        <v>452</v>
      </c>
      <c r="AI403" s="1">
        <v>44477.853842592594</v>
      </c>
      <c r="AJ403">
        <v>1694</v>
      </c>
      <c r="AK403">
        <v>6</v>
      </c>
      <c r="AL403">
        <v>0</v>
      </c>
      <c r="AM403">
        <v>6</v>
      </c>
      <c r="AN403">
        <v>0</v>
      </c>
      <c r="AO403">
        <v>6</v>
      </c>
      <c r="AP403">
        <v>-10</v>
      </c>
      <c r="AQ403">
        <v>0</v>
      </c>
      <c r="AR403">
        <v>0</v>
      </c>
      <c r="AS403">
        <v>0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>
      <c r="A404" t="s">
        <v>1134</v>
      </c>
      <c r="B404" t="s">
        <v>79</v>
      </c>
      <c r="C404" t="s">
        <v>1135</v>
      </c>
      <c r="D404" t="s">
        <v>81</v>
      </c>
      <c r="E404" s="2" t="str">
        <f>HYPERLINK("capsilon://?command=openfolder&amp;siteaddress=FAM.docvelocity-na8.net&amp;folderid=FX1797CDAD-6423-EA19-FE9D-4413595FB933","FX21086686")</f>
        <v>FX21086686</v>
      </c>
      <c r="F404" t="s">
        <v>19</v>
      </c>
      <c r="G404" t="s">
        <v>19</v>
      </c>
      <c r="H404" t="s">
        <v>82</v>
      </c>
      <c r="I404" t="s">
        <v>1136</v>
      </c>
      <c r="J404">
        <v>66</v>
      </c>
      <c r="K404" t="s">
        <v>84</v>
      </c>
      <c r="L404" t="s">
        <v>85</v>
      </c>
      <c r="M404" t="s">
        <v>86</v>
      </c>
      <c r="N404">
        <v>1</v>
      </c>
      <c r="O404" s="1">
        <v>44470.617384259262</v>
      </c>
      <c r="P404" s="1">
        <v>44470.629224537035</v>
      </c>
      <c r="Q404">
        <v>626</v>
      </c>
      <c r="R404">
        <v>397</v>
      </c>
      <c r="S404" t="b">
        <v>0</v>
      </c>
      <c r="T404" t="s">
        <v>87</v>
      </c>
      <c r="U404" t="b">
        <v>0</v>
      </c>
      <c r="V404" t="s">
        <v>100</v>
      </c>
      <c r="W404" s="1">
        <v>44470.629224537035</v>
      </c>
      <c r="X404">
        <v>123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66</v>
      </c>
      <c r="AE404">
        <v>52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>
      <c r="A405" t="s">
        <v>1137</v>
      </c>
      <c r="B405" t="s">
        <v>79</v>
      </c>
      <c r="C405" t="s">
        <v>802</v>
      </c>
      <c r="D405" t="s">
        <v>81</v>
      </c>
      <c r="E405" s="2" t="str">
        <f>HYPERLINK("capsilon://?command=openfolder&amp;siteaddress=FAM.docvelocity-na8.net&amp;folderid=FX37067024-14E7-CBE9-DD86-4E9EF3B98570","FX210913769")</f>
        <v>FX210913769</v>
      </c>
      <c r="F405" t="s">
        <v>19</v>
      </c>
      <c r="G405" t="s">
        <v>19</v>
      </c>
      <c r="H405" t="s">
        <v>82</v>
      </c>
      <c r="I405" t="s">
        <v>1091</v>
      </c>
      <c r="J405">
        <v>38</v>
      </c>
      <c r="K405" t="s">
        <v>84</v>
      </c>
      <c r="L405" t="s">
        <v>85</v>
      </c>
      <c r="M405" t="s">
        <v>86</v>
      </c>
      <c r="N405">
        <v>2</v>
      </c>
      <c r="O405" s="1">
        <v>44477.780833333331</v>
      </c>
      <c r="P405" s="1">
        <v>44477.787557870368</v>
      </c>
      <c r="Q405">
        <v>85</v>
      </c>
      <c r="R405">
        <v>496</v>
      </c>
      <c r="S405" t="b">
        <v>0</v>
      </c>
      <c r="T405" t="s">
        <v>87</v>
      </c>
      <c r="U405" t="b">
        <v>1</v>
      </c>
      <c r="V405" t="s">
        <v>202</v>
      </c>
      <c r="W405" s="1">
        <v>44477.782881944448</v>
      </c>
      <c r="X405">
        <v>142</v>
      </c>
      <c r="Y405">
        <v>37</v>
      </c>
      <c r="Z405">
        <v>0</v>
      </c>
      <c r="AA405">
        <v>37</v>
      </c>
      <c r="AB405">
        <v>0</v>
      </c>
      <c r="AC405">
        <v>26</v>
      </c>
      <c r="AD405">
        <v>1</v>
      </c>
      <c r="AE405">
        <v>0</v>
      </c>
      <c r="AF405">
        <v>0</v>
      </c>
      <c r="AG405">
        <v>0</v>
      </c>
      <c r="AH405" t="s">
        <v>206</v>
      </c>
      <c r="AI405" s="1">
        <v>44477.787557870368</v>
      </c>
      <c r="AJ405">
        <v>354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1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>
      <c r="A406" t="s">
        <v>1138</v>
      </c>
      <c r="B406" t="s">
        <v>79</v>
      </c>
      <c r="C406" t="s">
        <v>1085</v>
      </c>
      <c r="D406" t="s">
        <v>81</v>
      </c>
      <c r="E406" s="2" t="str">
        <f>HYPERLINK("capsilon://?command=openfolder&amp;siteaddress=FAM.docvelocity-na8.net&amp;folderid=FX8DA02EFD-DD9A-6830-2D58-DA022B984229","FX21101976")</f>
        <v>FX21101976</v>
      </c>
      <c r="F406" t="s">
        <v>19</v>
      </c>
      <c r="G406" t="s">
        <v>19</v>
      </c>
      <c r="H406" t="s">
        <v>82</v>
      </c>
      <c r="I406" t="s">
        <v>1086</v>
      </c>
      <c r="J406">
        <v>773</v>
      </c>
      <c r="K406" t="s">
        <v>84</v>
      </c>
      <c r="L406" t="s">
        <v>85</v>
      </c>
      <c r="M406" t="s">
        <v>86</v>
      </c>
      <c r="N406">
        <v>2</v>
      </c>
      <c r="O406" s="1">
        <v>44477.78125</v>
      </c>
      <c r="P406" s="1">
        <v>44480.227881944447</v>
      </c>
      <c r="Q406">
        <v>199224</v>
      </c>
      <c r="R406">
        <v>12165</v>
      </c>
      <c r="S406" t="b">
        <v>0</v>
      </c>
      <c r="T406" t="s">
        <v>87</v>
      </c>
      <c r="U406" t="b">
        <v>1</v>
      </c>
      <c r="V406" t="s">
        <v>100</v>
      </c>
      <c r="W406" s="1">
        <v>44477.885381944441</v>
      </c>
      <c r="X406">
        <v>5528</v>
      </c>
      <c r="Y406">
        <v>631</v>
      </c>
      <c r="Z406">
        <v>0</v>
      </c>
      <c r="AA406">
        <v>631</v>
      </c>
      <c r="AB406">
        <v>30</v>
      </c>
      <c r="AC406">
        <v>361</v>
      </c>
      <c r="AD406">
        <v>142</v>
      </c>
      <c r="AE406">
        <v>0</v>
      </c>
      <c r="AF406">
        <v>0</v>
      </c>
      <c r="AG406">
        <v>0</v>
      </c>
      <c r="AH406" t="s">
        <v>121</v>
      </c>
      <c r="AI406" s="1">
        <v>44480.227881944447</v>
      </c>
      <c r="AJ406">
        <v>804</v>
      </c>
      <c r="AK406">
        <v>0</v>
      </c>
      <c r="AL406">
        <v>0</v>
      </c>
      <c r="AM406">
        <v>0</v>
      </c>
      <c r="AN406">
        <v>72</v>
      </c>
      <c r="AO406">
        <v>0</v>
      </c>
      <c r="AP406">
        <v>142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>
      <c r="A407" t="s">
        <v>1139</v>
      </c>
      <c r="B407" t="s">
        <v>79</v>
      </c>
      <c r="C407" t="s">
        <v>1093</v>
      </c>
      <c r="D407" t="s">
        <v>81</v>
      </c>
      <c r="E407" s="2" t="str">
        <f>HYPERLINK("capsilon://?command=openfolder&amp;siteaddress=FAM.docvelocity-na8.net&amp;folderid=FXC8EDBFD2-3B56-8DE6-2536-CA514D8CD8FF","FX21102704")</f>
        <v>FX21102704</v>
      </c>
      <c r="F407" t="s">
        <v>19</v>
      </c>
      <c r="G407" t="s">
        <v>19</v>
      </c>
      <c r="H407" t="s">
        <v>82</v>
      </c>
      <c r="I407" t="s">
        <v>1098</v>
      </c>
      <c r="J407">
        <v>31</v>
      </c>
      <c r="K407" t="s">
        <v>84</v>
      </c>
      <c r="L407" t="s">
        <v>85</v>
      </c>
      <c r="M407" t="s">
        <v>86</v>
      </c>
      <c r="N407">
        <v>2</v>
      </c>
      <c r="O407" s="1">
        <v>44477.782719907409</v>
      </c>
      <c r="P407" s="1">
        <v>44477.846678240741</v>
      </c>
      <c r="Q407">
        <v>3940</v>
      </c>
      <c r="R407">
        <v>1586</v>
      </c>
      <c r="S407" t="b">
        <v>0</v>
      </c>
      <c r="T407" t="s">
        <v>87</v>
      </c>
      <c r="U407" t="b">
        <v>1</v>
      </c>
      <c r="V407" t="s">
        <v>192</v>
      </c>
      <c r="W407" s="1">
        <v>44477.818124999998</v>
      </c>
      <c r="X407">
        <v>615</v>
      </c>
      <c r="Y407">
        <v>39</v>
      </c>
      <c r="Z407">
        <v>0</v>
      </c>
      <c r="AA407">
        <v>39</v>
      </c>
      <c r="AB407">
        <v>0</v>
      </c>
      <c r="AC407">
        <v>35</v>
      </c>
      <c r="AD407">
        <v>-8</v>
      </c>
      <c r="AE407">
        <v>0</v>
      </c>
      <c r="AF407">
        <v>0</v>
      </c>
      <c r="AG407">
        <v>0</v>
      </c>
      <c r="AH407" t="s">
        <v>121</v>
      </c>
      <c r="AI407" s="1">
        <v>44477.846678240741</v>
      </c>
      <c r="AJ407">
        <v>941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-8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>
      <c r="A408" t="s">
        <v>1140</v>
      </c>
      <c r="B408" t="s">
        <v>79</v>
      </c>
      <c r="C408" t="s">
        <v>1093</v>
      </c>
      <c r="D408" t="s">
        <v>81</v>
      </c>
      <c r="E408" s="2" t="str">
        <f>HYPERLINK("capsilon://?command=openfolder&amp;siteaddress=FAM.docvelocity-na8.net&amp;folderid=FXC8EDBFD2-3B56-8DE6-2536-CA514D8CD8FF","FX21102704")</f>
        <v>FX21102704</v>
      </c>
      <c r="F408" t="s">
        <v>19</v>
      </c>
      <c r="G408" t="s">
        <v>19</v>
      </c>
      <c r="H408" t="s">
        <v>82</v>
      </c>
      <c r="I408" t="s">
        <v>1100</v>
      </c>
      <c r="J408">
        <v>31</v>
      </c>
      <c r="K408" t="s">
        <v>84</v>
      </c>
      <c r="L408" t="s">
        <v>85</v>
      </c>
      <c r="M408" t="s">
        <v>86</v>
      </c>
      <c r="N408">
        <v>2</v>
      </c>
      <c r="O408" s="1">
        <v>44477.785555555558</v>
      </c>
      <c r="P408" s="1">
        <v>44477.796319444446</v>
      </c>
      <c r="Q408">
        <v>338</v>
      </c>
      <c r="R408">
        <v>592</v>
      </c>
      <c r="S408" t="b">
        <v>0</v>
      </c>
      <c r="T408" t="s">
        <v>87</v>
      </c>
      <c r="U408" t="b">
        <v>1</v>
      </c>
      <c r="V408" t="s">
        <v>202</v>
      </c>
      <c r="W408" s="1">
        <v>44477.790729166663</v>
      </c>
      <c r="X408">
        <v>357</v>
      </c>
      <c r="Y408">
        <v>36</v>
      </c>
      <c r="Z408">
        <v>0</v>
      </c>
      <c r="AA408">
        <v>36</v>
      </c>
      <c r="AB408">
        <v>0</v>
      </c>
      <c r="AC408">
        <v>30</v>
      </c>
      <c r="AD408">
        <v>-5</v>
      </c>
      <c r="AE408">
        <v>0</v>
      </c>
      <c r="AF408">
        <v>0</v>
      </c>
      <c r="AG408">
        <v>0</v>
      </c>
      <c r="AH408" t="s">
        <v>452</v>
      </c>
      <c r="AI408" s="1">
        <v>44477.796319444446</v>
      </c>
      <c r="AJ408">
        <v>235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-5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>
      <c r="A409" t="s">
        <v>1141</v>
      </c>
      <c r="B409" t="s">
        <v>79</v>
      </c>
      <c r="C409" t="s">
        <v>1093</v>
      </c>
      <c r="D409" t="s">
        <v>81</v>
      </c>
      <c r="E409" s="2" t="str">
        <f>HYPERLINK("capsilon://?command=openfolder&amp;siteaddress=FAM.docvelocity-na8.net&amp;folderid=FXC8EDBFD2-3B56-8DE6-2536-CA514D8CD8FF","FX21102704")</f>
        <v>FX21102704</v>
      </c>
      <c r="F409" t="s">
        <v>19</v>
      </c>
      <c r="G409" t="s">
        <v>19</v>
      </c>
      <c r="H409" t="s">
        <v>82</v>
      </c>
      <c r="I409" t="s">
        <v>1102</v>
      </c>
      <c r="J409">
        <v>31</v>
      </c>
      <c r="K409" t="s">
        <v>84</v>
      </c>
      <c r="L409" t="s">
        <v>85</v>
      </c>
      <c r="M409" t="s">
        <v>86</v>
      </c>
      <c r="N409">
        <v>2</v>
      </c>
      <c r="O409" s="1">
        <v>44477.786134259259</v>
      </c>
      <c r="P409" s="1">
        <v>44477.798483796294</v>
      </c>
      <c r="Q409">
        <v>538</v>
      </c>
      <c r="R409">
        <v>529</v>
      </c>
      <c r="S409" t="b">
        <v>0</v>
      </c>
      <c r="T409" t="s">
        <v>87</v>
      </c>
      <c r="U409" t="b">
        <v>1</v>
      </c>
      <c r="V409" t="s">
        <v>202</v>
      </c>
      <c r="W409" s="1">
        <v>44477.794710648152</v>
      </c>
      <c r="X409">
        <v>343</v>
      </c>
      <c r="Y409">
        <v>41</v>
      </c>
      <c r="Z409">
        <v>0</v>
      </c>
      <c r="AA409">
        <v>41</v>
      </c>
      <c r="AB409">
        <v>0</v>
      </c>
      <c r="AC409">
        <v>31</v>
      </c>
      <c r="AD409">
        <v>-10</v>
      </c>
      <c r="AE409">
        <v>0</v>
      </c>
      <c r="AF409">
        <v>0</v>
      </c>
      <c r="AG409">
        <v>0</v>
      </c>
      <c r="AH409" t="s">
        <v>452</v>
      </c>
      <c r="AI409" s="1">
        <v>44477.798483796294</v>
      </c>
      <c r="AJ409">
        <v>186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-11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>
      <c r="A410" t="s">
        <v>1142</v>
      </c>
      <c r="B410" t="s">
        <v>79</v>
      </c>
      <c r="C410" t="s">
        <v>1093</v>
      </c>
      <c r="D410" t="s">
        <v>81</v>
      </c>
      <c r="E410" s="2" t="str">
        <f>HYPERLINK("capsilon://?command=openfolder&amp;siteaddress=FAM.docvelocity-na8.net&amp;folderid=FXC8EDBFD2-3B56-8DE6-2536-CA514D8CD8FF","FX21102704")</f>
        <v>FX21102704</v>
      </c>
      <c r="F410" t="s">
        <v>19</v>
      </c>
      <c r="G410" t="s">
        <v>19</v>
      </c>
      <c r="H410" t="s">
        <v>82</v>
      </c>
      <c r="I410" t="s">
        <v>1104</v>
      </c>
      <c r="J410">
        <v>26</v>
      </c>
      <c r="K410" t="s">
        <v>84</v>
      </c>
      <c r="L410" t="s">
        <v>85</v>
      </c>
      <c r="M410" t="s">
        <v>86</v>
      </c>
      <c r="N410">
        <v>2</v>
      </c>
      <c r="O410" s="1">
        <v>44477.78634259259</v>
      </c>
      <c r="P410" s="1">
        <v>44477.801111111112</v>
      </c>
      <c r="Q410">
        <v>794</v>
      </c>
      <c r="R410">
        <v>482</v>
      </c>
      <c r="S410" t="b">
        <v>0</v>
      </c>
      <c r="T410" t="s">
        <v>87</v>
      </c>
      <c r="U410" t="b">
        <v>1</v>
      </c>
      <c r="V410" t="s">
        <v>202</v>
      </c>
      <c r="W410" s="1">
        <v>44477.797268518516</v>
      </c>
      <c r="X410">
        <v>220</v>
      </c>
      <c r="Y410">
        <v>21</v>
      </c>
      <c r="Z410">
        <v>0</v>
      </c>
      <c r="AA410">
        <v>21</v>
      </c>
      <c r="AB410">
        <v>0</v>
      </c>
      <c r="AC410">
        <v>20</v>
      </c>
      <c r="AD410">
        <v>5</v>
      </c>
      <c r="AE410">
        <v>0</v>
      </c>
      <c r="AF410">
        <v>0</v>
      </c>
      <c r="AG410">
        <v>0</v>
      </c>
      <c r="AH410" t="s">
        <v>142</v>
      </c>
      <c r="AI410" s="1">
        <v>44477.801111111112</v>
      </c>
      <c r="AJ410">
        <v>262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5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>
      <c r="A411" t="s">
        <v>1143</v>
      </c>
      <c r="B411" t="s">
        <v>79</v>
      </c>
      <c r="C411" t="s">
        <v>1093</v>
      </c>
      <c r="D411" t="s">
        <v>81</v>
      </c>
      <c r="E411" s="2" t="str">
        <f>HYPERLINK("capsilon://?command=openfolder&amp;siteaddress=FAM.docvelocity-na8.net&amp;folderid=FXC8EDBFD2-3B56-8DE6-2536-CA514D8CD8FF","FX21102704")</f>
        <v>FX21102704</v>
      </c>
      <c r="F411" t="s">
        <v>19</v>
      </c>
      <c r="G411" t="s">
        <v>19</v>
      </c>
      <c r="H411" t="s">
        <v>82</v>
      </c>
      <c r="I411" t="s">
        <v>1106</v>
      </c>
      <c r="J411">
        <v>26</v>
      </c>
      <c r="K411" t="s">
        <v>84</v>
      </c>
      <c r="L411" t="s">
        <v>85</v>
      </c>
      <c r="M411" t="s">
        <v>86</v>
      </c>
      <c r="N411">
        <v>2</v>
      </c>
      <c r="O411" s="1">
        <v>44477.787488425929</v>
      </c>
      <c r="P411" s="1">
        <v>44477.807951388888</v>
      </c>
      <c r="Q411">
        <v>1255</v>
      </c>
      <c r="R411">
        <v>513</v>
      </c>
      <c r="S411" t="b">
        <v>0</v>
      </c>
      <c r="T411" t="s">
        <v>87</v>
      </c>
      <c r="U411" t="b">
        <v>1</v>
      </c>
      <c r="V411" t="s">
        <v>202</v>
      </c>
      <c r="W411" s="1">
        <v>44477.799699074072</v>
      </c>
      <c r="X411">
        <v>209</v>
      </c>
      <c r="Y411">
        <v>21</v>
      </c>
      <c r="Z411">
        <v>0</v>
      </c>
      <c r="AA411">
        <v>21</v>
      </c>
      <c r="AB411">
        <v>0</v>
      </c>
      <c r="AC411">
        <v>20</v>
      </c>
      <c r="AD411">
        <v>5</v>
      </c>
      <c r="AE411">
        <v>0</v>
      </c>
      <c r="AF411">
        <v>0</v>
      </c>
      <c r="AG411">
        <v>0</v>
      </c>
      <c r="AH411" t="s">
        <v>206</v>
      </c>
      <c r="AI411" s="1">
        <v>44477.807951388888</v>
      </c>
      <c r="AJ411">
        <v>304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5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>
      <c r="A412" t="s">
        <v>1144</v>
      </c>
      <c r="B412" t="s">
        <v>79</v>
      </c>
      <c r="C412" t="s">
        <v>1145</v>
      </c>
      <c r="D412" t="s">
        <v>81</v>
      </c>
      <c r="E412" s="2" t="str">
        <f>HYPERLINK("capsilon://?command=openfolder&amp;siteaddress=FAM.docvelocity-na8.net&amp;folderid=FXBBA1236B-8B80-1932-366B-DE5EF39818F0","FX210810956")</f>
        <v>FX210810956</v>
      </c>
      <c r="F412" t="s">
        <v>19</v>
      </c>
      <c r="G412" t="s">
        <v>19</v>
      </c>
      <c r="H412" t="s">
        <v>82</v>
      </c>
      <c r="I412" t="s">
        <v>1146</v>
      </c>
      <c r="J412">
        <v>66</v>
      </c>
      <c r="K412" t="s">
        <v>84</v>
      </c>
      <c r="L412" t="s">
        <v>85</v>
      </c>
      <c r="M412" t="s">
        <v>86</v>
      </c>
      <c r="N412">
        <v>2</v>
      </c>
      <c r="O412" s="1">
        <v>44470.621458333335</v>
      </c>
      <c r="P412" s="1">
        <v>44470.627615740741</v>
      </c>
      <c r="Q412">
        <v>335</v>
      </c>
      <c r="R412">
        <v>197</v>
      </c>
      <c r="S412" t="b">
        <v>0</v>
      </c>
      <c r="T412" t="s">
        <v>87</v>
      </c>
      <c r="U412" t="b">
        <v>0</v>
      </c>
      <c r="V412" t="s">
        <v>159</v>
      </c>
      <c r="W412" s="1">
        <v>44470.623414351852</v>
      </c>
      <c r="X412">
        <v>105</v>
      </c>
      <c r="Y412">
        <v>0</v>
      </c>
      <c r="Z412">
        <v>0</v>
      </c>
      <c r="AA412">
        <v>0</v>
      </c>
      <c r="AB412">
        <v>52</v>
      </c>
      <c r="AC412">
        <v>0</v>
      </c>
      <c r="AD412">
        <v>66</v>
      </c>
      <c r="AE412">
        <v>0</v>
      </c>
      <c r="AF412">
        <v>0</v>
      </c>
      <c r="AG412">
        <v>0</v>
      </c>
      <c r="AH412" t="s">
        <v>89</v>
      </c>
      <c r="AI412" s="1">
        <v>44470.627615740741</v>
      </c>
      <c r="AJ412">
        <v>80</v>
      </c>
      <c r="AK412">
        <v>0</v>
      </c>
      <c r="AL412">
        <v>0</v>
      </c>
      <c r="AM412">
        <v>0</v>
      </c>
      <c r="AN412">
        <v>52</v>
      </c>
      <c r="AO412">
        <v>0</v>
      </c>
      <c r="AP412">
        <v>66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>
      <c r="A413" t="s">
        <v>1147</v>
      </c>
      <c r="B413" t="s">
        <v>79</v>
      </c>
      <c r="C413" t="s">
        <v>1148</v>
      </c>
      <c r="D413" t="s">
        <v>81</v>
      </c>
      <c r="E413" s="2" t="str">
        <f>HYPERLINK("capsilon://?command=openfolder&amp;siteaddress=FAM.docvelocity-na8.net&amp;folderid=FX2952A57E-69D3-8114-0942-2FA7AC042F88","FX21097954")</f>
        <v>FX21097954</v>
      </c>
      <c r="F413" t="s">
        <v>19</v>
      </c>
      <c r="G413" t="s">
        <v>19</v>
      </c>
      <c r="H413" t="s">
        <v>82</v>
      </c>
      <c r="I413" t="s">
        <v>1149</v>
      </c>
      <c r="J413">
        <v>38</v>
      </c>
      <c r="K413" t="s">
        <v>294</v>
      </c>
      <c r="L413" t="s">
        <v>19</v>
      </c>
      <c r="M413" t="s">
        <v>81</v>
      </c>
      <c r="N413">
        <v>0</v>
      </c>
      <c r="O413" s="1">
        <v>44478.718541666669</v>
      </c>
      <c r="P413" s="1">
        <v>44478.719085648147</v>
      </c>
      <c r="Q413">
        <v>47</v>
      </c>
      <c r="R413">
        <v>0</v>
      </c>
      <c r="S413" t="b">
        <v>0</v>
      </c>
      <c r="T413" t="s">
        <v>87</v>
      </c>
      <c r="U413" t="b">
        <v>0</v>
      </c>
      <c r="V413" t="s">
        <v>87</v>
      </c>
      <c r="W413" t="s">
        <v>87</v>
      </c>
      <c r="X413" t="s">
        <v>87</v>
      </c>
      <c r="Y413" t="s">
        <v>87</v>
      </c>
      <c r="Z413" t="s">
        <v>87</v>
      </c>
      <c r="AA413" t="s">
        <v>87</v>
      </c>
      <c r="AB413" t="s">
        <v>87</v>
      </c>
      <c r="AC413" t="s">
        <v>87</v>
      </c>
      <c r="AD413" t="s">
        <v>87</v>
      </c>
      <c r="AE413" t="s">
        <v>87</v>
      </c>
      <c r="AF413" t="s">
        <v>87</v>
      </c>
      <c r="AG413" t="s">
        <v>87</v>
      </c>
      <c r="AH413" t="s">
        <v>87</v>
      </c>
      <c r="AI413" t="s">
        <v>87</v>
      </c>
      <c r="AJ413" t="s">
        <v>87</v>
      </c>
      <c r="AK413" t="s">
        <v>87</v>
      </c>
      <c r="AL413" t="s">
        <v>87</v>
      </c>
      <c r="AM413" t="s">
        <v>87</v>
      </c>
      <c r="AN413" t="s">
        <v>87</v>
      </c>
      <c r="AO413" t="s">
        <v>87</v>
      </c>
      <c r="AP413" t="s">
        <v>87</v>
      </c>
      <c r="AQ413" t="s">
        <v>87</v>
      </c>
      <c r="AR413" t="s">
        <v>87</v>
      </c>
      <c r="AS413" t="s">
        <v>87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>
      <c r="A414" t="s">
        <v>1150</v>
      </c>
      <c r="B414" t="s">
        <v>79</v>
      </c>
      <c r="C414" t="s">
        <v>717</v>
      </c>
      <c r="D414" t="s">
        <v>81</v>
      </c>
      <c r="E414" s="2" t="str">
        <f>HYPERLINK("capsilon://?command=openfolder&amp;siteaddress=FAM.docvelocity-na8.net&amp;folderid=FXD3A02F4C-6B77-1F4A-2257-75E91BF43AD4","FX21102475")</f>
        <v>FX21102475</v>
      </c>
      <c r="F414" t="s">
        <v>19</v>
      </c>
      <c r="G414" t="s">
        <v>19</v>
      </c>
      <c r="H414" t="s">
        <v>82</v>
      </c>
      <c r="I414" t="s">
        <v>1151</v>
      </c>
      <c r="J414">
        <v>38</v>
      </c>
      <c r="K414" t="s">
        <v>84</v>
      </c>
      <c r="L414" t="s">
        <v>85</v>
      </c>
      <c r="M414" t="s">
        <v>86</v>
      </c>
      <c r="N414">
        <v>2</v>
      </c>
      <c r="O414" s="1">
        <v>44480.262407407405</v>
      </c>
      <c r="P414" s="1">
        <v>44480.283148148148</v>
      </c>
      <c r="Q414">
        <v>1066</v>
      </c>
      <c r="R414">
        <v>726</v>
      </c>
      <c r="S414" t="b">
        <v>0</v>
      </c>
      <c r="T414" t="s">
        <v>87</v>
      </c>
      <c r="U414" t="b">
        <v>0</v>
      </c>
      <c r="V414" t="s">
        <v>88</v>
      </c>
      <c r="W414" s="1">
        <v>44480.271273148152</v>
      </c>
      <c r="X414">
        <v>292</v>
      </c>
      <c r="Y414">
        <v>37</v>
      </c>
      <c r="Z414">
        <v>0</v>
      </c>
      <c r="AA414">
        <v>37</v>
      </c>
      <c r="AB414">
        <v>0</v>
      </c>
      <c r="AC414">
        <v>25</v>
      </c>
      <c r="AD414">
        <v>1</v>
      </c>
      <c r="AE414">
        <v>0</v>
      </c>
      <c r="AF414">
        <v>0</v>
      </c>
      <c r="AG414">
        <v>0</v>
      </c>
      <c r="AH414" t="s">
        <v>89</v>
      </c>
      <c r="AI414" s="1">
        <v>44480.283148148148</v>
      </c>
      <c r="AJ414">
        <v>434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>
      <c r="A415" t="s">
        <v>1152</v>
      </c>
      <c r="B415" t="s">
        <v>79</v>
      </c>
      <c r="C415" t="s">
        <v>358</v>
      </c>
      <c r="D415" t="s">
        <v>81</v>
      </c>
      <c r="E415" s="2" t="str">
        <f>HYPERLINK("capsilon://?command=openfolder&amp;siteaddress=FAM.docvelocity-na8.net&amp;folderid=FXE9C15895-F1B0-1540-85A8-C7A8B39DA567","FX210816023")</f>
        <v>FX210816023</v>
      </c>
      <c r="F415" t="s">
        <v>19</v>
      </c>
      <c r="G415" t="s">
        <v>19</v>
      </c>
      <c r="H415" t="s">
        <v>82</v>
      </c>
      <c r="I415" t="s">
        <v>1153</v>
      </c>
      <c r="J415">
        <v>66</v>
      </c>
      <c r="K415" t="s">
        <v>84</v>
      </c>
      <c r="L415" t="s">
        <v>85</v>
      </c>
      <c r="M415" t="s">
        <v>86</v>
      </c>
      <c r="N415">
        <v>2</v>
      </c>
      <c r="O415" s="1">
        <v>44480.288229166668</v>
      </c>
      <c r="P415" s="1">
        <v>44480.302314814813</v>
      </c>
      <c r="Q415">
        <v>375</v>
      </c>
      <c r="R415">
        <v>842</v>
      </c>
      <c r="S415" t="b">
        <v>0</v>
      </c>
      <c r="T415" t="s">
        <v>87</v>
      </c>
      <c r="U415" t="b">
        <v>0</v>
      </c>
      <c r="V415" t="s">
        <v>128</v>
      </c>
      <c r="W415" s="1">
        <v>44480.295057870368</v>
      </c>
      <c r="X415">
        <v>323</v>
      </c>
      <c r="Y415">
        <v>52</v>
      </c>
      <c r="Z415">
        <v>0</v>
      </c>
      <c r="AA415">
        <v>52</v>
      </c>
      <c r="AB415">
        <v>0</v>
      </c>
      <c r="AC415">
        <v>30</v>
      </c>
      <c r="AD415">
        <v>14</v>
      </c>
      <c r="AE415">
        <v>0</v>
      </c>
      <c r="AF415">
        <v>0</v>
      </c>
      <c r="AG415">
        <v>0</v>
      </c>
      <c r="AH415" t="s">
        <v>121</v>
      </c>
      <c r="AI415" s="1">
        <v>44480.302314814813</v>
      </c>
      <c r="AJ415">
        <v>507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14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>
      <c r="A416" t="s">
        <v>1154</v>
      </c>
      <c r="B416" t="s">
        <v>79</v>
      </c>
      <c r="C416" t="s">
        <v>1155</v>
      </c>
      <c r="D416" t="s">
        <v>81</v>
      </c>
      <c r="E416" s="2" t="str">
        <f>HYPERLINK("capsilon://?command=openfolder&amp;siteaddress=FAM.docvelocity-na8.net&amp;folderid=FXBCDF3E30-3981-3170-79A9-F4A2EC8A42FA","FX210813890")</f>
        <v>FX210813890</v>
      </c>
      <c r="F416" t="s">
        <v>19</v>
      </c>
      <c r="G416" t="s">
        <v>19</v>
      </c>
      <c r="H416" t="s">
        <v>82</v>
      </c>
      <c r="I416" t="s">
        <v>1156</v>
      </c>
      <c r="J416">
        <v>66</v>
      </c>
      <c r="K416" t="s">
        <v>84</v>
      </c>
      <c r="L416" t="s">
        <v>85</v>
      </c>
      <c r="M416" t="s">
        <v>86</v>
      </c>
      <c r="N416">
        <v>2</v>
      </c>
      <c r="O416" s="1">
        <v>44480.325925925928</v>
      </c>
      <c r="P416" s="1">
        <v>44480.331655092596</v>
      </c>
      <c r="Q416">
        <v>233</v>
      </c>
      <c r="R416">
        <v>262</v>
      </c>
      <c r="S416" t="b">
        <v>0</v>
      </c>
      <c r="T416" t="s">
        <v>87</v>
      </c>
      <c r="U416" t="b">
        <v>0</v>
      </c>
      <c r="V416" t="s">
        <v>150</v>
      </c>
      <c r="W416" s="1">
        <v>44480.330636574072</v>
      </c>
      <c r="X416">
        <v>193</v>
      </c>
      <c r="Y416">
        <v>0</v>
      </c>
      <c r="Z416">
        <v>0</v>
      </c>
      <c r="AA416">
        <v>0</v>
      </c>
      <c r="AB416">
        <v>52</v>
      </c>
      <c r="AC416">
        <v>0</v>
      </c>
      <c r="AD416">
        <v>66</v>
      </c>
      <c r="AE416">
        <v>0</v>
      </c>
      <c r="AF416">
        <v>0</v>
      </c>
      <c r="AG416">
        <v>0</v>
      </c>
      <c r="AH416" t="s">
        <v>121</v>
      </c>
      <c r="AI416" s="1">
        <v>44480.331655092596</v>
      </c>
      <c r="AJ416">
        <v>57</v>
      </c>
      <c r="AK416">
        <v>0</v>
      </c>
      <c r="AL416">
        <v>0</v>
      </c>
      <c r="AM416">
        <v>0</v>
      </c>
      <c r="AN416">
        <v>52</v>
      </c>
      <c r="AO416">
        <v>0</v>
      </c>
      <c r="AP416">
        <v>66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>
      <c r="A417" t="s">
        <v>1157</v>
      </c>
      <c r="B417" t="s">
        <v>79</v>
      </c>
      <c r="C417" t="s">
        <v>1155</v>
      </c>
      <c r="D417" t="s">
        <v>81</v>
      </c>
      <c r="E417" s="2" t="str">
        <f>HYPERLINK("capsilon://?command=openfolder&amp;siteaddress=FAM.docvelocity-na8.net&amp;folderid=FXBCDF3E30-3981-3170-79A9-F4A2EC8A42FA","FX210813890")</f>
        <v>FX210813890</v>
      </c>
      <c r="F417" t="s">
        <v>19</v>
      </c>
      <c r="G417" t="s">
        <v>19</v>
      </c>
      <c r="H417" t="s">
        <v>82</v>
      </c>
      <c r="I417" t="s">
        <v>1158</v>
      </c>
      <c r="J417">
        <v>66</v>
      </c>
      <c r="K417" t="s">
        <v>84</v>
      </c>
      <c r="L417" t="s">
        <v>85</v>
      </c>
      <c r="M417" t="s">
        <v>86</v>
      </c>
      <c r="N417">
        <v>2</v>
      </c>
      <c r="O417" s="1">
        <v>44480.326574074075</v>
      </c>
      <c r="P417" s="1">
        <v>44480.332256944443</v>
      </c>
      <c r="Q417">
        <v>353</v>
      </c>
      <c r="R417">
        <v>138</v>
      </c>
      <c r="S417" t="b">
        <v>0</v>
      </c>
      <c r="T417" t="s">
        <v>87</v>
      </c>
      <c r="U417" t="b">
        <v>0</v>
      </c>
      <c r="V417" t="s">
        <v>150</v>
      </c>
      <c r="W417" s="1">
        <v>44480.331655092596</v>
      </c>
      <c r="X417">
        <v>87</v>
      </c>
      <c r="Y417">
        <v>0</v>
      </c>
      <c r="Z417">
        <v>0</v>
      </c>
      <c r="AA417">
        <v>0</v>
      </c>
      <c r="AB417">
        <v>52</v>
      </c>
      <c r="AC417">
        <v>0</v>
      </c>
      <c r="AD417">
        <v>66</v>
      </c>
      <c r="AE417">
        <v>0</v>
      </c>
      <c r="AF417">
        <v>0</v>
      </c>
      <c r="AG417">
        <v>0</v>
      </c>
      <c r="AH417" t="s">
        <v>121</v>
      </c>
      <c r="AI417" s="1">
        <v>44480.332256944443</v>
      </c>
      <c r="AJ417">
        <v>51</v>
      </c>
      <c r="AK417">
        <v>0</v>
      </c>
      <c r="AL417">
        <v>0</v>
      </c>
      <c r="AM417">
        <v>0</v>
      </c>
      <c r="AN417">
        <v>52</v>
      </c>
      <c r="AO417">
        <v>0</v>
      </c>
      <c r="AP417">
        <v>66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>
      <c r="A418" t="s">
        <v>1159</v>
      </c>
      <c r="B418" t="s">
        <v>79</v>
      </c>
      <c r="C418" t="s">
        <v>1160</v>
      </c>
      <c r="D418" t="s">
        <v>81</v>
      </c>
      <c r="E418" s="2" t="str">
        <f>HYPERLINK("capsilon://?command=openfolder&amp;siteaddress=FAM.docvelocity-na8.net&amp;folderid=FXD97AB473-DB73-00B1-976A-BB45FAFBD251","FX210811388")</f>
        <v>FX210811388</v>
      </c>
      <c r="F418" t="s">
        <v>19</v>
      </c>
      <c r="G418" t="s">
        <v>19</v>
      </c>
      <c r="H418" t="s">
        <v>82</v>
      </c>
      <c r="I418" t="s">
        <v>1161</v>
      </c>
      <c r="J418">
        <v>66</v>
      </c>
      <c r="K418" t="s">
        <v>84</v>
      </c>
      <c r="L418" t="s">
        <v>85</v>
      </c>
      <c r="M418" t="s">
        <v>86</v>
      </c>
      <c r="N418">
        <v>2</v>
      </c>
      <c r="O418" s="1">
        <v>44480.339421296296</v>
      </c>
      <c r="P418" s="1">
        <v>44480.350428240738</v>
      </c>
      <c r="Q418">
        <v>850</v>
      </c>
      <c r="R418">
        <v>101</v>
      </c>
      <c r="S418" t="b">
        <v>0</v>
      </c>
      <c r="T418" t="s">
        <v>87</v>
      </c>
      <c r="U418" t="b">
        <v>0</v>
      </c>
      <c r="V418" t="s">
        <v>100</v>
      </c>
      <c r="W418" s="1">
        <v>44480.348182870373</v>
      </c>
      <c r="X418">
        <v>64</v>
      </c>
      <c r="Y418">
        <v>0</v>
      </c>
      <c r="Z418">
        <v>0</v>
      </c>
      <c r="AA418">
        <v>0</v>
      </c>
      <c r="AB418">
        <v>52</v>
      </c>
      <c r="AC418">
        <v>0</v>
      </c>
      <c r="AD418">
        <v>66</v>
      </c>
      <c r="AE418">
        <v>0</v>
      </c>
      <c r="AF418">
        <v>0</v>
      </c>
      <c r="AG418">
        <v>0</v>
      </c>
      <c r="AH418" t="s">
        <v>89</v>
      </c>
      <c r="AI418" s="1">
        <v>44480.350428240738</v>
      </c>
      <c r="AJ418">
        <v>37</v>
      </c>
      <c r="AK418">
        <v>0</v>
      </c>
      <c r="AL418">
        <v>0</v>
      </c>
      <c r="AM418">
        <v>0</v>
      </c>
      <c r="AN418">
        <v>52</v>
      </c>
      <c r="AO418">
        <v>0</v>
      </c>
      <c r="AP418">
        <v>66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>
      <c r="A419" t="s">
        <v>1162</v>
      </c>
      <c r="B419" t="s">
        <v>79</v>
      </c>
      <c r="C419" t="s">
        <v>1163</v>
      </c>
      <c r="D419" t="s">
        <v>81</v>
      </c>
      <c r="E419" s="2" t="str">
        <f>HYPERLINK("capsilon://?command=openfolder&amp;siteaddress=FAM.docvelocity-na8.net&amp;folderid=FX97DE4BAD-26FA-6A79-6B6D-5F715B5067A9","FX21093915")</f>
        <v>FX21093915</v>
      </c>
      <c r="F419" t="s">
        <v>19</v>
      </c>
      <c r="G419" t="s">
        <v>19</v>
      </c>
      <c r="H419" t="s">
        <v>82</v>
      </c>
      <c r="I419" t="s">
        <v>1164</v>
      </c>
      <c r="J419">
        <v>66</v>
      </c>
      <c r="K419" t="s">
        <v>84</v>
      </c>
      <c r="L419" t="s">
        <v>85</v>
      </c>
      <c r="M419" t="s">
        <v>86</v>
      </c>
      <c r="N419">
        <v>2</v>
      </c>
      <c r="O419" s="1">
        <v>44480.358518518522</v>
      </c>
      <c r="P419" s="1">
        <v>44480.382372685184</v>
      </c>
      <c r="Q419">
        <v>378</v>
      </c>
      <c r="R419">
        <v>1683</v>
      </c>
      <c r="S419" t="b">
        <v>0</v>
      </c>
      <c r="T419" t="s">
        <v>87</v>
      </c>
      <c r="U419" t="b">
        <v>0</v>
      </c>
      <c r="V419" t="s">
        <v>157</v>
      </c>
      <c r="W419" s="1">
        <v>44480.370787037034</v>
      </c>
      <c r="X419">
        <v>808</v>
      </c>
      <c r="Y419">
        <v>52</v>
      </c>
      <c r="Z419">
        <v>0</v>
      </c>
      <c r="AA419">
        <v>52</v>
      </c>
      <c r="AB419">
        <v>0</v>
      </c>
      <c r="AC419">
        <v>17</v>
      </c>
      <c r="AD419">
        <v>14</v>
      </c>
      <c r="AE419">
        <v>0</v>
      </c>
      <c r="AF419">
        <v>0</v>
      </c>
      <c r="AG419">
        <v>0</v>
      </c>
      <c r="AH419" t="s">
        <v>146</v>
      </c>
      <c r="AI419" s="1">
        <v>44480.382372685184</v>
      </c>
      <c r="AJ419">
        <v>644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14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>
      <c r="A420" t="s">
        <v>1165</v>
      </c>
      <c r="B420" t="s">
        <v>79</v>
      </c>
      <c r="C420" t="s">
        <v>769</v>
      </c>
      <c r="D420" t="s">
        <v>81</v>
      </c>
      <c r="E420" s="2" t="str">
        <f>HYPERLINK("capsilon://?command=openfolder&amp;siteaddress=FAM.docvelocity-na8.net&amp;folderid=FXA18921F2-DF3C-91CF-78E6-B95EF92C7A18","FX210813533")</f>
        <v>FX210813533</v>
      </c>
      <c r="F420" t="s">
        <v>19</v>
      </c>
      <c r="G420" t="s">
        <v>19</v>
      </c>
      <c r="H420" t="s">
        <v>82</v>
      </c>
      <c r="I420" t="s">
        <v>1166</v>
      </c>
      <c r="J420">
        <v>38</v>
      </c>
      <c r="K420" t="s">
        <v>84</v>
      </c>
      <c r="L420" t="s">
        <v>85</v>
      </c>
      <c r="M420" t="s">
        <v>86</v>
      </c>
      <c r="N420">
        <v>2</v>
      </c>
      <c r="O420" s="1">
        <v>44480.360694444447</v>
      </c>
      <c r="P420" s="1">
        <v>44480.369479166664</v>
      </c>
      <c r="Q420">
        <v>147</v>
      </c>
      <c r="R420">
        <v>612</v>
      </c>
      <c r="S420" t="b">
        <v>0</v>
      </c>
      <c r="T420" t="s">
        <v>87</v>
      </c>
      <c r="U420" t="b">
        <v>0</v>
      </c>
      <c r="V420" t="s">
        <v>128</v>
      </c>
      <c r="W420" s="1">
        <v>44480.363310185188</v>
      </c>
      <c r="X420">
        <v>226</v>
      </c>
      <c r="Y420">
        <v>37</v>
      </c>
      <c r="Z420">
        <v>0</v>
      </c>
      <c r="AA420">
        <v>37</v>
      </c>
      <c r="AB420">
        <v>0</v>
      </c>
      <c r="AC420">
        <v>29</v>
      </c>
      <c r="AD420">
        <v>1</v>
      </c>
      <c r="AE420">
        <v>0</v>
      </c>
      <c r="AF420">
        <v>0</v>
      </c>
      <c r="AG420">
        <v>0</v>
      </c>
      <c r="AH420" t="s">
        <v>121</v>
      </c>
      <c r="AI420" s="1">
        <v>44480.369479166664</v>
      </c>
      <c r="AJ420">
        <v>386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1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>
      <c r="A421" t="s">
        <v>1167</v>
      </c>
      <c r="B421" t="s">
        <v>79</v>
      </c>
      <c r="C421" t="s">
        <v>1168</v>
      </c>
      <c r="D421" t="s">
        <v>81</v>
      </c>
      <c r="E421" s="2" t="str">
        <f>HYPERLINK("capsilon://?command=openfolder&amp;siteaddress=FAM.docvelocity-na8.net&amp;folderid=FX15DA25B6-9257-C6D4-B948-7343CE53C78D","FX210814028")</f>
        <v>FX210814028</v>
      </c>
      <c r="F421" t="s">
        <v>19</v>
      </c>
      <c r="G421" t="s">
        <v>19</v>
      </c>
      <c r="H421" t="s">
        <v>82</v>
      </c>
      <c r="I421" t="s">
        <v>1169</v>
      </c>
      <c r="J421">
        <v>38</v>
      </c>
      <c r="K421" t="s">
        <v>84</v>
      </c>
      <c r="L421" t="s">
        <v>85</v>
      </c>
      <c r="M421" t="s">
        <v>86</v>
      </c>
      <c r="N421">
        <v>2</v>
      </c>
      <c r="O421" s="1">
        <v>44480.366701388892</v>
      </c>
      <c r="P421" s="1">
        <v>44480.387557870374</v>
      </c>
      <c r="Q421">
        <v>1191</v>
      </c>
      <c r="R421">
        <v>611</v>
      </c>
      <c r="S421" t="b">
        <v>0</v>
      </c>
      <c r="T421" t="s">
        <v>87</v>
      </c>
      <c r="U421" t="b">
        <v>0</v>
      </c>
      <c r="V421" t="s">
        <v>150</v>
      </c>
      <c r="W421" s="1">
        <v>44480.369490740741</v>
      </c>
      <c r="X421">
        <v>164</v>
      </c>
      <c r="Y421">
        <v>37</v>
      </c>
      <c r="Z421">
        <v>0</v>
      </c>
      <c r="AA421">
        <v>37</v>
      </c>
      <c r="AB421">
        <v>0</v>
      </c>
      <c r="AC421">
        <v>21</v>
      </c>
      <c r="AD421">
        <v>1</v>
      </c>
      <c r="AE421">
        <v>0</v>
      </c>
      <c r="AF421">
        <v>0</v>
      </c>
      <c r="AG421">
        <v>0</v>
      </c>
      <c r="AH421" t="s">
        <v>146</v>
      </c>
      <c r="AI421" s="1">
        <v>44480.387557870374</v>
      </c>
      <c r="AJ421">
        <v>447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1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>
      <c r="A422" t="s">
        <v>1170</v>
      </c>
      <c r="B422" t="s">
        <v>79</v>
      </c>
      <c r="C422" t="s">
        <v>1171</v>
      </c>
      <c r="D422" t="s">
        <v>81</v>
      </c>
      <c r="E422" s="2" t="str">
        <f>HYPERLINK("capsilon://?command=openfolder&amp;siteaddress=FAM.docvelocity-na8.net&amp;folderid=FXCFCD7B8E-0DB2-C3AF-7176-17F1AA377028","FX210712583")</f>
        <v>FX210712583</v>
      </c>
      <c r="F422" t="s">
        <v>19</v>
      </c>
      <c r="G422" t="s">
        <v>19</v>
      </c>
      <c r="H422" t="s">
        <v>82</v>
      </c>
      <c r="I422" t="s">
        <v>1172</v>
      </c>
      <c r="J422">
        <v>66</v>
      </c>
      <c r="K422" t="s">
        <v>84</v>
      </c>
      <c r="L422" t="s">
        <v>85</v>
      </c>
      <c r="M422" t="s">
        <v>86</v>
      </c>
      <c r="N422">
        <v>2</v>
      </c>
      <c r="O422" s="1">
        <v>44480.373726851853</v>
      </c>
      <c r="P422" s="1">
        <v>44480.384016203701</v>
      </c>
      <c r="Q422">
        <v>787</v>
      </c>
      <c r="R422">
        <v>102</v>
      </c>
      <c r="S422" t="b">
        <v>0</v>
      </c>
      <c r="T422" t="s">
        <v>87</v>
      </c>
      <c r="U422" t="b">
        <v>0</v>
      </c>
      <c r="V422" t="s">
        <v>397</v>
      </c>
      <c r="W422" s="1">
        <v>44480.374340277776</v>
      </c>
      <c r="X422">
        <v>53</v>
      </c>
      <c r="Y422">
        <v>0</v>
      </c>
      <c r="Z422">
        <v>0</v>
      </c>
      <c r="AA422">
        <v>0</v>
      </c>
      <c r="AB422">
        <v>52</v>
      </c>
      <c r="AC422">
        <v>0</v>
      </c>
      <c r="AD422">
        <v>66</v>
      </c>
      <c r="AE422">
        <v>0</v>
      </c>
      <c r="AF422">
        <v>0</v>
      </c>
      <c r="AG422">
        <v>0</v>
      </c>
      <c r="AH422" t="s">
        <v>121</v>
      </c>
      <c r="AI422" s="1">
        <v>44480.384016203701</v>
      </c>
      <c r="AJ422">
        <v>49</v>
      </c>
      <c r="AK422">
        <v>0</v>
      </c>
      <c r="AL422">
        <v>0</v>
      </c>
      <c r="AM422">
        <v>0</v>
      </c>
      <c r="AN422">
        <v>52</v>
      </c>
      <c r="AO422">
        <v>0</v>
      </c>
      <c r="AP422">
        <v>66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>
      <c r="A423" t="s">
        <v>1173</v>
      </c>
      <c r="B423" t="s">
        <v>79</v>
      </c>
      <c r="C423" t="s">
        <v>1135</v>
      </c>
      <c r="D423" t="s">
        <v>81</v>
      </c>
      <c r="E423" s="2" t="str">
        <f>HYPERLINK("capsilon://?command=openfolder&amp;siteaddress=FAM.docvelocity-na8.net&amp;folderid=FX1797CDAD-6423-EA19-FE9D-4413595FB933","FX21086686")</f>
        <v>FX21086686</v>
      </c>
      <c r="F423" t="s">
        <v>19</v>
      </c>
      <c r="G423" t="s">
        <v>19</v>
      </c>
      <c r="H423" t="s">
        <v>82</v>
      </c>
      <c r="I423" t="s">
        <v>1136</v>
      </c>
      <c r="J423">
        <v>38</v>
      </c>
      <c r="K423" t="s">
        <v>84</v>
      </c>
      <c r="L423" t="s">
        <v>85</v>
      </c>
      <c r="M423" t="s">
        <v>86</v>
      </c>
      <c r="N423">
        <v>2</v>
      </c>
      <c r="O423" s="1">
        <v>44470.629976851851</v>
      </c>
      <c r="P423" s="1">
        <v>44470.643310185187</v>
      </c>
      <c r="Q423">
        <v>593</v>
      </c>
      <c r="R423">
        <v>559</v>
      </c>
      <c r="S423" t="b">
        <v>0</v>
      </c>
      <c r="T423" t="s">
        <v>87</v>
      </c>
      <c r="U423" t="b">
        <v>1</v>
      </c>
      <c r="V423" t="s">
        <v>192</v>
      </c>
      <c r="W423" s="1">
        <v>44470.631840277776</v>
      </c>
      <c r="X423">
        <v>159</v>
      </c>
      <c r="Y423">
        <v>37</v>
      </c>
      <c r="Z423">
        <v>0</v>
      </c>
      <c r="AA423">
        <v>37</v>
      </c>
      <c r="AB423">
        <v>0</v>
      </c>
      <c r="AC423">
        <v>18</v>
      </c>
      <c r="AD423">
        <v>1</v>
      </c>
      <c r="AE423">
        <v>0</v>
      </c>
      <c r="AF423">
        <v>0</v>
      </c>
      <c r="AG423">
        <v>0</v>
      </c>
      <c r="AH423" t="s">
        <v>142</v>
      </c>
      <c r="AI423" s="1">
        <v>44470.643310185187</v>
      </c>
      <c r="AJ423">
        <v>400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1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>
      <c r="A424" t="s">
        <v>1174</v>
      </c>
      <c r="B424" t="s">
        <v>79</v>
      </c>
      <c r="C424" t="s">
        <v>1046</v>
      </c>
      <c r="D424" t="s">
        <v>81</v>
      </c>
      <c r="E424" s="2" t="str">
        <f>HYPERLINK("capsilon://?command=openfolder&amp;siteaddress=FAM.docvelocity-na8.net&amp;folderid=FXF37968AF-9DC6-5E65-52BD-DEB600B8AD34","FX21103723")</f>
        <v>FX21103723</v>
      </c>
      <c r="F424" t="s">
        <v>19</v>
      </c>
      <c r="G424" t="s">
        <v>19</v>
      </c>
      <c r="H424" t="s">
        <v>82</v>
      </c>
      <c r="I424" t="s">
        <v>1175</v>
      </c>
      <c r="J424">
        <v>38</v>
      </c>
      <c r="K424" t="s">
        <v>84</v>
      </c>
      <c r="L424" t="s">
        <v>85</v>
      </c>
      <c r="M424" t="s">
        <v>86</v>
      </c>
      <c r="N424">
        <v>2</v>
      </c>
      <c r="O424" s="1">
        <v>44480.399710648147</v>
      </c>
      <c r="P424" s="1">
        <v>44480.409328703703</v>
      </c>
      <c r="Q424">
        <v>27</v>
      </c>
      <c r="R424">
        <v>804</v>
      </c>
      <c r="S424" t="b">
        <v>0</v>
      </c>
      <c r="T424" t="s">
        <v>87</v>
      </c>
      <c r="U424" t="b">
        <v>0</v>
      </c>
      <c r="V424" t="s">
        <v>88</v>
      </c>
      <c r="W424" s="1">
        <v>44480.404803240737</v>
      </c>
      <c r="X424">
        <v>419</v>
      </c>
      <c r="Y424">
        <v>37</v>
      </c>
      <c r="Z424">
        <v>0</v>
      </c>
      <c r="AA424">
        <v>37</v>
      </c>
      <c r="AB424">
        <v>0</v>
      </c>
      <c r="AC424">
        <v>20</v>
      </c>
      <c r="AD424">
        <v>1</v>
      </c>
      <c r="AE424">
        <v>0</v>
      </c>
      <c r="AF424">
        <v>0</v>
      </c>
      <c r="AG424">
        <v>0</v>
      </c>
      <c r="AH424" t="s">
        <v>146</v>
      </c>
      <c r="AI424" s="1">
        <v>44480.409328703703</v>
      </c>
      <c r="AJ424">
        <v>385</v>
      </c>
      <c r="AK424">
        <v>1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>
      <c r="A425" t="s">
        <v>1176</v>
      </c>
      <c r="B425" t="s">
        <v>79</v>
      </c>
      <c r="C425" t="s">
        <v>537</v>
      </c>
      <c r="D425" t="s">
        <v>81</v>
      </c>
      <c r="E425" s="2" t="str">
        <f>HYPERLINK("capsilon://?command=openfolder&amp;siteaddress=FAM.docvelocity-na8.net&amp;folderid=FXACC77372-8284-2ED3-05B3-2D28E413C614","FX21101551")</f>
        <v>FX21101551</v>
      </c>
      <c r="F425" t="s">
        <v>19</v>
      </c>
      <c r="G425" t="s">
        <v>19</v>
      </c>
      <c r="H425" t="s">
        <v>82</v>
      </c>
      <c r="I425" t="s">
        <v>1177</v>
      </c>
      <c r="J425">
        <v>29</v>
      </c>
      <c r="K425" t="s">
        <v>84</v>
      </c>
      <c r="L425" t="s">
        <v>85</v>
      </c>
      <c r="M425" t="s">
        <v>86</v>
      </c>
      <c r="N425">
        <v>2</v>
      </c>
      <c r="O425" s="1">
        <v>44480.413935185185</v>
      </c>
      <c r="P425" s="1">
        <v>44480.471655092595</v>
      </c>
      <c r="Q425">
        <v>4753</v>
      </c>
      <c r="R425">
        <v>234</v>
      </c>
      <c r="S425" t="b">
        <v>0</v>
      </c>
      <c r="T425" t="s">
        <v>87</v>
      </c>
      <c r="U425" t="b">
        <v>0</v>
      </c>
      <c r="V425" t="s">
        <v>128</v>
      </c>
      <c r="W425" s="1">
        <v>44480.415266203701</v>
      </c>
      <c r="X425">
        <v>111</v>
      </c>
      <c r="Y425">
        <v>9</v>
      </c>
      <c r="Z425">
        <v>0</v>
      </c>
      <c r="AA425">
        <v>9</v>
      </c>
      <c r="AB425">
        <v>0</v>
      </c>
      <c r="AC425">
        <v>3</v>
      </c>
      <c r="AD425">
        <v>20</v>
      </c>
      <c r="AE425">
        <v>0</v>
      </c>
      <c r="AF425">
        <v>0</v>
      </c>
      <c r="AG425">
        <v>0</v>
      </c>
      <c r="AH425" t="s">
        <v>146</v>
      </c>
      <c r="AI425" s="1">
        <v>44480.471655092595</v>
      </c>
      <c r="AJ425">
        <v>123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20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>
      <c r="A426" t="s">
        <v>1178</v>
      </c>
      <c r="B426" t="s">
        <v>79</v>
      </c>
      <c r="C426" t="s">
        <v>1179</v>
      </c>
      <c r="D426" t="s">
        <v>81</v>
      </c>
      <c r="E426" s="2" t="str">
        <f>HYPERLINK("capsilon://?command=openfolder&amp;siteaddress=FAM.docvelocity-na8.net&amp;folderid=FX0A471635-5DCA-64B0-BDD9-51D9939BF797","FX210812536")</f>
        <v>FX210812536</v>
      </c>
      <c r="F426" t="s">
        <v>19</v>
      </c>
      <c r="G426" t="s">
        <v>19</v>
      </c>
      <c r="H426" t="s">
        <v>82</v>
      </c>
      <c r="I426" t="s">
        <v>1180</v>
      </c>
      <c r="J426">
        <v>38</v>
      </c>
      <c r="K426" t="s">
        <v>84</v>
      </c>
      <c r="L426" t="s">
        <v>85</v>
      </c>
      <c r="M426" t="s">
        <v>86</v>
      </c>
      <c r="N426">
        <v>2</v>
      </c>
      <c r="O426" s="1">
        <v>44480.417326388888</v>
      </c>
      <c r="P426" s="1">
        <v>44480.47729166667</v>
      </c>
      <c r="Q426">
        <v>4166</v>
      </c>
      <c r="R426">
        <v>1015</v>
      </c>
      <c r="S426" t="b">
        <v>0</v>
      </c>
      <c r="T426" t="s">
        <v>87</v>
      </c>
      <c r="U426" t="b">
        <v>0</v>
      </c>
      <c r="V426" t="s">
        <v>128</v>
      </c>
      <c r="W426" s="1">
        <v>44480.423449074071</v>
      </c>
      <c r="X426">
        <v>529</v>
      </c>
      <c r="Y426">
        <v>37</v>
      </c>
      <c r="Z426">
        <v>0</v>
      </c>
      <c r="AA426">
        <v>37</v>
      </c>
      <c r="AB426">
        <v>0</v>
      </c>
      <c r="AC426">
        <v>28</v>
      </c>
      <c r="AD426">
        <v>1</v>
      </c>
      <c r="AE426">
        <v>0</v>
      </c>
      <c r="AF426">
        <v>0</v>
      </c>
      <c r="AG426">
        <v>0</v>
      </c>
      <c r="AH426" t="s">
        <v>146</v>
      </c>
      <c r="AI426" s="1">
        <v>44480.47729166667</v>
      </c>
      <c r="AJ426">
        <v>486</v>
      </c>
      <c r="AK426">
        <v>1</v>
      </c>
      <c r="AL426">
        <v>0</v>
      </c>
      <c r="AM426">
        <v>1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>
      <c r="A427" t="s">
        <v>1181</v>
      </c>
      <c r="B427" t="s">
        <v>79</v>
      </c>
      <c r="C427" t="s">
        <v>1182</v>
      </c>
      <c r="D427" t="s">
        <v>81</v>
      </c>
      <c r="E427" s="2" t="str">
        <f>HYPERLINK("capsilon://?command=openfolder&amp;siteaddress=FAM.docvelocity-na8.net&amp;folderid=FXBCD7130A-1AEB-BBFC-841E-DB7B9BEBF857","FX21096255")</f>
        <v>FX21096255</v>
      </c>
      <c r="F427" t="s">
        <v>19</v>
      </c>
      <c r="G427" t="s">
        <v>19</v>
      </c>
      <c r="H427" t="s">
        <v>82</v>
      </c>
      <c r="I427" t="s">
        <v>1183</v>
      </c>
      <c r="J427">
        <v>29</v>
      </c>
      <c r="K427" t="s">
        <v>84</v>
      </c>
      <c r="L427" t="s">
        <v>85</v>
      </c>
      <c r="M427" t="s">
        <v>86</v>
      </c>
      <c r="N427">
        <v>2</v>
      </c>
      <c r="O427" s="1">
        <v>44480.417534722219</v>
      </c>
      <c r="P427" s="1">
        <v>44480.479062500002</v>
      </c>
      <c r="Q427">
        <v>5044</v>
      </c>
      <c r="R427">
        <v>272</v>
      </c>
      <c r="S427" t="b">
        <v>0</v>
      </c>
      <c r="T427" t="s">
        <v>87</v>
      </c>
      <c r="U427" t="b">
        <v>0</v>
      </c>
      <c r="V427" t="s">
        <v>93</v>
      </c>
      <c r="W427" s="1">
        <v>44480.419062499997</v>
      </c>
      <c r="X427">
        <v>120</v>
      </c>
      <c r="Y427">
        <v>9</v>
      </c>
      <c r="Z427">
        <v>0</v>
      </c>
      <c r="AA427">
        <v>9</v>
      </c>
      <c r="AB427">
        <v>0</v>
      </c>
      <c r="AC427">
        <v>3</v>
      </c>
      <c r="AD427">
        <v>20</v>
      </c>
      <c r="AE427">
        <v>0</v>
      </c>
      <c r="AF427">
        <v>0</v>
      </c>
      <c r="AG427">
        <v>0</v>
      </c>
      <c r="AH427" t="s">
        <v>146</v>
      </c>
      <c r="AI427" s="1">
        <v>44480.479062500002</v>
      </c>
      <c r="AJ427">
        <v>152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20</v>
      </c>
      <c r="AQ427">
        <v>0</v>
      </c>
      <c r="AR427">
        <v>0</v>
      </c>
      <c r="AS427">
        <v>0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>
      <c r="A428" t="s">
        <v>1184</v>
      </c>
      <c r="B428" t="s">
        <v>79</v>
      </c>
      <c r="C428" t="s">
        <v>1185</v>
      </c>
      <c r="D428" t="s">
        <v>81</v>
      </c>
      <c r="E428" s="2" t="str">
        <f>HYPERLINK("capsilon://?command=openfolder&amp;siteaddress=FAM.docvelocity-na8.net&amp;folderid=FX2158A43E-088B-55D0-CDBB-479790A25595","FX210319106")</f>
        <v>FX210319106</v>
      </c>
      <c r="F428" t="s">
        <v>19</v>
      </c>
      <c r="G428" t="s">
        <v>19</v>
      </c>
      <c r="H428" t="s">
        <v>82</v>
      </c>
      <c r="I428" t="s">
        <v>1186</v>
      </c>
      <c r="J428">
        <v>66</v>
      </c>
      <c r="K428" t="s">
        <v>84</v>
      </c>
      <c r="L428" t="s">
        <v>85</v>
      </c>
      <c r="M428" t="s">
        <v>86</v>
      </c>
      <c r="N428">
        <v>2</v>
      </c>
      <c r="O428" s="1">
        <v>44470.630555555559</v>
      </c>
      <c r="P428" s="1">
        <v>44470.645509259259</v>
      </c>
      <c r="Q428">
        <v>1034</v>
      </c>
      <c r="R428">
        <v>258</v>
      </c>
      <c r="S428" t="b">
        <v>0</v>
      </c>
      <c r="T428" t="s">
        <v>87</v>
      </c>
      <c r="U428" t="b">
        <v>0</v>
      </c>
      <c r="V428" t="s">
        <v>176</v>
      </c>
      <c r="W428" s="1">
        <v>44470.632337962961</v>
      </c>
      <c r="X428">
        <v>53</v>
      </c>
      <c r="Y428">
        <v>0</v>
      </c>
      <c r="Z428">
        <v>0</v>
      </c>
      <c r="AA428">
        <v>0</v>
      </c>
      <c r="AB428">
        <v>52</v>
      </c>
      <c r="AC428">
        <v>0</v>
      </c>
      <c r="AD428">
        <v>66</v>
      </c>
      <c r="AE428">
        <v>0</v>
      </c>
      <c r="AF428">
        <v>0</v>
      </c>
      <c r="AG428">
        <v>0</v>
      </c>
      <c r="AH428" t="s">
        <v>142</v>
      </c>
      <c r="AI428" s="1">
        <v>44470.645509259259</v>
      </c>
      <c r="AJ428">
        <v>189</v>
      </c>
      <c r="AK428">
        <v>0</v>
      </c>
      <c r="AL428">
        <v>0</v>
      </c>
      <c r="AM428">
        <v>0</v>
      </c>
      <c r="AN428">
        <v>52</v>
      </c>
      <c r="AO428">
        <v>0</v>
      </c>
      <c r="AP428">
        <v>66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>
      <c r="A429" t="s">
        <v>1187</v>
      </c>
      <c r="B429" t="s">
        <v>79</v>
      </c>
      <c r="C429" t="s">
        <v>331</v>
      </c>
      <c r="D429" t="s">
        <v>81</v>
      </c>
      <c r="E429" s="2" t="str">
        <f>HYPERLINK("capsilon://?command=openfolder&amp;siteaddress=FAM.docvelocity-na8.net&amp;folderid=FXA4E7FC52-4D15-BA17-6A45-C615F7C5CE6B","FX21101199")</f>
        <v>FX21101199</v>
      </c>
      <c r="F429" t="s">
        <v>19</v>
      </c>
      <c r="G429" t="s">
        <v>19</v>
      </c>
      <c r="H429" t="s">
        <v>82</v>
      </c>
      <c r="I429" t="s">
        <v>1188</v>
      </c>
      <c r="J429">
        <v>31</v>
      </c>
      <c r="K429" t="s">
        <v>84</v>
      </c>
      <c r="L429" t="s">
        <v>85</v>
      </c>
      <c r="M429" t="s">
        <v>86</v>
      </c>
      <c r="N429">
        <v>1</v>
      </c>
      <c r="O429" s="1">
        <v>44480.419189814813</v>
      </c>
      <c r="P429" s="1">
        <v>44480.432523148149</v>
      </c>
      <c r="Q429">
        <v>556</v>
      </c>
      <c r="R429">
        <v>596</v>
      </c>
      <c r="S429" t="b">
        <v>0</v>
      </c>
      <c r="T429" t="s">
        <v>87</v>
      </c>
      <c r="U429" t="b">
        <v>0</v>
      </c>
      <c r="V429" t="s">
        <v>157</v>
      </c>
      <c r="W429" s="1">
        <v>44480.432523148149</v>
      </c>
      <c r="X429">
        <v>370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31</v>
      </c>
      <c r="AE429">
        <v>27</v>
      </c>
      <c r="AF429">
        <v>0</v>
      </c>
      <c r="AG429">
        <v>1</v>
      </c>
      <c r="AH429" t="s">
        <v>87</v>
      </c>
      <c r="AI429" t="s">
        <v>87</v>
      </c>
      <c r="AJ429" t="s">
        <v>87</v>
      </c>
      <c r="AK429" t="s">
        <v>87</v>
      </c>
      <c r="AL429" t="s">
        <v>87</v>
      </c>
      <c r="AM429" t="s">
        <v>87</v>
      </c>
      <c r="AN429" t="s">
        <v>87</v>
      </c>
      <c r="AO429" t="s">
        <v>87</v>
      </c>
      <c r="AP429" t="s">
        <v>87</v>
      </c>
      <c r="AQ429" t="s">
        <v>87</v>
      </c>
      <c r="AR429" t="s">
        <v>87</v>
      </c>
      <c r="AS429" t="s">
        <v>87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>
      <c r="A430" t="s">
        <v>1189</v>
      </c>
      <c r="B430" t="s">
        <v>79</v>
      </c>
      <c r="C430" t="s">
        <v>1190</v>
      </c>
      <c r="D430" t="s">
        <v>81</v>
      </c>
      <c r="E430" s="2" t="str">
        <f>HYPERLINK("capsilon://?command=openfolder&amp;siteaddress=FAM.docvelocity-na8.net&amp;folderid=FX20863BA8-664D-8C49-6039-C2A63C798452","FX210816236")</f>
        <v>FX210816236</v>
      </c>
      <c r="F430" t="s">
        <v>19</v>
      </c>
      <c r="G430" t="s">
        <v>19</v>
      </c>
      <c r="H430" t="s">
        <v>82</v>
      </c>
      <c r="I430" t="s">
        <v>1191</v>
      </c>
      <c r="J430">
        <v>66</v>
      </c>
      <c r="K430" t="s">
        <v>84</v>
      </c>
      <c r="L430" t="s">
        <v>85</v>
      </c>
      <c r="M430" t="s">
        <v>86</v>
      </c>
      <c r="N430">
        <v>2</v>
      </c>
      <c r="O430" s="1">
        <v>44480.423090277778</v>
      </c>
      <c r="P430" s="1">
        <v>44480.479780092595</v>
      </c>
      <c r="Q430">
        <v>4745</v>
      </c>
      <c r="R430">
        <v>153</v>
      </c>
      <c r="S430" t="b">
        <v>0</v>
      </c>
      <c r="T430" t="s">
        <v>87</v>
      </c>
      <c r="U430" t="b">
        <v>0</v>
      </c>
      <c r="V430" t="s">
        <v>100</v>
      </c>
      <c r="W430" s="1">
        <v>44480.424201388887</v>
      </c>
      <c r="X430">
        <v>92</v>
      </c>
      <c r="Y430">
        <v>0</v>
      </c>
      <c r="Z430">
        <v>0</v>
      </c>
      <c r="AA430">
        <v>0</v>
      </c>
      <c r="AB430">
        <v>52</v>
      </c>
      <c r="AC430">
        <v>0</v>
      </c>
      <c r="AD430">
        <v>66</v>
      </c>
      <c r="AE430">
        <v>0</v>
      </c>
      <c r="AF430">
        <v>0</v>
      </c>
      <c r="AG430">
        <v>0</v>
      </c>
      <c r="AH430" t="s">
        <v>146</v>
      </c>
      <c r="AI430" s="1">
        <v>44480.479780092595</v>
      </c>
      <c r="AJ430">
        <v>61</v>
      </c>
      <c r="AK430">
        <v>0</v>
      </c>
      <c r="AL430">
        <v>0</v>
      </c>
      <c r="AM430">
        <v>0</v>
      </c>
      <c r="AN430">
        <v>52</v>
      </c>
      <c r="AO430">
        <v>0</v>
      </c>
      <c r="AP430">
        <v>66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>
      <c r="A431" t="s">
        <v>1192</v>
      </c>
      <c r="B431" t="s">
        <v>79</v>
      </c>
      <c r="C431" t="s">
        <v>331</v>
      </c>
      <c r="D431" t="s">
        <v>81</v>
      </c>
      <c r="E431" s="2" t="str">
        <f>HYPERLINK("capsilon://?command=openfolder&amp;siteaddress=FAM.docvelocity-na8.net&amp;folderid=FXA4E7FC52-4D15-BA17-6A45-C615F7C5CE6B","FX21101199")</f>
        <v>FX21101199</v>
      </c>
      <c r="F431" t="s">
        <v>19</v>
      </c>
      <c r="G431" t="s">
        <v>19</v>
      </c>
      <c r="H431" t="s">
        <v>82</v>
      </c>
      <c r="I431" t="s">
        <v>1188</v>
      </c>
      <c r="J431">
        <v>31</v>
      </c>
      <c r="K431" t="s">
        <v>84</v>
      </c>
      <c r="L431" t="s">
        <v>85</v>
      </c>
      <c r="M431" t="s">
        <v>86</v>
      </c>
      <c r="N431">
        <v>2</v>
      </c>
      <c r="O431" s="1">
        <v>44480.433483796296</v>
      </c>
      <c r="P431" s="1">
        <v>44480.470219907409</v>
      </c>
      <c r="Q431">
        <v>2191</v>
      </c>
      <c r="R431">
        <v>983</v>
      </c>
      <c r="S431" t="b">
        <v>0</v>
      </c>
      <c r="T431" t="s">
        <v>87</v>
      </c>
      <c r="U431" t="b">
        <v>1</v>
      </c>
      <c r="V431" t="s">
        <v>192</v>
      </c>
      <c r="W431" s="1">
        <v>44480.437939814816</v>
      </c>
      <c r="X431">
        <v>382</v>
      </c>
      <c r="Y431">
        <v>46</v>
      </c>
      <c r="Z431">
        <v>0</v>
      </c>
      <c r="AA431">
        <v>46</v>
      </c>
      <c r="AB431">
        <v>0</v>
      </c>
      <c r="AC431">
        <v>32</v>
      </c>
      <c r="AD431">
        <v>-15</v>
      </c>
      <c r="AE431">
        <v>0</v>
      </c>
      <c r="AF431">
        <v>0</v>
      </c>
      <c r="AG431">
        <v>0</v>
      </c>
      <c r="AH431" t="s">
        <v>146</v>
      </c>
      <c r="AI431" s="1">
        <v>44480.470219907409</v>
      </c>
      <c r="AJ431">
        <v>601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-15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>
      <c r="A432" t="s">
        <v>1193</v>
      </c>
      <c r="B432" t="s">
        <v>79</v>
      </c>
      <c r="C432" t="s">
        <v>1194</v>
      </c>
      <c r="D432" t="s">
        <v>81</v>
      </c>
      <c r="E432" s="2" t="str">
        <f>HYPERLINK("capsilon://?command=openfolder&amp;siteaddress=FAM.docvelocity-na8.net&amp;folderid=FX907FF87E-285C-302E-72AC-3E22343FB6CD","FX21102900")</f>
        <v>FX21102900</v>
      </c>
      <c r="F432" t="s">
        <v>19</v>
      </c>
      <c r="G432" t="s">
        <v>19</v>
      </c>
      <c r="H432" t="s">
        <v>82</v>
      </c>
      <c r="I432" t="s">
        <v>1195</v>
      </c>
      <c r="J432">
        <v>233</v>
      </c>
      <c r="K432" t="s">
        <v>84</v>
      </c>
      <c r="L432" t="s">
        <v>85</v>
      </c>
      <c r="M432" t="s">
        <v>86</v>
      </c>
      <c r="N432">
        <v>2</v>
      </c>
      <c r="O432" s="1">
        <v>44480.433935185189</v>
      </c>
      <c r="P432" s="1">
        <v>44480.500601851854</v>
      </c>
      <c r="Q432">
        <v>2506</v>
      </c>
      <c r="R432">
        <v>3254</v>
      </c>
      <c r="S432" t="b">
        <v>0</v>
      </c>
      <c r="T432" t="s">
        <v>87</v>
      </c>
      <c r="U432" t="b">
        <v>0</v>
      </c>
      <c r="V432" t="s">
        <v>407</v>
      </c>
      <c r="W432" s="1">
        <v>44480.450844907406</v>
      </c>
      <c r="X432">
        <v>1455</v>
      </c>
      <c r="Y432">
        <v>215</v>
      </c>
      <c r="Z432">
        <v>0</v>
      </c>
      <c r="AA432">
        <v>215</v>
      </c>
      <c r="AB432">
        <v>0</v>
      </c>
      <c r="AC432">
        <v>156</v>
      </c>
      <c r="AD432">
        <v>18</v>
      </c>
      <c r="AE432">
        <v>0</v>
      </c>
      <c r="AF432">
        <v>0</v>
      </c>
      <c r="AG432">
        <v>0</v>
      </c>
      <c r="AH432" t="s">
        <v>146</v>
      </c>
      <c r="AI432" s="1">
        <v>44480.500601851854</v>
      </c>
      <c r="AJ432">
        <v>1799</v>
      </c>
      <c r="AK432">
        <v>1</v>
      </c>
      <c r="AL432">
        <v>0</v>
      </c>
      <c r="AM432">
        <v>1</v>
      </c>
      <c r="AN432">
        <v>0</v>
      </c>
      <c r="AO432">
        <v>1</v>
      </c>
      <c r="AP432">
        <v>17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>
      <c r="A433" t="s">
        <v>1196</v>
      </c>
      <c r="B433" t="s">
        <v>79</v>
      </c>
      <c r="C433" t="s">
        <v>1197</v>
      </c>
      <c r="D433" t="s">
        <v>81</v>
      </c>
      <c r="E433" s="2" t="str">
        <f>HYPERLINK("capsilon://?command=openfolder&amp;siteaddress=FAM.docvelocity-na8.net&amp;folderid=FX3CBE1719-9B05-570B-5271-1F0113F4F240","FX21093214")</f>
        <v>FX21093214</v>
      </c>
      <c r="F433" t="s">
        <v>19</v>
      </c>
      <c r="G433" t="s">
        <v>19</v>
      </c>
      <c r="H433" t="s">
        <v>82</v>
      </c>
      <c r="I433" t="s">
        <v>1198</v>
      </c>
      <c r="J433">
        <v>66</v>
      </c>
      <c r="K433" t="s">
        <v>84</v>
      </c>
      <c r="L433" t="s">
        <v>85</v>
      </c>
      <c r="M433" t="s">
        <v>86</v>
      </c>
      <c r="N433">
        <v>2</v>
      </c>
      <c r="O433" s="1">
        <v>44480.43414351852</v>
      </c>
      <c r="P433" s="1">
        <v>44480.489293981482</v>
      </c>
      <c r="Q433">
        <v>4616</v>
      </c>
      <c r="R433">
        <v>149</v>
      </c>
      <c r="S433" t="b">
        <v>0</v>
      </c>
      <c r="T433" t="s">
        <v>87</v>
      </c>
      <c r="U433" t="b">
        <v>0</v>
      </c>
      <c r="V433" t="s">
        <v>93</v>
      </c>
      <c r="W433" s="1">
        <v>44480.435648148145</v>
      </c>
      <c r="X433">
        <v>102</v>
      </c>
      <c r="Y433">
        <v>0</v>
      </c>
      <c r="Z433">
        <v>0</v>
      </c>
      <c r="AA433">
        <v>0</v>
      </c>
      <c r="AB433">
        <v>52</v>
      </c>
      <c r="AC433">
        <v>0</v>
      </c>
      <c r="AD433">
        <v>66</v>
      </c>
      <c r="AE433">
        <v>0</v>
      </c>
      <c r="AF433">
        <v>0</v>
      </c>
      <c r="AG433">
        <v>0</v>
      </c>
      <c r="AH433" t="s">
        <v>121</v>
      </c>
      <c r="AI433" s="1">
        <v>44480.489293981482</v>
      </c>
      <c r="AJ433">
        <v>47</v>
      </c>
      <c r="AK433">
        <v>0</v>
      </c>
      <c r="AL433">
        <v>0</v>
      </c>
      <c r="AM433">
        <v>0</v>
      </c>
      <c r="AN433">
        <v>52</v>
      </c>
      <c r="AO433">
        <v>0</v>
      </c>
      <c r="AP433">
        <v>66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>
      <c r="A434" t="s">
        <v>1199</v>
      </c>
      <c r="B434" t="s">
        <v>79</v>
      </c>
      <c r="C434" t="s">
        <v>1200</v>
      </c>
      <c r="D434" t="s">
        <v>81</v>
      </c>
      <c r="E434" s="2" t="str">
        <f>HYPERLINK("capsilon://?command=openfolder&amp;siteaddress=FAM.docvelocity-na8.net&amp;folderid=FX497BB8AB-06A1-8753-0A45-E5991458EE1D","FX210811065")</f>
        <v>FX210811065</v>
      </c>
      <c r="F434" t="s">
        <v>19</v>
      </c>
      <c r="G434" t="s">
        <v>19</v>
      </c>
      <c r="H434" t="s">
        <v>82</v>
      </c>
      <c r="I434" t="s">
        <v>1201</v>
      </c>
      <c r="J434">
        <v>66</v>
      </c>
      <c r="K434" t="s">
        <v>84</v>
      </c>
      <c r="L434" t="s">
        <v>85</v>
      </c>
      <c r="M434" t="s">
        <v>86</v>
      </c>
      <c r="N434">
        <v>2</v>
      </c>
      <c r="O434" s="1">
        <v>44480.441388888888</v>
      </c>
      <c r="P434" s="1">
        <v>44480.490034722221</v>
      </c>
      <c r="Q434">
        <v>4120</v>
      </c>
      <c r="R434">
        <v>83</v>
      </c>
      <c r="S434" t="b">
        <v>0</v>
      </c>
      <c r="T434" t="s">
        <v>87</v>
      </c>
      <c r="U434" t="b">
        <v>0</v>
      </c>
      <c r="V434" t="s">
        <v>192</v>
      </c>
      <c r="W434" s="1">
        <v>44480.441643518519</v>
      </c>
      <c r="X434">
        <v>20</v>
      </c>
      <c r="Y434">
        <v>0</v>
      </c>
      <c r="Z434">
        <v>0</v>
      </c>
      <c r="AA434">
        <v>0</v>
      </c>
      <c r="AB434">
        <v>52</v>
      </c>
      <c r="AC434">
        <v>0</v>
      </c>
      <c r="AD434">
        <v>66</v>
      </c>
      <c r="AE434">
        <v>0</v>
      </c>
      <c r="AF434">
        <v>0</v>
      </c>
      <c r="AG434">
        <v>0</v>
      </c>
      <c r="AH434" t="s">
        <v>121</v>
      </c>
      <c r="AI434" s="1">
        <v>44480.490034722221</v>
      </c>
      <c r="AJ434">
        <v>63</v>
      </c>
      <c r="AK434">
        <v>0</v>
      </c>
      <c r="AL434">
        <v>0</v>
      </c>
      <c r="AM434">
        <v>0</v>
      </c>
      <c r="AN434">
        <v>52</v>
      </c>
      <c r="AO434">
        <v>0</v>
      </c>
      <c r="AP434">
        <v>66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>
      <c r="A435" t="s">
        <v>1202</v>
      </c>
      <c r="B435" t="s">
        <v>79</v>
      </c>
      <c r="C435" t="s">
        <v>1203</v>
      </c>
      <c r="D435" t="s">
        <v>81</v>
      </c>
      <c r="E435" s="2" t="str">
        <f>HYPERLINK("capsilon://?command=openfolder&amp;siteaddress=FAM.docvelocity-na8.net&amp;folderid=FX52304720-8D81-AA21-5783-68B6E17E34A7","FX210911150")</f>
        <v>FX210911150</v>
      </c>
      <c r="F435" t="s">
        <v>19</v>
      </c>
      <c r="G435" t="s">
        <v>19</v>
      </c>
      <c r="H435" t="s">
        <v>82</v>
      </c>
      <c r="I435" t="s">
        <v>1204</v>
      </c>
      <c r="J435">
        <v>280</v>
      </c>
      <c r="K435" t="s">
        <v>84</v>
      </c>
      <c r="L435" t="s">
        <v>85</v>
      </c>
      <c r="M435" t="s">
        <v>86</v>
      </c>
      <c r="N435">
        <v>1</v>
      </c>
      <c r="O435" s="1">
        <v>44480.445509259262</v>
      </c>
      <c r="P435" s="1">
        <v>44480.469583333332</v>
      </c>
      <c r="Q435">
        <v>160</v>
      </c>
      <c r="R435">
        <v>1920</v>
      </c>
      <c r="S435" t="b">
        <v>0</v>
      </c>
      <c r="T435" t="s">
        <v>87</v>
      </c>
      <c r="U435" t="b">
        <v>0</v>
      </c>
      <c r="V435" t="s">
        <v>157</v>
      </c>
      <c r="W435" s="1">
        <v>44480.469583333332</v>
      </c>
      <c r="X435">
        <v>1346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280</v>
      </c>
      <c r="AE435">
        <v>253</v>
      </c>
      <c r="AF435">
        <v>0</v>
      </c>
      <c r="AG435">
        <v>9</v>
      </c>
      <c r="AH435" t="s">
        <v>87</v>
      </c>
      <c r="AI435" t="s">
        <v>87</v>
      </c>
      <c r="AJ435" t="s">
        <v>87</v>
      </c>
      <c r="AK435" t="s">
        <v>87</v>
      </c>
      <c r="AL435" t="s">
        <v>87</v>
      </c>
      <c r="AM435" t="s">
        <v>87</v>
      </c>
      <c r="AN435" t="s">
        <v>87</v>
      </c>
      <c r="AO435" t="s">
        <v>87</v>
      </c>
      <c r="AP435" t="s">
        <v>87</v>
      </c>
      <c r="AQ435" t="s">
        <v>87</v>
      </c>
      <c r="AR435" t="s">
        <v>87</v>
      </c>
      <c r="AS435" t="s">
        <v>87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>
      <c r="A436" t="s">
        <v>1205</v>
      </c>
      <c r="B436" t="s">
        <v>79</v>
      </c>
      <c r="C436" t="s">
        <v>1206</v>
      </c>
      <c r="D436" t="s">
        <v>81</v>
      </c>
      <c r="E436" s="2" t="str">
        <f>HYPERLINK("capsilon://?command=openfolder&amp;siteaddress=FAM.docvelocity-na8.net&amp;folderid=FXDAB55BE5-0256-5C71-A1DD-ADA994FF4080","FX21102836")</f>
        <v>FX21102836</v>
      </c>
      <c r="F436" t="s">
        <v>19</v>
      </c>
      <c r="G436" t="s">
        <v>19</v>
      </c>
      <c r="H436" t="s">
        <v>82</v>
      </c>
      <c r="I436" t="s">
        <v>1207</v>
      </c>
      <c r="J436">
        <v>38</v>
      </c>
      <c r="K436" t="s">
        <v>84</v>
      </c>
      <c r="L436" t="s">
        <v>85</v>
      </c>
      <c r="M436" t="s">
        <v>86</v>
      </c>
      <c r="N436">
        <v>2</v>
      </c>
      <c r="O436" s="1">
        <v>44480.448576388888</v>
      </c>
      <c r="P436" s="1">
        <v>44480.491956018515</v>
      </c>
      <c r="Q436">
        <v>3448</v>
      </c>
      <c r="R436">
        <v>300</v>
      </c>
      <c r="S436" t="b">
        <v>0</v>
      </c>
      <c r="T436" t="s">
        <v>87</v>
      </c>
      <c r="U436" t="b">
        <v>0</v>
      </c>
      <c r="V436" t="s">
        <v>172</v>
      </c>
      <c r="W436" s="1">
        <v>44480.450289351851</v>
      </c>
      <c r="X436">
        <v>135</v>
      </c>
      <c r="Y436">
        <v>37</v>
      </c>
      <c r="Z436">
        <v>0</v>
      </c>
      <c r="AA436">
        <v>37</v>
      </c>
      <c r="AB436">
        <v>0</v>
      </c>
      <c r="AC436">
        <v>6</v>
      </c>
      <c r="AD436">
        <v>1</v>
      </c>
      <c r="AE436">
        <v>0</v>
      </c>
      <c r="AF436">
        <v>0</v>
      </c>
      <c r="AG436">
        <v>0</v>
      </c>
      <c r="AH436" t="s">
        <v>121</v>
      </c>
      <c r="AI436" s="1">
        <v>44480.491956018515</v>
      </c>
      <c r="AJ436">
        <v>165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1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>
      <c r="A437" t="s">
        <v>1208</v>
      </c>
      <c r="B437" t="s">
        <v>79</v>
      </c>
      <c r="C437" t="s">
        <v>1209</v>
      </c>
      <c r="D437" t="s">
        <v>81</v>
      </c>
      <c r="E437" s="2" t="str">
        <f>HYPERLINK("capsilon://?command=openfolder&amp;siteaddress=FAM.docvelocity-na8.net&amp;folderid=FX6098BC55-0F98-729B-BCFC-D6A05119EA92","FX21104350")</f>
        <v>FX21104350</v>
      </c>
      <c r="F437" t="s">
        <v>19</v>
      </c>
      <c r="G437" t="s">
        <v>19</v>
      </c>
      <c r="H437" t="s">
        <v>82</v>
      </c>
      <c r="I437" t="s">
        <v>1210</v>
      </c>
      <c r="J437">
        <v>158</v>
      </c>
      <c r="K437" t="s">
        <v>84</v>
      </c>
      <c r="L437" t="s">
        <v>85</v>
      </c>
      <c r="M437" t="s">
        <v>86</v>
      </c>
      <c r="N437">
        <v>2</v>
      </c>
      <c r="O437" s="1">
        <v>44480.449953703705</v>
      </c>
      <c r="P437" s="1">
        <v>44480.505532407406</v>
      </c>
      <c r="Q437">
        <v>1978</v>
      </c>
      <c r="R437">
        <v>2824</v>
      </c>
      <c r="S437" t="b">
        <v>0</v>
      </c>
      <c r="T437" t="s">
        <v>87</v>
      </c>
      <c r="U437" t="b">
        <v>0</v>
      </c>
      <c r="V437" t="s">
        <v>176</v>
      </c>
      <c r="W437" s="1">
        <v>44480.46738425926</v>
      </c>
      <c r="X437">
        <v>1494</v>
      </c>
      <c r="Y437">
        <v>109</v>
      </c>
      <c r="Z437">
        <v>0</v>
      </c>
      <c r="AA437">
        <v>109</v>
      </c>
      <c r="AB437">
        <v>0</v>
      </c>
      <c r="AC437">
        <v>23</v>
      </c>
      <c r="AD437">
        <v>49</v>
      </c>
      <c r="AE437">
        <v>0</v>
      </c>
      <c r="AF437">
        <v>0</v>
      </c>
      <c r="AG437">
        <v>0</v>
      </c>
      <c r="AH437" t="s">
        <v>89</v>
      </c>
      <c r="AI437" s="1">
        <v>44480.505532407406</v>
      </c>
      <c r="AJ437">
        <v>1330</v>
      </c>
      <c r="AK437">
        <v>1</v>
      </c>
      <c r="AL437">
        <v>0</v>
      </c>
      <c r="AM437">
        <v>1</v>
      </c>
      <c r="AN437">
        <v>0</v>
      </c>
      <c r="AO437">
        <v>0</v>
      </c>
      <c r="AP437">
        <v>48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>
      <c r="A438" t="s">
        <v>1211</v>
      </c>
      <c r="B438" t="s">
        <v>79</v>
      </c>
      <c r="C438" t="s">
        <v>984</v>
      </c>
      <c r="D438" t="s">
        <v>81</v>
      </c>
      <c r="E438" s="2" t="str">
        <f>HYPERLINK("capsilon://?command=openfolder&amp;siteaddress=FAM.docvelocity-na8.net&amp;folderid=FX9822A3CF-947D-9ED4-7CF7-2882378E33EF","FX21101315")</f>
        <v>FX21101315</v>
      </c>
      <c r="F438" t="s">
        <v>19</v>
      </c>
      <c r="G438" t="s">
        <v>19</v>
      </c>
      <c r="H438" t="s">
        <v>82</v>
      </c>
      <c r="I438" t="s">
        <v>1212</v>
      </c>
      <c r="J438">
        <v>38</v>
      </c>
      <c r="K438" t="s">
        <v>84</v>
      </c>
      <c r="L438" t="s">
        <v>85</v>
      </c>
      <c r="M438" t="s">
        <v>86</v>
      </c>
      <c r="N438">
        <v>2</v>
      </c>
      <c r="O438" s="1">
        <v>44480.452361111114</v>
      </c>
      <c r="P438" s="1">
        <v>44480.494768518518</v>
      </c>
      <c r="Q438">
        <v>3193</v>
      </c>
      <c r="R438">
        <v>471</v>
      </c>
      <c r="S438" t="b">
        <v>0</v>
      </c>
      <c r="T438" t="s">
        <v>87</v>
      </c>
      <c r="U438" t="b">
        <v>0</v>
      </c>
      <c r="V438" t="s">
        <v>100</v>
      </c>
      <c r="W438" s="1">
        <v>44480.455046296294</v>
      </c>
      <c r="X438">
        <v>229</v>
      </c>
      <c r="Y438">
        <v>37</v>
      </c>
      <c r="Z438">
        <v>0</v>
      </c>
      <c r="AA438">
        <v>37</v>
      </c>
      <c r="AB438">
        <v>0</v>
      </c>
      <c r="AC438">
        <v>30</v>
      </c>
      <c r="AD438">
        <v>1</v>
      </c>
      <c r="AE438">
        <v>0</v>
      </c>
      <c r="AF438">
        <v>0</v>
      </c>
      <c r="AG438">
        <v>0</v>
      </c>
      <c r="AH438" t="s">
        <v>121</v>
      </c>
      <c r="AI438" s="1">
        <v>44480.494768518518</v>
      </c>
      <c r="AJ438">
        <v>242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>
      <c r="A439" t="s">
        <v>1213</v>
      </c>
      <c r="B439" t="s">
        <v>79</v>
      </c>
      <c r="C439" t="s">
        <v>1214</v>
      </c>
      <c r="D439" t="s">
        <v>81</v>
      </c>
      <c r="E439" s="2" t="str">
        <f>HYPERLINK("capsilon://?command=openfolder&amp;siteaddress=FAM.docvelocity-na8.net&amp;folderid=FX7CBF97B9-26CD-9802-2904-7AE0CF7F6910","FX21087073")</f>
        <v>FX21087073</v>
      </c>
      <c r="F439" t="s">
        <v>19</v>
      </c>
      <c r="G439" t="s">
        <v>19</v>
      </c>
      <c r="H439" t="s">
        <v>82</v>
      </c>
      <c r="I439" t="s">
        <v>1215</v>
      </c>
      <c r="J439">
        <v>66</v>
      </c>
      <c r="K439" t="s">
        <v>84</v>
      </c>
      <c r="L439" t="s">
        <v>85</v>
      </c>
      <c r="M439" t="s">
        <v>86</v>
      </c>
      <c r="N439">
        <v>2</v>
      </c>
      <c r="O439" s="1">
        <v>44480.452962962961</v>
      </c>
      <c r="P439" s="1">
        <v>44480.499386574076</v>
      </c>
      <c r="Q439">
        <v>3871</v>
      </c>
      <c r="R439">
        <v>140</v>
      </c>
      <c r="S439" t="b">
        <v>0</v>
      </c>
      <c r="T439" t="s">
        <v>87</v>
      </c>
      <c r="U439" t="b">
        <v>0</v>
      </c>
      <c r="V439" t="s">
        <v>128</v>
      </c>
      <c r="W439" s="1">
        <v>44480.454270833332</v>
      </c>
      <c r="X439">
        <v>101</v>
      </c>
      <c r="Y439">
        <v>0</v>
      </c>
      <c r="Z439">
        <v>0</v>
      </c>
      <c r="AA439">
        <v>0</v>
      </c>
      <c r="AB439">
        <v>52</v>
      </c>
      <c r="AC439">
        <v>0</v>
      </c>
      <c r="AD439">
        <v>66</v>
      </c>
      <c r="AE439">
        <v>0</v>
      </c>
      <c r="AF439">
        <v>0</v>
      </c>
      <c r="AG439">
        <v>0</v>
      </c>
      <c r="AH439" t="s">
        <v>142</v>
      </c>
      <c r="AI439" s="1">
        <v>44480.499386574076</v>
      </c>
      <c r="AJ439">
        <v>29</v>
      </c>
      <c r="AK439">
        <v>0</v>
      </c>
      <c r="AL439">
        <v>0</v>
      </c>
      <c r="AM439">
        <v>0</v>
      </c>
      <c r="AN439">
        <v>52</v>
      </c>
      <c r="AO439">
        <v>0</v>
      </c>
      <c r="AP439">
        <v>66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>
      <c r="A440" t="s">
        <v>1216</v>
      </c>
      <c r="B440" t="s">
        <v>79</v>
      </c>
      <c r="C440" t="s">
        <v>316</v>
      </c>
      <c r="D440" t="s">
        <v>81</v>
      </c>
      <c r="E440" s="2" t="str">
        <f>HYPERLINK("capsilon://?command=openfolder&amp;siteaddress=FAM.docvelocity-na8.net&amp;folderid=FX527F5288-7A78-1338-8B27-0FC7781CD34B","FX210913768")</f>
        <v>FX210913768</v>
      </c>
      <c r="F440" t="s">
        <v>19</v>
      </c>
      <c r="G440" t="s">
        <v>19</v>
      </c>
      <c r="H440" t="s">
        <v>82</v>
      </c>
      <c r="I440" t="s">
        <v>1217</v>
      </c>
      <c r="J440">
        <v>66</v>
      </c>
      <c r="K440" t="s">
        <v>84</v>
      </c>
      <c r="L440" t="s">
        <v>85</v>
      </c>
      <c r="M440" t="s">
        <v>86</v>
      </c>
      <c r="N440">
        <v>2</v>
      </c>
      <c r="O440" s="1">
        <v>44480.453877314816</v>
      </c>
      <c r="P440" s="1">
        <v>44480.499745370369</v>
      </c>
      <c r="Q440">
        <v>3353</v>
      </c>
      <c r="R440">
        <v>610</v>
      </c>
      <c r="S440" t="b">
        <v>0</v>
      </c>
      <c r="T440" t="s">
        <v>87</v>
      </c>
      <c r="U440" t="b">
        <v>0</v>
      </c>
      <c r="V440" t="s">
        <v>128</v>
      </c>
      <c r="W440" s="1">
        <v>44480.462407407409</v>
      </c>
      <c r="X440">
        <v>261</v>
      </c>
      <c r="Y440">
        <v>0</v>
      </c>
      <c r="Z440">
        <v>0</v>
      </c>
      <c r="AA440">
        <v>0</v>
      </c>
      <c r="AB440">
        <v>52</v>
      </c>
      <c r="AC440">
        <v>1</v>
      </c>
      <c r="AD440">
        <v>66</v>
      </c>
      <c r="AE440">
        <v>0</v>
      </c>
      <c r="AF440">
        <v>0</v>
      </c>
      <c r="AG440">
        <v>0</v>
      </c>
      <c r="AH440" t="s">
        <v>142</v>
      </c>
      <c r="AI440" s="1">
        <v>44480.499745370369</v>
      </c>
      <c r="AJ440">
        <v>30</v>
      </c>
      <c r="AK440">
        <v>0</v>
      </c>
      <c r="AL440">
        <v>0</v>
      </c>
      <c r="AM440">
        <v>0</v>
      </c>
      <c r="AN440">
        <v>52</v>
      </c>
      <c r="AO440">
        <v>0</v>
      </c>
      <c r="AP440">
        <v>66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>
      <c r="A441" t="s">
        <v>1218</v>
      </c>
      <c r="B441" t="s">
        <v>79</v>
      </c>
      <c r="C441" t="s">
        <v>319</v>
      </c>
      <c r="D441" t="s">
        <v>81</v>
      </c>
      <c r="E441" s="2" t="str">
        <f>HYPERLINK("capsilon://?command=openfolder&amp;siteaddress=FAM.docvelocity-na8.net&amp;folderid=FX9611D66A-A09F-893F-E51F-3AD42619D23B","FX210913673")</f>
        <v>FX210913673</v>
      </c>
      <c r="F441" t="s">
        <v>19</v>
      </c>
      <c r="G441" t="s">
        <v>19</v>
      </c>
      <c r="H441" t="s">
        <v>82</v>
      </c>
      <c r="I441" t="s">
        <v>1219</v>
      </c>
      <c r="J441">
        <v>66</v>
      </c>
      <c r="K441" t="s">
        <v>84</v>
      </c>
      <c r="L441" t="s">
        <v>85</v>
      </c>
      <c r="M441" t="s">
        <v>86</v>
      </c>
      <c r="N441">
        <v>2</v>
      </c>
      <c r="O441" s="1">
        <v>44480.455578703702</v>
      </c>
      <c r="P441" s="1">
        <v>44480.500057870369</v>
      </c>
      <c r="Q441">
        <v>3596</v>
      </c>
      <c r="R441">
        <v>247</v>
      </c>
      <c r="S441" t="b">
        <v>0</v>
      </c>
      <c r="T441" t="s">
        <v>87</v>
      </c>
      <c r="U441" t="b">
        <v>0</v>
      </c>
      <c r="V441" t="s">
        <v>88</v>
      </c>
      <c r="W441" s="1">
        <v>44480.459409722222</v>
      </c>
      <c r="X441">
        <v>155</v>
      </c>
      <c r="Y441">
        <v>0</v>
      </c>
      <c r="Z441">
        <v>0</v>
      </c>
      <c r="AA441">
        <v>0</v>
      </c>
      <c r="AB441">
        <v>52</v>
      </c>
      <c r="AC441">
        <v>0</v>
      </c>
      <c r="AD441">
        <v>66</v>
      </c>
      <c r="AE441">
        <v>0</v>
      </c>
      <c r="AF441">
        <v>0</v>
      </c>
      <c r="AG441">
        <v>0</v>
      </c>
      <c r="AH441" t="s">
        <v>142</v>
      </c>
      <c r="AI441" s="1">
        <v>44480.500057870369</v>
      </c>
      <c r="AJ441">
        <v>26</v>
      </c>
      <c r="AK441">
        <v>0</v>
      </c>
      <c r="AL441">
        <v>0</v>
      </c>
      <c r="AM441">
        <v>0</v>
      </c>
      <c r="AN441">
        <v>52</v>
      </c>
      <c r="AO441">
        <v>0</v>
      </c>
      <c r="AP441">
        <v>66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>
      <c r="A442" t="s">
        <v>1220</v>
      </c>
      <c r="B442" t="s">
        <v>79</v>
      </c>
      <c r="C442" t="s">
        <v>1221</v>
      </c>
      <c r="D442" t="s">
        <v>81</v>
      </c>
      <c r="E442" s="2" t="str">
        <f>HYPERLINK("capsilon://?command=openfolder&amp;siteaddress=FAM.docvelocity-na8.net&amp;folderid=FXA26B0468-B547-0B5E-5C7B-5C74D44B0AB3","FX21083202")</f>
        <v>FX21083202</v>
      </c>
      <c r="F442" t="s">
        <v>19</v>
      </c>
      <c r="G442" t="s">
        <v>19</v>
      </c>
      <c r="H442" t="s">
        <v>82</v>
      </c>
      <c r="I442" t="s">
        <v>1222</v>
      </c>
      <c r="J442">
        <v>66</v>
      </c>
      <c r="K442" t="s">
        <v>84</v>
      </c>
      <c r="L442" t="s">
        <v>85</v>
      </c>
      <c r="M442" t="s">
        <v>86</v>
      </c>
      <c r="N442">
        <v>2</v>
      </c>
      <c r="O442" s="1">
        <v>44470.632731481484</v>
      </c>
      <c r="P442" s="1">
        <v>44470.645879629628</v>
      </c>
      <c r="Q442">
        <v>1064</v>
      </c>
      <c r="R442">
        <v>72</v>
      </c>
      <c r="S442" t="b">
        <v>0</v>
      </c>
      <c r="T442" t="s">
        <v>87</v>
      </c>
      <c r="U442" t="b">
        <v>0</v>
      </c>
      <c r="V442" t="s">
        <v>265</v>
      </c>
      <c r="W442" s="1">
        <v>44470.633298611108</v>
      </c>
      <c r="X442">
        <v>41</v>
      </c>
      <c r="Y442">
        <v>0</v>
      </c>
      <c r="Z442">
        <v>0</v>
      </c>
      <c r="AA442">
        <v>0</v>
      </c>
      <c r="AB442">
        <v>52</v>
      </c>
      <c r="AC442">
        <v>0</v>
      </c>
      <c r="AD442">
        <v>66</v>
      </c>
      <c r="AE442">
        <v>0</v>
      </c>
      <c r="AF442">
        <v>0</v>
      </c>
      <c r="AG442">
        <v>0</v>
      </c>
      <c r="AH442" t="s">
        <v>142</v>
      </c>
      <c r="AI442" s="1">
        <v>44470.645879629628</v>
      </c>
      <c r="AJ442">
        <v>31</v>
      </c>
      <c r="AK442">
        <v>0</v>
      </c>
      <c r="AL442">
        <v>0</v>
      </c>
      <c r="AM442">
        <v>0</v>
      </c>
      <c r="AN442">
        <v>52</v>
      </c>
      <c r="AO442">
        <v>0</v>
      </c>
      <c r="AP442">
        <v>66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>
      <c r="A443" t="s">
        <v>1223</v>
      </c>
      <c r="B443" t="s">
        <v>79</v>
      </c>
      <c r="C443" t="s">
        <v>1224</v>
      </c>
      <c r="D443" t="s">
        <v>81</v>
      </c>
      <c r="E443" s="2" t="str">
        <f>HYPERLINK("capsilon://?command=openfolder&amp;siteaddress=FAM.docvelocity-na8.net&amp;folderid=FX3DEDB2C8-5DA2-A919-6B38-EFEBE4C4D017","FX21104538")</f>
        <v>FX21104538</v>
      </c>
      <c r="F443" t="s">
        <v>19</v>
      </c>
      <c r="G443" t="s">
        <v>19</v>
      </c>
      <c r="H443" t="s">
        <v>82</v>
      </c>
      <c r="I443" t="s">
        <v>1225</v>
      </c>
      <c r="J443">
        <v>335</v>
      </c>
      <c r="K443" t="s">
        <v>84</v>
      </c>
      <c r="L443" t="s">
        <v>85</v>
      </c>
      <c r="M443" t="s">
        <v>86</v>
      </c>
      <c r="N443">
        <v>2</v>
      </c>
      <c r="O443" s="1">
        <v>44480.462523148148</v>
      </c>
      <c r="P443" s="1">
        <v>44480.528171296297</v>
      </c>
      <c r="Q443">
        <v>530</v>
      </c>
      <c r="R443">
        <v>5142</v>
      </c>
      <c r="S443" t="b">
        <v>0</v>
      </c>
      <c r="T443" t="s">
        <v>87</v>
      </c>
      <c r="U443" t="b">
        <v>0</v>
      </c>
      <c r="V443" t="s">
        <v>172</v>
      </c>
      <c r="W443" s="1">
        <v>44480.493958333333</v>
      </c>
      <c r="X443">
        <v>2650</v>
      </c>
      <c r="Y443">
        <v>300</v>
      </c>
      <c r="Z443">
        <v>0</v>
      </c>
      <c r="AA443">
        <v>300</v>
      </c>
      <c r="AB443">
        <v>0</v>
      </c>
      <c r="AC443">
        <v>155</v>
      </c>
      <c r="AD443">
        <v>35</v>
      </c>
      <c r="AE443">
        <v>0</v>
      </c>
      <c r="AF443">
        <v>0</v>
      </c>
      <c r="AG443">
        <v>0</v>
      </c>
      <c r="AH443" t="s">
        <v>142</v>
      </c>
      <c r="AI443" s="1">
        <v>44480.528171296297</v>
      </c>
      <c r="AJ443">
        <v>2428</v>
      </c>
      <c r="AK443">
        <v>3</v>
      </c>
      <c r="AL443">
        <v>0</v>
      </c>
      <c r="AM443">
        <v>3</v>
      </c>
      <c r="AN443">
        <v>0</v>
      </c>
      <c r="AO443">
        <v>3</v>
      </c>
      <c r="AP443">
        <v>32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>
      <c r="A444" t="s">
        <v>1226</v>
      </c>
      <c r="B444" t="s">
        <v>79</v>
      </c>
      <c r="C444" t="s">
        <v>1227</v>
      </c>
      <c r="D444" t="s">
        <v>81</v>
      </c>
      <c r="E444" s="2" t="str">
        <f>HYPERLINK("capsilon://?command=openfolder&amp;siteaddress=FAM.docvelocity-na8.net&amp;folderid=FX8B205F6A-CA88-7A45-D438-0BBD985ED9B0","FX21097522")</f>
        <v>FX21097522</v>
      </c>
      <c r="F444" t="s">
        <v>19</v>
      </c>
      <c r="G444" t="s">
        <v>19</v>
      </c>
      <c r="H444" t="s">
        <v>82</v>
      </c>
      <c r="I444" t="s">
        <v>1228</v>
      </c>
      <c r="J444">
        <v>114</v>
      </c>
      <c r="K444" t="s">
        <v>84</v>
      </c>
      <c r="L444" t="s">
        <v>85</v>
      </c>
      <c r="M444" t="s">
        <v>86</v>
      </c>
      <c r="N444">
        <v>2</v>
      </c>
      <c r="O444" s="1">
        <v>44480.466099537036</v>
      </c>
      <c r="P444" s="1">
        <v>44480.573344907411</v>
      </c>
      <c r="Q444">
        <v>7542</v>
      </c>
      <c r="R444">
        <v>1724</v>
      </c>
      <c r="S444" t="b">
        <v>0</v>
      </c>
      <c r="T444" t="s">
        <v>87</v>
      </c>
      <c r="U444" t="b">
        <v>0</v>
      </c>
      <c r="V444" t="s">
        <v>192</v>
      </c>
      <c r="W444" s="1">
        <v>44480.475578703707</v>
      </c>
      <c r="X444">
        <v>814</v>
      </c>
      <c r="Y444">
        <v>112</v>
      </c>
      <c r="Z444">
        <v>0</v>
      </c>
      <c r="AA444">
        <v>112</v>
      </c>
      <c r="AB444">
        <v>21</v>
      </c>
      <c r="AC444">
        <v>78</v>
      </c>
      <c r="AD444">
        <v>2</v>
      </c>
      <c r="AE444">
        <v>0</v>
      </c>
      <c r="AF444">
        <v>0</v>
      </c>
      <c r="AG444">
        <v>0</v>
      </c>
      <c r="AH444" t="s">
        <v>142</v>
      </c>
      <c r="AI444" s="1">
        <v>44480.573344907411</v>
      </c>
      <c r="AJ444">
        <v>861</v>
      </c>
      <c r="AK444">
        <v>0</v>
      </c>
      <c r="AL444">
        <v>0</v>
      </c>
      <c r="AM444">
        <v>0</v>
      </c>
      <c r="AN444">
        <v>21</v>
      </c>
      <c r="AO444">
        <v>0</v>
      </c>
      <c r="AP444">
        <v>2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>
      <c r="A445" t="s">
        <v>1229</v>
      </c>
      <c r="B445" t="s">
        <v>79</v>
      </c>
      <c r="C445" t="s">
        <v>114</v>
      </c>
      <c r="D445" t="s">
        <v>81</v>
      </c>
      <c r="E445" s="2" t="str">
        <f>HYPERLINK("capsilon://?command=openfolder&amp;siteaddress=FAM.docvelocity-na8.net&amp;folderid=FX59A19B38-5865-4012-59D4-891FFB65152A","FX210813531")</f>
        <v>FX210813531</v>
      </c>
      <c r="F445" t="s">
        <v>19</v>
      </c>
      <c r="G445" t="s">
        <v>19</v>
      </c>
      <c r="H445" t="s">
        <v>82</v>
      </c>
      <c r="I445" t="s">
        <v>1230</v>
      </c>
      <c r="J445">
        <v>40</v>
      </c>
      <c r="K445" t="s">
        <v>84</v>
      </c>
      <c r="L445" t="s">
        <v>85</v>
      </c>
      <c r="M445" t="s">
        <v>86</v>
      </c>
      <c r="N445">
        <v>1</v>
      </c>
      <c r="O445" s="1">
        <v>44480.47011574074</v>
      </c>
      <c r="P445" s="1">
        <v>44480.491527777776</v>
      </c>
      <c r="Q445">
        <v>1262</v>
      </c>
      <c r="R445">
        <v>588</v>
      </c>
      <c r="S445" t="b">
        <v>0</v>
      </c>
      <c r="T445" t="s">
        <v>87</v>
      </c>
      <c r="U445" t="b">
        <v>0</v>
      </c>
      <c r="V445" t="s">
        <v>202</v>
      </c>
      <c r="W445" s="1">
        <v>44480.491527777776</v>
      </c>
      <c r="X445">
        <v>279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40</v>
      </c>
      <c r="AE445">
        <v>36</v>
      </c>
      <c r="AF445">
        <v>0</v>
      </c>
      <c r="AG445">
        <v>3</v>
      </c>
      <c r="AH445" t="s">
        <v>87</v>
      </c>
      <c r="AI445" t="s">
        <v>87</v>
      </c>
      <c r="AJ445" t="s">
        <v>87</v>
      </c>
      <c r="AK445" t="s">
        <v>87</v>
      </c>
      <c r="AL445" t="s">
        <v>87</v>
      </c>
      <c r="AM445" t="s">
        <v>87</v>
      </c>
      <c r="AN445" t="s">
        <v>87</v>
      </c>
      <c r="AO445" t="s">
        <v>87</v>
      </c>
      <c r="AP445" t="s">
        <v>87</v>
      </c>
      <c r="AQ445" t="s">
        <v>87</v>
      </c>
      <c r="AR445" t="s">
        <v>87</v>
      </c>
      <c r="AS445" t="s">
        <v>87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>
      <c r="A446" t="s">
        <v>1231</v>
      </c>
      <c r="B446" t="s">
        <v>79</v>
      </c>
      <c r="C446" t="s">
        <v>1203</v>
      </c>
      <c r="D446" t="s">
        <v>81</v>
      </c>
      <c r="E446" s="2" t="str">
        <f>HYPERLINK("capsilon://?command=openfolder&amp;siteaddress=FAM.docvelocity-na8.net&amp;folderid=FX52304720-8D81-AA21-5783-68B6E17E34A7","FX210911150")</f>
        <v>FX210911150</v>
      </c>
      <c r="F446" t="s">
        <v>19</v>
      </c>
      <c r="G446" t="s">
        <v>19</v>
      </c>
      <c r="H446" t="s">
        <v>82</v>
      </c>
      <c r="I446" t="s">
        <v>1204</v>
      </c>
      <c r="J446">
        <v>332</v>
      </c>
      <c r="K446" t="s">
        <v>84</v>
      </c>
      <c r="L446" t="s">
        <v>85</v>
      </c>
      <c r="M446" t="s">
        <v>86</v>
      </c>
      <c r="N446">
        <v>2</v>
      </c>
      <c r="O446" s="1">
        <v>44480.472048611111</v>
      </c>
      <c r="P446" s="1">
        <v>44480.553379629629</v>
      </c>
      <c r="Q446">
        <v>1727</v>
      </c>
      <c r="R446">
        <v>5300</v>
      </c>
      <c r="S446" t="b">
        <v>0</v>
      </c>
      <c r="T446" t="s">
        <v>87</v>
      </c>
      <c r="U446" t="b">
        <v>1</v>
      </c>
      <c r="V446" t="s">
        <v>159</v>
      </c>
      <c r="W446" s="1">
        <v>44480.503530092596</v>
      </c>
      <c r="X446">
        <v>2706</v>
      </c>
      <c r="Y446">
        <v>355</v>
      </c>
      <c r="Z446">
        <v>0</v>
      </c>
      <c r="AA446">
        <v>355</v>
      </c>
      <c r="AB446">
        <v>0</v>
      </c>
      <c r="AC446">
        <v>237</v>
      </c>
      <c r="AD446">
        <v>-23</v>
      </c>
      <c r="AE446">
        <v>0</v>
      </c>
      <c r="AF446">
        <v>0</v>
      </c>
      <c r="AG446">
        <v>0</v>
      </c>
      <c r="AH446" t="s">
        <v>206</v>
      </c>
      <c r="AI446" s="1">
        <v>44480.553379629629</v>
      </c>
      <c r="AJ446">
        <v>2489</v>
      </c>
      <c r="AK446">
        <v>7</v>
      </c>
      <c r="AL446">
        <v>0</v>
      </c>
      <c r="AM446">
        <v>7</v>
      </c>
      <c r="AN446">
        <v>0</v>
      </c>
      <c r="AO446">
        <v>6</v>
      </c>
      <c r="AP446">
        <v>-30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>
      <c r="A447" t="s">
        <v>1232</v>
      </c>
      <c r="B447" t="s">
        <v>79</v>
      </c>
      <c r="C447" t="s">
        <v>1224</v>
      </c>
      <c r="D447" t="s">
        <v>81</v>
      </c>
      <c r="E447" s="2" t="str">
        <f>HYPERLINK("capsilon://?command=openfolder&amp;siteaddress=FAM.docvelocity-na8.net&amp;folderid=FX3DEDB2C8-5DA2-A919-6B38-EFEBE4C4D017","FX21104538")</f>
        <v>FX21104538</v>
      </c>
      <c r="F447" t="s">
        <v>19</v>
      </c>
      <c r="G447" t="s">
        <v>19</v>
      </c>
      <c r="H447" t="s">
        <v>82</v>
      </c>
      <c r="I447" t="s">
        <v>1233</v>
      </c>
      <c r="J447">
        <v>66</v>
      </c>
      <c r="K447" t="s">
        <v>84</v>
      </c>
      <c r="L447" t="s">
        <v>85</v>
      </c>
      <c r="M447" t="s">
        <v>86</v>
      </c>
      <c r="N447">
        <v>2</v>
      </c>
      <c r="O447" s="1">
        <v>44480.481400462966</v>
      </c>
      <c r="P447" s="1">
        <v>44480.579513888886</v>
      </c>
      <c r="Q447">
        <v>7646</v>
      </c>
      <c r="R447">
        <v>831</v>
      </c>
      <c r="S447" t="b">
        <v>0</v>
      </c>
      <c r="T447" t="s">
        <v>87</v>
      </c>
      <c r="U447" t="b">
        <v>0</v>
      </c>
      <c r="V447" t="s">
        <v>407</v>
      </c>
      <c r="W447" s="1">
        <v>44480.484930555554</v>
      </c>
      <c r="X447">
        <v>299</v>
      </c>
      <c r="Y447">
        <v>52</v>
      </c>
      <c r="Z447">
        <v>0</v>
      </c>
      <c r="AA447">
        <v>52</v>
      </c>
      <c r="AB447">
        <v>0</v>
      </c>
      <c r="AC447">
        <v>28</v>
      </c>
      <c r="AD447">
        <v>14</v>
      </c>
      <c r="AE447">
        <v>0</v>
      </c>
      <c r="AF447">
        <v>0</v>
      </c>
      <c r="AG447">
        <v>0</v>
      </c>
      <c r="AH447" t="s">
        <v>142</v>
      </c>
      <c r="AI447" s="1">
        <v>44480.579513888886</v>
      </c>
      <c r="AJ447">
        <v>532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14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>
      <c r="A448" t="s">
        <v>1234</v>
      </c>
      <c r="B448" t="s">
        <v>79</v>
      </c>
      <c r="C448" t="s">
        <v>1235</v>
      </c>
      <c r="D448" t="s">
        <v>81</v>
      </c>
      <c r="E448" s="2" t="str">
        <f>HYPERLINK("capsilon://?command=openfolder&amp;siteaddress=FAM.docvelocity-na8.net&amp;folderid=FX188B3223-47E8-A51D-5F5D-2FF1D0B9A1E2","FX21093137")</f>
        <v>FX21093137</v>
      </c>
      <c r="F448" t="s">
        <v>19</v>
      </c>
      <c r="G448" t="s">
        <v>19</v>
      </c>
      <c r="H448" t="s">
        <v>82</v>
      </c>
      <c r="I448" t="s">
        <v>1236</v>
      </c>
      <c r="J448">
        <v>66</v>
      </c>
      <c r="K448" t="s">
        <v>84</v>
      </c>
      <c r="L448" t="s">
        <v>85</v>
      </c>
      <c r="M448" t="s">
        <v>86</v>
      </c>
      <c r="N448">
        <v>2</v>
      </c>
      <c r="O448" s="1">
        <v>44480.490879629629</v>
      </c>
      <c r="P448" s="1">
        <v>44480.579976851855</v>
      </c>
      <c r="Q448">
        <v>7327</v>
      </c>
      <c r="R448">
        <v>371</v>
      </c>
      <c r="S448" t="b">
        <v>0</v>
      </c>
      <c r="T448" t="s">
        <v>87</v>
      </c>
      <c r="U448" t="b">
        <v>0</v>
      </c>
      <c r="V448" t="s">
        <v>176</v>
      </c>
      <c r="W448" s="1">
        <v>44480.49486111111</v>
      </c>
      <c r="X448">
        <v>332</v>
      </c>
      <c r="Y448">
        <v>0</v>
      </c>
      <c r="Z448">
        <v>0</v>
      </c>
      <c r="AA448">
        <v>0</v>
      </c>
      <c r="AB448">
        <v>52</v>
      </c>
      <c r="AC448">
        <v>0</v>
      </c>
      <c r="AD448">
        <v>66</v>
      </c>
      <c r="AE448">
        <v>0</v>
      </c>
      <c r="AF448">
        <v>0</v>
      </c>
      <c r="AG448">
        <v>0</v>
      </c>
      <c r="AH448" t="s">
        <v>142</v>
      </c>
      <c r="AI448" s="1">
        <v>44480.579976851855</v>
      </c>
      <c r="AJ448">
        <v>39</v>
      </c>
      <c r="AK448">
        <v>0</v>
      </c>
      <c r="AL448">
        <v>0</v>
      </c>
      <c r="AM448">
        <v>0</v>
      </c>
      <c r="AN448">
        <v>52</v>
      </c>
      <c r="AO448">
        <v>0</v>
      </c>
      <c r="AP448">
        <v>66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>
      <c r="A449" t="s">
        <v>1237</v>
      </c>
      <c r="B449" t="s">
        <v>79</v>
      </c>
      <c r="C449" t="s">
        <v>1238</v>
      </c>
      <c r="D449" t="s">
        <v>81</v>
      </c>
      <c r="E449" s="2" t="str">
        <f>HYPERLINK("capsilon://?command=openfolder&amp;siteaddress=FAM.docvelocity-na8.net&amp;folderid=FX89A75256-5EAB-8782-64DE-BC4062B955DF","FX21087056")</f>
        <v>FX21087056</v>
      </c>
      <c r="F449" t="s">
        <v>19</v>
      </c>
      <c r="G449" t="s">
        <v>19</v>
      </c>
      <c r="H449" t="s">
        <v>82</v>
      </c>
      <c r="I449" t="s">
        <v>1239</v>
      </c>
      <c r="J449">
        <v>66</v>
      </c>
      <c r="K449" t="s">
        <v>84</v>
      </c>
      <c r="L449" t="s">
        <v>85</v>
      </c>
      <c r="M449" t="s">
        <v>86</v>
      </c>
      <c r="N449">
        <v>2</v>
      </c>
      <c r="O449" s="1">
        <v>44480.491377314815</v>
      </c>
      <c r="P449" s="1">
        <v>44480.583935185183</v>
      </c>
      <c r="Q449">
        <v>7363</v>
      </c>
      <c r="R449">
        <v>634</v>
      </c>
      <c r="S449" t="b">
        <v>0</v>
      </c>
      <c r="T449" t="s">
        <v>87</v>
      </c>
      <c r="U449" t="b">
        <v>0</v>
      </c>
      <c r="V449" t="s">
        <v>202</v>
      </c>
      <c r="W449" s="1">
        <v>44480.49491898148</v>
      </c>
      <c r="X449">
        <v>293</v>
      </c>
      <c r="Y449">
        <v>52</v>
      </c>
      <c r="Z449">
        <v>0</v>
      </c>
      <c r="AA449">
        <v>52</v>
      </c>
      <c r="AB449">
        <v>0</v>
      </c>
      <c r="AC449">
        <v>27</v>
      </c>
      <c r="AD449">
        <v>14</v>
      </c>
      <c r="AE449">
        <v>0</v>
      </c>
      <c r="AF449">
        <v>0</v>
      </c>
      <c r="AG449">
        <v>0</v>
      </c>
      <c r="AH449" t="s">
        <v>142</v>
      </c>
      <c r="AI449" s="1">
        <v>44480.583935185183</v>
      </c>
      <c r="AJ449">
        <v>341</v>
      </c>
      <c r="AK449">
        <v>1</v>
      </c>
      <c r="AL449">
        <v>0</v>
      </c>
      <c r="AM449">
        <v>1</v>
      </c>
      <c r="AN449">
        <v>0</v>
      </c>
      <c r="AO449">
        <v>1</v>
      </c>
      <c r="AP449">
        <v>13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>
      <c r="A450" t="s">
        <v>1240</v>
      </c>
      <c r="B450" t="s">
        <v>79</v>
      </c>
      <c r="C450" t="s">
        <v>1241</v>
      </c>
      <c r="D450" t="s">
        <v>81</v>
      </c>
      <c r="E450" s="2" t="str">
        <f>HYPERLINK("capsilon://?command=openfolder&amp;siteaddress=FAM.docvelocity-na8.net&amp;folderid=FXBE527444-64AC-7EB4-7574-C1EEF940CC76","FX21086486")</f>
        <v>FX21086486</v>
      </c>
      <c r="F450" t="s">
        <v>19</v>
      </c>
      <c r="G450" t="s">
        <v>19</v>
      </c>
      <c r="H450" t="s">
        <v>82</v>
      </c>
      <c r="I450" t="s">
        <v>1242</v>
      </c>
      <c r="J450">
        <v>66</v>
      </c>
      <c r="K450" t="s">
        <v>84</v>
      </c>
      <c r="L450" t="s">
        <v>85</v>
      </c>
      <c r="M450" t="s">
        <v>86</v>
      </c>
      <c r="N450">
        <v>2</v>
      </c>
      <c r="O450" s="1">
        <v>44480.491932870369</v>
      </c>
      <c r="P450" s="1">
        <v>44480.583368055559</v>
      </c>
      <c r="Q450">
        <v>6592</v>
      </c>
      <c r="R450">
        <v>1308</v>
      </c>
      <c r="S450" t="b">
        <v>0</v>
      </c>
      <c r="T450" t="s">
        <v>87</v>
      </c>
      <c r="U450" t="b">
        <v>0</v>
      </c>
      <c r="V450" t="s">
        <v>100</v>
      </c>
      <c r="W450" s="1">
        <v>44480.504050925927</v>
      </c>
      <c r="X450">
        <v>1045</v>
      </c>
      <c r="Y450">
        <v>52</v>
      </c>
      <c r="Z450">
        <v>0</v>
      </c>
      <c r="AA450">
        <v>52</v>
      </c>
      <c r="AB450">
        <v>0</v>
      </c>
      <c r="AC450">
        <v>48</v>
      </c>
      <c r="AD450">
        <v>14</v>
      </c>
      <c r="AE450">
        <v>0</v>
      </c>
      <c r="AF450">
        <v>0</v>
      </c>
      <c r="AG450">
        <v>0</v>
      </c>
      <c r="AH450" t="s">
        <v>89</v>
      </c>
      <c r="AI450" s="1">
        <v>44480.583368055559</v>
      </c>
      <c r="AJ450">
        <v>263</v>
      </c>
      <c r="AK450">
        <v>1</v>
      </c>
      <c r="AL450">
        <v>0</v>
      </c>
      <c r="AM450">
        <v>1</v>
      </c>
      <c r="AN450">
        <v>0</v>
      </c>
      <c r="AO450">
        <v>1</v>
      </c>
      <c r="AP450">
        <v>13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>
      <c r="A451" t="s">
        <v>1243</v>
      </c>
      <c r="B451" t="s">
        <v>79</v>
      </c>
      <c r="C451" t="s">
        <v>114</v>
      </c>
      <c r="D451" t="s">
        <v>81</v>
      </c>
      <c r="E451" s="2" t="str">
        <f>HYPERLINK("capsilon://?command=openfolder&amp;siteaddress=FAM.docvelocity-na8.net&amp;folderid=FX59A19B38-5865-4012-59D4-891FFB65152A","FX210813531")</f>
        <v>FX210813531</v>
      </c>
      <c r="F451" t="s">
        <v>19</v>
      </c>
      <c r="G451" t="s">
        <v>19</v>
      </c>
      <c r="H451" t="s">
        <v>82</v>
      </c>
      <c r="I451" t="s">
        <v>1230</v>
      </c>
      <c r="J451">
        <v>120</v>
      </c>
      <c r="K451" t="s">
        <v>84</v>
      </c>
      <c r="L451" t="s">
        <v>85</v>
      </c>
      <c r="M451" t="s">
        <v>86</v>
      </c>
      <c r="N451">
        <v>2</v>
      </c>
      <c r="O451" s="1">
        <v>44480.492939814816</v>
      </c>
      <c r="P451" s="1">
        <v>44480.532881944448</v>
      </c>
      <c r="Q451">
        <v>2286</v>
      </c>
      <c r="R451">
        <v>1165</v>
      </c>
      <c r="S451" t="b">
        <v>0</v>
      </c>
      <c r="T451" t="s">
        <v>87</v>
      </c>
      <c r="U451" t="b">
        <v>1</v>
      </c>
      <c r="V451" t="s">
        <v>88</v>
      </c>
      <c r="W451" s="1">
        <v>44480.501875000002</v>
      </c>
      <c r="X451">
        <v>759</v>
      </c>
      <c r="Y451">
        <v>108</v>
      </c>
      <c r="Z451">
        <v>0</v>
      </c>
      <c r="AA451">
        <v>108</v>
      </c>
      <c r="AB451">
        <v>0</v>
      </c>
      <c r="AC451">
        <v>68</v>
      </c>
      <c r="AD451">
        <v>12</v>
      </c>
      <c r="AE451">
        <v>0</v>
      </c>
      <c r="AF451">
        <v>0</v>
      </c>
      <c r="AG451">
        <v>0</v>
      </c>
      <c r="AH451" t="s">
        <v>142</v>
      </c>
      <c r="AI451" s="1">
        <v>44480.532881944448</v>
      </c>
      <c r="AJ451">
        <v>406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11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>
      <c r="A452" t="s">
        <v>1244</v>
      </c>
      <c r="B452" t="s">
        <v>79</v>
      </c>
      <c r="C452" t="s">
        <v>1245</v>
      </c>
      <c r="D452" t="s">
        <v>81</v>
      </c>
      <c r="E452" s="2" t="str">
        <f>HYPERLINK("capsilon://?command=openfolder&amp;siteaddress=FAM.docvelocity-na8.net&amp;folderid=FX5E7BB504-AA19-D989-D420-DAC0C817D6A0","FX21104220")</f>
        <v>FX21104220</v>
      </c>
      <c r="F452" t="s">
        <v>19</v>
      </c>
      <c r="G452" t="s">
        <v>19</v>
      </c>
      <c r="H452" t="s">
        <v>82</v>
      </c>
      <c r="I452" t="s">
        <v>1246</v>
      </c>
      <c r="J452">
        <v>38</v>
      </c>
      <c r="K452" t="s">
        <v>84</v>
      </c>
      <c r="L452" t="s">
        <v>85</v>
      </c>
      <c r="M452" t="s">
        <v>86</v>
      </c>
      <c r="N452">
        <v>2</v>
      </c>
      <c r="O452" s="1">
        <v>44480.499965277777</v>
      </c>
      <c r="P452" s="1">
        <v>44480.586782407408</v>
      </c>
      <c r="Q452">
        <v>6834</v>
      </c>
      <c r="R452">
        <v>667</v>
      </c>
      <c r="S452" t="b">
        <v>0</v>
      </c>
      <c r="T452" t="s">
        <v>87</v>
      </c>
      <c r="U452" t="b">
        <v>0</v>
      </c>
      <c r="V452" t="s">
        <v>88</v>
      </c>
      <c r="W452" s="1">
        <v>44480.506203703706</v>
      </c>
      <c r="X452">
        <v>373</v>
      </c>
      <c r="Y452">
        <v>37</v>
      </c>
      <c r="Z452">
        <v>0</v>
      </c>
      <c r="AA452">
        <v>37</v>
      </c>
      <c r="AB452">
        <v>0</v>
      </c>
      <c r="AC452">
        <v>23</v>
      </c>
      <c r="AD452">
        <v>1</v>
      </c>
      <c r="AE452">
        <v>0</v>
      </c>
      <c r="AF452">
        <v>0</v>
      </c>
      <c r="AG452">
        <v>0</v>
      </c>
      <c r="AH452" t="s">
        <v>89</v>
      </c>
      <c r="AI452" s="1">
        <v>44480.586782407408</v>
      </c>
      <c r="AJ452">
        <v>294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1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>
      <c r="A453" t="s">
        <v>1247</v>
      </c>
      <c r="B453" t="s">
        <v>79</v>
      </c>
      <c r="C453" t="s">
        <v>1248</v>
      </c>
      <c r="D453" t="s">
        <v>81</v>
      </c>
      <c r="E453" s="2" t="str">
        <f>HYPERLINK("capsilon://?command=openfolder&amp;siteaddress=FAM.docvelocity-na8.net&amp;folderid=FX23B46E63-65D5-A7F0-8899-EDA70F19AEB0","FX21104446")</f>
        <v>FX21104446</v>
      </c>
      <c r="F453" t="s">
        <v>19</v>
      </c>
      <c r="G453" t="s">
        <v>19</v>
      </c>
      <c r="H453" t="s">
        <v>82</v>
      </c>
      <c r="I453" t="s">
        <v>1249</v>
      </c>
      <c r="J453">
        <v>358</v>
      </c>
      <c r="K453" t="s">
        <v>84</v>
      </c>
      <c r="L453" t="s">
        <v>85</v>
      </c>
      <c r="M453" t="s">
        <v>86</v>
      </c>
      <c r="N453">
        <v>2</v>
      </c>
      <c r="O453" s="1">
        <v>44480.502569444441</v>
      </c>
      <c r="P453" s="1">
        <v>44480.604097222225</v>
      </c>
      <c r="Q453">
        <v>5116</v>
      </c>
      <c r="R453">
        <v>3656</v>
      </c>
      <c r="S453" t="b">
        <v>0</v>
      </c>
      <c r="T453" t="s">
        <v>87</v>
      </c>
      <c r="U453" t="b">
        <v>0</v>
      </c>
      <c r="V453" t="s">
        <v>159</v>
      </c>
      <c r="W453" s="1">
        <v>44480.528437499997</v>
      </c>
      <c r="X453">
        <v>2151</v>
      </c>
      <c r="Y453">
        <v>370</v>
      </c>
      <c r="Z453">
        <v>0</v>
      </c>
      <c r="AA453">
        <v>370</v>
      </c>
      <c r="AB453">
        <v>0</v>
      </c>
      <c r="AC453">
        <v>175</v>
      </c>
      <c r="AD453">
        <v>-12</v>
      </c>
      <c r="AE453">
        <v>0</v>
      </c>
      <c r="AF453">
        <v>0</v>
      </c>
      <c r="AG453">
        <v>0</v>
      </c>
      <c r="AH453" t="s">
        <v>89</v>
      </c>
      <c r="AI453" s="1">
        <v>44480.604097222225</v>
      </c>
      <c r="AJ453">
        <v>1496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-12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>
      <c r="A454" t="s">
        <v>1250</v>
      </c>
      <c r="B454" t="s">
        <v>79</v>
      </c>
      <c r="C454" t="s">
        <v>444</v>
      </c>
      <c r="D454" t="s">
        <v>81</v>
      </c>
      <c r="E454" s="2" t="str">
        <f>HYPERLINK("capsilon://?command=openfolder&amp;siteaddress=FAM.docvelocity-na8.net&amp;folderid=FXD28FD567-EAA8-35D4-FE68-B418869CC971","FX210815550")</f>
        <v>FX210815550</v>
      </c>
      <c r="F454" t="s">
        <v>19</v>
      </c>
      <c r="G454" t="s">
        <v>19</v>
      </c>
      <c r="H454" t="s">
        <v>82</v>
      </c>
      <c r="I454" t="s">
        <v>1251</v>
      </c>
      <c r="J454">
        <v>26</v>
      </c>
      <c r="K454" t="s">
        <v>84</v>
      </c>
      <c r="L454" t="s">
        <v>85</v>
      </c>
      <c r="M454" t="s">
        <v>86</v>
      </c>
      <c r="N454">
        <v>2</v>
      </c>
      <c r="O454" s="1">
        <v>44480.503425925926</v>
      </c>
      <c r="P454" s="1">
        <v>44480.595254629632</v>
      </c>
      <c r="Q454">
        <v>7314</v>
      </c>
      <c r="R454">
        <v>620</v>
      </c>
      <c r="S454" t="b">
        <v>0</v>
      </c>
      <c r="T454" t="s">
        <v>87</v>
      </c>
      <c r="U454" t="b">
        <v>0</v>
      </c>
      <c r="V454" t="s">
        <v>100</v>
      </c>
      <c r="W454" s="1">
        <v>44480.505995370368</v>
      </c>
      <c r="X454">
        <v>167</v>
      </c>
      <c r="Y454">
        <v>21</v>
      </c>
      <c r="Z454">
        <v>0</v>
      </c>
      <c r="AA454">
        <v>21</v>
      </c>
      <c r="AB454">
        <v>0</v>
      </c>
      <c r="AC454">
        <v>14</v>
      </c>
      <c r="AD454">
        <v>5</v>
      </c>
      <c r="AE454">
        <v>0</v>
      </c>
      <c r="AF454">
        <v>0</v>
      </c>
      <c r="AG454">
        <v>0</v>
      </c>
      <c r="AH454" t="s">
        <v>206</v>
      </c>
      <c r="AI454" s="1">
        <v>44480.595254629632</v>
      </c>
      <c r="AJ454">
        <v>453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5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>
      <c r="A455" t="s">
        <v>1252</v>
      </c>
      <c r="B455" t="s">
        <v>79</v>
      </c>
      <c r="C455" t="s">
        <v>1171</v>
      </c>
      <c r="D455" t="s">
        <v>81</v>
      </c>
      <c r="E455" s="2" t="str">
        <f>HYPERLINK("capsilon://?command=openfolder&amp;siteaddress=FAM.docvelocity-na8.net&amp;folderid=FXCFCD7B8E-0DB2-C3AF-7176-17F1AA377028","FX210712583")</f>
        <v>FX210712583</v>
      </c>
      <c r="F455" t="s">
        <v>19</v>
      </c>
      <c r="G455" t="s">
        <v>19</v>
      </c>
      <c r="H455" t="s">
        <v>82</v>
      </c>
      <c r="I455" t="s">
        <v>1253</v>
      </c>
      <c r="J455">
        <v>38</v>
      </c>
      <c r="K455" t="s">
        <v>84</v>
      </c>
      <c r="L455" t="s">
        <v>85</v>
      </c>
      <c r="M455" t="s">
        <v>86</v>
      </c>
      <c r="N455">
        <v>2</v>
      </c>
      <c r="O455" s="1">
        <v>44470.638449074075</v>
      </c>
      <c r="P455" s="1">
        <v>44470.653807870367</v>
      </c>
      <c r="Q455">
        <v>106</v>
      </c>
      <c r="R455">
        <v>1221</v>
      </c>
      <c r="S455" t="b">
        <v>0</v>
      </c>
      <c r="T455" t="s">
        <v>87</v>
      </c>
      <c r="U455" t="b">
        <v>0</v>
      </c>
      <c r="V455" t="s">
        <v>172</v>
      </c>
      <c r="W455" s="1">
        <v>44470.644872685189</v>
      </c>
      <c r="X455">
        <v>537</v>
      </c>
      <c r="Y455">
        <v>37</v>
      </c>
      <c r="Z455">
        <v>0</v>
      </c>
      <c r="AA455">
        <v>37</v>
      </c>
      <c r="AB455">
        <v>0</v>
      </c>
      <c r="AC455">
        <v>34</v>
      </c>
      <c r="AD455">
        <v>1</v>
      </c>
      <c r="AE455">
        <v>0</v>
      </c>
      <c r="AF455">
        <v>0</v>
      </c>
      <c r="AG455">
        <v>0</v>
      </c>
      <c r="AH455" t="s">
        <v>142</v>
      </c>
      <c r="AI455" s="1">
        <v>44470.653807870367</v>
      </c>
      <c r="AJ455">
        <v>684</v>
      </c>
      <c r="AK455">
        <v>0</v>
      </c>
      <c r="AL455">
        <v>0</v>
      </c>
      <c r="AM455">
        <v>0</v>
      </c>
      <c r="AN455">
        <v>0</v>
      </c>
      <c r="AO455">
        <v>1</v>
      </c>
      <c r="AP455">
        <v>1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>
      <c r="A456" t="s">
        <v>1254</v>
      </c>
      <c r="B456" t="s">
        <v>79</v>
      </c>
      <c r="C456" t="s">
        <v>1255</v>
      </c>
      <c r="D456" t="s">
        <v>81</v>
      </c>
      <c r="E456" s="2" t="str">
        <f>HYPERLINK("capsilon://?command=openfolder&amp;siteaddress=FAM.docvelocity-na8.net&amp;folderid=FX1667B4C2-72D2-E264-7D11-449D5C8C0403","FX21101772")</f>
        <v>FX21101772</v>
      </c>
      <c r="F456" t="s">
        <v>19</v>
      </c>
      <c r="G456" t="s">
        <v>19</v>
      </c>
      <c r="H456" t="s">
        <v>82</v>
      </c>
      <c r="I456" t="s">
        <v>1256</v>
      </c>
      <c r="J456">
        <v>192</v>
      </c>
      <c r="K456" t="s">
        <v>84</v>
      </c>
      <c r="L456" t="s">
        <v>85</v>
      </c>
      <c r="M456" t="s">
        <v>86</v>
      </c>
      <c r="N456">
        <v>2</v>
      </c>
      <c r="O456" s="1">
        <v>44480.505231481482</v>
      </c>
      <c r="P456" s="1">
        <v>44480.61074074074</v>
      </c>
      <c r="Q456">
        <v>6103</v>
      </c>
      <c r="R456">
        <v>3013</v>
      </c>
      <c r="S456" t="b">
        <v>0</v>
      </c>
      <c r="T456" t="s">
        <v>87</v>
      </c>
      <c r="U456" t="b">
        <v>0</v>
      </c>
      <c r="V456" t="s">
        <v>93</v>
      </c>
      <c r="W456" s="1">
        <v>44480.521608796298</v>
      </c>
      <c r="X456">
        <v>1384</v>
      </c>
      <c r="Y456">
        <v>185</v>
      </c>
      <c r="Z456">
        <v>0</v>
      </c>
      <c r="AA456">
        <v>185</v>
      </c>
      <c r="AB456">
        <v>0</v>
      </c>
      <c r="AC456">
        <v>108</v>
      </c>
      <c r="AD456">
        <v>7</v>
      </c>
      <c r="AE456">
        <v>0</v>
      </c>
      <c r="AF456">
        <v>0</v>
      </c>
      <c r="AG456">
        <v>0</v>
      </c>
      <c r="AH456" t="s">
        <v>142</v>
      </c>
      <c r="AI456" s="1">
        <v>44480.61074074074</v>
      </c>
      <c r="AJ456">
        <v>1629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7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>
      <c r="A457" t="s">
        <v>1257</v>
      </c>
      <c r="B457" t="s">
        <v>79</v>
      </c>
      <c r="C457" t="s">
        <v>1258</v>
      </c>
      <c r="D457" t="s">
        <v>81</v>
      </c>
      <c r="E457" s="2" t="str">
        <f>HYPERLINK("capsilon://?command=openfolder&amp;siteaddress=FAM.docvelocity-na8.net&amp;folderid=FX754FB9E5-82D7-4AA2-66C5-EC32C2E8F924","FX21099132")</f>
        <v>FX21099132</v>
      </c>
      <c r="F457" t="s">
        <v>19</v>
      </c>
      <c r="G457" t="s">
        <v>19</v>
      </c>
      <c r="H457" t="s">
        <v>82</v>
      </c>
      <c r="I457" t="s">
        <v>1259</v>
      </c>
      <c r="J457">
        <v>66</v>
      </c>
      <c r="K457" t="s">
        <v>84</v>
      </c>
      <c r="L457" t="s">
        <v>85</v>
      </c>
      <c r="M457" t="s">
        <v>86</v>
      </c>
      <c r="N457">
        <v>2</v>
      </c>
      <c r="O457" s="1">
        <v>44480.509733796294</v>
      </c>
      <c r="P457" s="1">
        <v>44480.605671296296</v>
      </c>
      <c r="Q457">
        <v>6347</v>
      </c>
      <c r="R457">
        <v>1942</v>
      </c>
      <c r="S457" t="b">
        <v>0</v>
      </c>
      <c r="T457" t="s">
        <v>87</v>
      </c>
      <c r="U457" t="b">
        <v>0</v>
      </c>
      <c r="V457" t="s">
        <v>100</v>
      </c>
      <c r="W457" s="1">
        <v>44480.521817129629</v>
      </c>
      <c r="X457">
        <v>1043</v>
      </c>
      <c r="Y457">
        <v>52</v>
      </c>
      <c r="Z457">
        <v>0</v>
      </c>
      <c r="AA457">
        <v>52</v>
      </c>
      <c r="AB457">
        <v>0</v>
      </c>
      <c r="AC457">
        <v>29</v>
      </c>
      <c r="AD457">
        <v>14</v>
      </c>
      <c r="AE457">
        <v>0</v>
      </c>
      <c r="AF457">
        <v>0</v>
      </c>
      <c r="AG457">
        <v>0</v>
      </c>
      <c r="AH457" t="s">
        <v>206</v>
      </c>
      <c r="AI457" s="1">
        <v>44480.605671296296</v>
      </c>
      <c r="AJ457">
        <v>899</v>
      </c>
      <c r="AK457">
        <v>5</v>
      </c>
      <c r="AL457">
        <v>0</v>
      </c>
      <c r="AM457">
        <v>5</v>
      </c>
      <c r="AN457">
        <v>0</v>
      </c>
      <c r="AO457">
        <v>4</v>
      </c>
      <c r="AP457">
        <v>9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>
      <c r="A458" t="s">
        <v>1260</v>
      </c>
      <c r="B458" t="s">
        <v>79</v>
      </c>
      <c r="C458" t="s">
        <v>1258</v>
      </c>
      <c r="D458" t="s">
        <v>81</v>
      </c>
      <c r="E458" s="2" t="str">
        <f>HYPERLINK("capsilon://?command=openfolder&amp;siteaddress=FAM.docvelocity-na8.net&amp;folderid=FX754FB9E5-82D7-4AA2-66C5-EC32C2E8F924","FX21099132")</f>
        <v>FX21099132</v>
      </c>
      <c r="F458" t="s">
        <v>19</v>
      </c>
      <c r="G458" t="s">
        <v>19</v>
      </c>
      <c r="H458" t="s">
        <v>82</v>
      </c>
      <c r="I458" t="s">
        <v>1261</v>
      </c>
      <c r="J458">
        <v>66</v>
      </c>
      <c r="K458" t="s">
        <v>84</v>
      </c>
      <c r="L458" t="s">
        <v>85</v>
      </c>
      <c r="M458" t="s">
        <v>86</v>
      </c>
      <c r="N458">
        <v>2</v>
      </c>
      <c r="O458" s="1">
        <v>44480.510462962964</v>
      </c>
      <c r="P458" s="1">
        <v>44480.608124999999</v>
      </c>
      <c r="Q458">
        <v>7713</v>
      </c>
      <c r="R458">
        <v>725</v>
      </c>
      <c r="S458" t="b">
        <v>0</v>
      </c>
      <c r="T458" t="s">
        <v>87</v>
      </c>
      <c r="U458" t="b">
        <v>0</v>
      </c>
      <c r="V458" t="s">
        <v>88</v>
      </c>
      <c r="W458" s="1">
        <v>44480.515300925923</v>
      </c>
      <c r="X458">
        <v>377</v>
      </c>
      <c r="Y458">
        <v>52</v>
      </c>
      <c r="Z458">
        <v>0</v>
      </c>
      <c r="AA458">
        <v>52</v>
      </c>
      <c r="AB458">
        <v>0</v>
      </c>
      <c r="AC458">
        <v>33</v>
      </c>
      <c r="AD458">
        <v>14</v>
      </c>
      <c r="AE458">
        <v>0</v>
      </c>
      <c r="AF458">
        <v>0</v>
      </c>
      <c r="AG458">
        <v>0</v>
      </c>
      <c r="AH458" t="s">
        <v>89</v>
      </c>
      <c r="AI458" s="1">
        <v>44480.608124999999</v>
      </c>
      <c r="AJ458">
        <v>348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14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>
      <c r="A459" t="s">
        <v>1262</v>
      </c>
      <c r="B459" t="s">
        <v>79</v>
      </c>
      <c r="C459" t="s">
        <v>1082</v>
      </c>
      <c r="D459" t="s">
        <v>81</v>
      </c>
      <c r="E459" s="2" t="str">
        <f>HYPERLINK("capsilon://?command=openfolder&amp;siteaddress=FAM.docvelocity-na8.net&amp;folderid=FXAB0A1B9F-D6EA-0804-0D56-4D17F6EDDA3A","FX21101255")</f>
        <v>FX21101255</v>
      </c>
      <c r="F459" t="s">
        <v>19</v>
      </c>
      <c r="G459" t="s">
        <v>19</v>
      </c>
      <c r="H459" t="s">
        <v>82</v>
      </c>
      <c r="I459" t="s">
        <v>1263</v>
      </c>
      <c r="J459">
        <v>38</v>
      </c>
      <c r="K459" t="s">
        <v>84</v>
      </c>
      <c r="L459" t="s">
        <v>85</v>
      </c>
      <c r="M459" t="s">
        <v>86</v>
      </c>
      <c r="N459">
        <v>2</v>
      </c>
      <c r="O459" s="1">
        <v>44480.511203703703</v>
      </c>
      <c r="P459" s="1">
        <v>44480.612013888887</v>
      </c>
      <c r="Q459">
        <v>7869</v>
      </c>
      <c r="R459">
        <v>841</v>
      </c>
      <c r="S459" t="b">
        <v>0</v>
      </c>
      <c r="T459" t="s">
        <v>87</v>
      </c>
      <c r="U459" t="b">
        <v>0</v>
      </c>
      <c r="V459" t="s">
        <v>300</v>
      </c>
      <c r="W459" s="1">
        <v>44480.519108796296</v>
      </c>
      <c r="X459">
        <v>278</v>
      </c>
      <c r="Y459">
        <v>37</v>
      </c>
      <c r="Z459">
        <v>0</v>
      </c>
      <c r="AA459">
        <v>37</v>
      </c>
      <c r="AB459">
        <v>0</v>
      </c>
      <c r="AC459">
        <v>18</v>
      </c>
      <c r="AD459">
        <v>1</v>
      </c>
      <c r="AE459">
        <v>0</v>
      </c>
      <c r="AF459">
        <v>0</v>
      </c>
      <c r="AG459">
        <v>0</v>
      </c>
      <c r="AH459" t="s">
        <v>206</v>
      </c>
      <c r="AI459" s="1">
        <v>44480.612013888887</v>
      </c>
      <c r="AJ459">
        <v>547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1</v>
      </c>
      <c r="AQ459">
        <v>0</v>
      </c>
      <c r="AR459">
        <v>0</v>
      </c>
      <c r="AS459">
        <v>0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>
      <c r="A460" t="s">
        <v>1264</v>
      </c>
      <c r="B460" t="s">
        <v>79</v>
      </c>
      <c r="C460" t="s">
        <v>1082</v>
      </c>
      <c r="D460" t="s">
        <v>81</v>
      </c>
      <c r="E460" s="2" t="str">
        <f>HYPERLINK("capsilon://?command=openfolder&amp;siteaddress=FAM.docvelocity-na8.net&amp;folderid=FXAB0A1B9F-D6EA-0804-0D56-4D17F6EDDA3A","FX21101255")</f>
        <v>FX21101255</v>
      </c>
      <c r="F460" t="s">
        <v>19</v>
      </c>
      <c r="G460" t="s">
        <v>19</v>
      </c>
      <c r="H460" t="s">
        <v>82</v>
      </c>
      <c r="I460" t="s">
        <v>1265</v>
      </c>
      <c r="J460">
        <v>38</v>
      </c>
      <c r="K460" t="s">
        <v>84</v>
      </c>
      <c r="L460" t="s">
        <v>85</v>
      </c>
      <c r="M460" t="s">
        <v>86</v>
      </c>
      <c r="N460">
        <v>2</v>
      </c>
      <c r="O460" s="1">
        <v>44480.513449074075</v>
      </c>
      <c r="P460" s="1">
        <v>44480.611458333333</v>
      </c>
      <c r="Q460">
        <v>7905</v>
      </c>
      <c r="R460">
        <v>563</v>
      </c>
      <c r="S460" t="b">
        <v>0</v>
      </c>
      <c r="T460" t="s">
        <v>87</v>
      </c>
      <c r="U460" t="b">
        <v>0</v>
      </c>
      <c r="V460" t="s">
        <v>100</v>
      </c>
      <c r="W460" s="1">
        <v>44480.52103009259</v>
      </c>
      <c r="X460">
        <v>276</v>
      </c>
      <c r="Y460">
        <v>37</v>
      </c>
      <c r="Z460">
        <v>0</v>
      </c>
      <c r="AA460">
        <v>37</v>
      </c>
      <c r="AB460">
        <v>0</v>
      </c>
      <c r="AC460">
        <v>22</v>
      </c>
      <c r="AD460">
        <v>1</v>
      </c>
      <c r="AE460">
        <v>0</v>
      </c>
      <c r="AF460">
        <v>0</v>
      </c>
      <c r="AG460">
        <v>0</v>
      </c>
      <c r="AH460" t="s">
        <v>89</v>
      </c>
      <c r="AI460" s="1">
        <v>44480.611458333333</v>
      </c>
      <c r="AJ460">
        <v>287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1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>
      <c r="A461" t="s">
        <v>1266</v>
      </c>
      <c r="B461" t="s">
        <v>79</v>
      </c>
      <c r="C461" t="s">
        <v>1267</v>
      </c>
      <c r="D461" t="s">
        <v>81</v>
      </c>
      <c r="E461" s="2" t="str">
        <f>HYPERLINK("capsilon://?command=openfolder&amp;siteaddress=FAM.docvelocity-na8.net&amp;folderid=FX0EDE2D70-FAB4-1645-3ECB-E4F27D4A7A66","FX21099276")</f>
        <v>FX21099276</v>
      </c>
      <c r="F461" t="s">
        <v>19</v>
      </c>
      <c r="G461" t="s">
        <v>19</v>
      </c>
      <c r="H461" t="s">
        <v>82</v>
      </c>
      <c r="I461" t="s">
        <v>1268</v>
      </c>
      <c r="J461">
        <v>66</v>
      </c>
      <c r="K461" t="s">
        <v>84</v>
      </c>
      <c r="L461" t="s">
        <v>85</v>
      </c>
      <c r="M461" t="s">
        <v>86</v>
      </c>
      <c r="N461">
        <v>2</v>
      </c>
      <c r="O461" s="1">
        <v>44470.641261574077</v>
      </c>
      <c r="P461" s="1">
        <v>44470.742418981485</v>
      </c>
      <c r="Q461">
        <v>7447</v>
      </c>
      <c r="R461">
        <v>1293</v>
      </c>
      <c r="S461" t="b">
        <v>0</v>
      </c>
      <c r="T461" t="s">
        <v>87</v>
      </c>
      <c r="U461" t="b">
        <v>0</v>
      </c>
      <c r="V461" t="s">
        <v>265</v>
      </c>
      <c r="W461" s="1">
        <v>44470.648078703707</v>
      </c>
      <c r="X461">
        <v>523</v>
      </c>
      <c r="Y461">
        <v>52</v>
      </c>
      <c r="Z461">
        <v>0</v>
      </c>
      <c r="AA461">
        <v>52</v>
      </c>
      <c r="AB461">
        <v>0</v>
      </c>
      <c r="AC461">
        <v>17</v>
      </c>
      <c r="AD461">
        <v>14</v>
      </c>
      <c r="AE461">
        <v>0</v>
      </c>
      <c r="AF461">
        <v>0</v>
      </c>
      <c r="AG461">
        <v>0</v>
      </c>
      <c r="AH461" t="s">
        <v>142</v>
      </c>
      <c r="AI461" s="1">
        <v>44470.742418981485</v>
      </c>
      <c r="AJ461">
        <v>752</v>
      </c>
      <c r="AK461">
        <v>4</v>
      </c>
      <c r="AL461">
        <v>0</v>
      </c>
      <c r="AM461">
        <v>4</v>
      </c>
      <c r="AN461">
        <v>0</v>
      </c>
      <c r="AO461">
        <v>4</v>
      </c>
      <c r="AP461">
        <v>10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>
      <c r="A462" t="s">
        <v>1269</v>
      </c>
      <c r="B462" t="s">
        <v>79</v>
      </c>
      <c r="C462" t="s">
        <v>302</v>
      </c>
      <c r="D462" t="s">
        <v>81</v>
      </c>
      <c r="E462" s="2" t="str">
        <f>HYPERLINK("capsilon://?command=openfolder&amp;siteaddress=FAM.docvelocity-na8.net&amp;folderid=FX6FE095F3-3F9D-1254-9128-BB024DC4BFFE","FX21096965")</f>
        <v>FX21096965</v>
      </c>
      <c r="F462" t="s">
        <v>19</v>
      </c>
      <c r="G462" t="s">
        <v>19</v>
      </c>
      <c r="H462" t="s">
        <v>82</v>
      </c>
      <c r="I462" t="s">
        <v>1270</v>
      </c>
      <c r="J462">
        <v>66</v>
      </c>
      <c r="K462" t="s">
        <v>84</v>
      </c>
      <c r="L462" t="s">
        <v>85</v>
      </c>
      <c r="M462" t="s">
        <v>86</v>
      </c>
      <c r="N462">
        <v>2</v>
      </c>
      <c r="O462" s="1">
        <v>44480.539351851854</v>
      </c>
      <c r="P462" s="1">
        <v>44480.611400462964</v>
      </c>
      <c r="Q462">
        <v>6140</v>
      </c>
      <c r="R462">
        <v>85</v>
      </c>
      <c r="S462" t="b">
        <v>0</v>
      </c>
      <c r="T462" t="s">
        <v>87</v>
      </c>
      <c r="U462" t="b">
        <v>0</v>
      </c>
      <c r="V462" t="s">
        <v>265</v>
      </c>
      <c r="W462" s="1">
        <v>44480.540324074071</v>
      </c>
      <c r="X462">
        <v>29</v>
      </c>
      <c r="Y462">
        <v>0</v>
      </c>
      <c r="Z462">
        <v>0</v>
      </c>
      <c r="AA462">
        <v>0</v>
      </c>
      <c r="AB462">
        <v>52</v>
      </c>
      <c r="AC462">
        <v>0</v>
      </c>
      <c r="AD462">
        <v>66</v>
      </c>
      <c r="AE462">
        <v>0</v>
      </c>
      <c r="AF462">
        <v>0</v>
      </c>
      <c r="AG462">
        <v>0</v>
      </c>
      <c r="AH462" t="s">
        <v>142</v>
      </c>
      <c r="AI462" s="1">
        <v>44480.611400462964</v>
      </c>
      <c r="AJ462">
        <v>56</v>
      </c>
      <c r="AK462">
        <v>0</v>
      </c>
      <c r="AL462">
        <v>0</v>
      </c>
      <c r="AM462">
        <v>0</v>
      </c>
      <c r="AN462">
        <v>52</v>
      </c>
      <c r="AO462">
        <v>0</v>
      </c>
      <c r="AP462">
        <v>66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>
      <c r="A463" t="s">
        <v>1271</v>
      </c>
      <c r="B463" t="s">
        <v>79</v>
      </c>
      <c r="C463" t="s">
        <v>1272</v>
      </c>
      <c r="D463" t="s">
        <v>81</v>
      </c>
      <c r="E463" s="2" t="str">
        <f>HYPERLINK("capsilon://?command=openfolder&amp;siteaddress=FAM.docvelocity-na8.net&amp;folderid=FXEE41523A-0393-00EB-CFC9-C641CA31A285","FX210910563")</f>
        <v>FX210910563</v>
      </c>
      <c r="F463" t="s">
        <v>19</v>
      </c>
      <c r="G463" t="s">
        <v>19</v>
      </c>
      <c r="H463" t="s">
        <v>82</v>
      </c>
      <c r="I463" t="s">
        <v>1273</v>
      </c>
      <c r="J463">
        <v>162</v>
      </c>
      <c r="K463" t="s">
        <v>84</v>
      </c>
      <c r="L463" t="s">
        <v>85</v>
      </c>
      <c r="M463" t="s">
        <v>86</v>
      </c>
      <c r="N463">
        <v>2</v>
      </c>
      <c r="O463" s="1">
        <v>44480.541504629633</v>
      </c>
      <c r="P463" s="1">
        <v>44480.638425925928</v>
      </c>
      <c r="Q463">
        <v>5145</v>
      </c>
      <c r="R463">
        <v>3229</v>
      </c>
      <c r="S463" t="b">
        <v>0</v>
      </c>
      <c r="T463" t="s">
        <v>87</v>
      </c>
      <c r="U463" t="b">
        <v>0</v>
      </c>
      <c r="V463" t="s">
        <v>159</v>
      </c>
      <c r="W463" s="1">
        <v>44480.552384259259</v>
      </c>
      <c r="X463">
        <v>895</v>
      </c>
      <c r="Y463">
        <v>158</v>
      </c>
      <c r="Z463">
        <v>0</v>
      </c>
      <c r="AA463">
        <v>158</v>
      </c>
      <c r="AB463">
        <v>0</v>
      </c>
      <c r="AC463">
        <v>64</v>
      </c>
      <c r="AD463">
        <v>4</v>
      </c>
      <c r="AE463">
        <v>0</v>
      </c>
      <c r="AF463">
        <v>0</v>
      </c>
      <c r="AG463">
        <v>0</v>
      </c>
      <c r="AH463" t="s">
        <v>142</v>
      </c>
      <c r="AI463" s="1">
        <v>44480.638425925928</v>
      </c>
      <c r="AJ463">
        <v>2334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4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>
      <c r="A464" t="s">
        <v>1274</v>
      </c>
      <c r="B464" t="s">
        <v>79</v>
      </c>
      <c r="C464" t="s">
        <v>881</v>
      </c>
      <c r="D464" t="s">
        <v>81</v>
      </c>
      <c r="E464" s="2" t="str">
        <f>HYPERLINK("capsilon://?command=openfolder&amp;siteaddress=FAM.docvelocity-na8.net&amp;folderid=FX054466D8-AE38-37B6-D491-B2F318CF5941","FX21102763")</f>
        <v>FX21102763</v>
      </c>
      <c r="F464" t="s">
        <v>19</v>
      </c>
      <c r="G464" t="s">
        <v>19</v>
      </c>
      <c r="H464" t="s">
        <v>82</v>
      </c>
      <c r="I464" t="s">
        <v>1275</v>
      </c>
      <c r="J464">
        <v>66</v>
      </c>
      <c r="K464" t="s">
        <v>84</v>
      </c>
      <c r="L464" t="s">
        <v>85</v>
      </c>
      <c r="M464" t="s">
        <v>86</v>
      </c>
      <c r="N464">
        <v>2</v>
      </c>
      <c r="O464" s="1">
        <v>44480.541759259257</v>
      </c>
      <c r="P464" s="1">
        <v>44480.658958333333</v>
      </c>
      <c r="Q464">
        <v>8460</v>
      </c>
      <c r="R464">
        <v>1666</v>
      </c>
      <c r="S464" t="b">
        <v>0</v>
      </c>
      <c r="T464" t="s">
        <v>87</v>
      </c>
      <c r="U464" t="b">
        <v>0</v>
      </c>
      <c r="V464" t="s">
        <v>265</v>
      </c>
      <c r="W464" s="1">
        <v>44480.547974537039</v>
      </c>
      <c r="X464">
        <v>511</v>
      </c>
      <c r="Y464">
        <v>52</v>
      </c>
      <c r="Z464">
        <v>0</v>
      </c>
      <c r="AA464">
        <v>52</v>
      </c>
      <c r="AB464">
        <v>0</v>
      </c>
      <c r="AC464">
        <v>27</v>
      </c>
      <c r="AD464">
        <v>14</v>
      </c>
      <c r="AE464">
        <v>0</v>
      </c>
      <c r="AF464">
        <v>0</v>
      </c>
      <c r="AG464">
        <v>0</v>
      </c>
      <c r="AH464" t="s">
        <v>142</v>
      </c>
      <c r="AI464" s="1">
        <v>44480.658958333333</v>
      </c>
      <c r="AJ464">
        <v>1117</v>
      </c>
      <c r="AK464">
        <v>4</v>
      </c>
      <c r="AL464">
        <v>0</v>
      </c>
      <c r="AM464">
        <v>4</v>
      </c>
      <c r="AN464">
        <v>0</v>
      </c>
      <c r="AO464">
        <v>4</v>
      </c>
      <c r="AP464">
        <v>10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>
      <c r="A465" t="s">
        <v>1276</v>
      </c>
      <c r="B465" t="s">
        <v>79</v>
      </c>
      <c r="C465" t="s">
        <v>1277</v>
      </c>
      <c r="D465" t="s">
        <v>81</v>
      </c>
      <c r="E465" s="2" t="str">
        <f>HYPERLINK("capsilon://?command=openfolder&amp;siteaddress=FAM.docvelocity-na8.net&amp;folderid=FX9F6356C0-F56E-82D5-AE6F-30F1318012D0","FX21104358")</f>
        <v>FX21104358</v>
      </c>
      <c r="F465" t="s">
        <v>19</v>
      </c>
      <c r="G465" t="s">
        <v>19</v>
      </c>
      <c r="H465" t="s">
        <v>82</v>
      </c>
      <c r="I465" t="s">
        <v>1278</v>
      </c>
      <c r="J465">
        <v>228</v>
      </c>
      <c r="K465" t="s">
        <v>84</v>
      </c>
      <c r="L465" t="s">
        <v>85</v>
      </c>
      <c r="M465" t="s">
        <v>86</v>
      </c>
      <c r="N465">
        <v>2</v>
      </c>
      <c r="O465" s="1">
        <v>44480.546226851853</v>
      </c>
      <c r="P465" s="1">
        <v>44480.691064814811</v>
      </c>
      <c r="Q465">
        <v>9064</v>
      </c>
      <c r="R465">
        <v>3450</v>
      </c>
      <c r="S465" t="b">
        <v>0</v>
      </c>
      <c r="T465" t="s">
        <v>87</v>
      </c>
      <c r="U465" t="b">
        <v>0</v>
      </c>
      <c r="V465" t="s">
        <v>265</v>
      </c>
      <c r="W465" s="1">
        <v>44480.567962962959</v>
      </c>
      <c r="X465">
        <v>1726</v>
      </c>
      <c r="Y465">
        <v>240</v>
      </c>
      <c r="Z465">
        <v>0</v>
      </c>
      <c r="AA465">
        <v>240</v>
      </c>
      <c r="AB465">
        <v>0</v>
      </c>
      <c r="AC465">
        <v>129</v>
      </c>
      <c r="AD465">
        <v>-12</v>
      </c>
      <c r="AE465">
        <v>0</v>
      </c>
      <c r="AF465">
        <v>0</v>
      </c>
      <c r="AG465">
        <v>0</v>
      </c>
      <c r="AH465" t="s">
        <v>142</v>
      </c>
      <c r="AI465" s="1">
        <v>44480.691064814811</v>
      </c>
      <c r="AJ465">
        <v>1558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-12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>
      <c r="A466" t="s">
        <v>1279</v>
      </c>
      <c r="B466" t="s">
        <v>79</v>
      </c>
      <c r="C466" t="s">
        <v>849</v>
      </c>
      <c r="D466" t="s">
        <v>81</v>
      </c>
      <c r="E466" s="2" t="str">
        <f>HYPERLINK("capsilon://?command=openfolder&amp;siteaddress=FAM.docvelocity-na8.net&amp;folderid=FX51EBFBCD-B60A-93D4-3FBB-86F3666EB152","FX21102605")</f>
        <v>FX21102605</v>
      </c>
      <c r="F466" t="s">
        <v>19</v>
      </c>
      <c r="G466" t="s">
        <v>19</v>
      </c>
      <c r="H466" t="s">
        <v>82</v>
      </c>
      <c r="I466" t="s">
        <v>1280</v>
      </c>
      <c r="J466">
        <v>38</v>
      </c>
      <c r="K466" t="s">
        <v>84</v>
      </c>
      <c r="L466" t="s">
        <v>85</v>
      </c>
      <c r="M466" t="s">
        <v>86</v>
      </c>
      <c r="N466">
        <v>2</v>
      </c>
      <c r="O466" s="1">
        <v>44480.549166666664</v>
      </c>
      <c r="P466" s="1">
        <v>44480.662905092591</v>
      </c>
      <c r="Q466">
        <v>9101</v>
      </c>
      <c r="R466">
        <v>726</v>
      </c>
      <c r="S466" t="b">
        <v>0</v>
      </c>
      <c r="T466" t="s">
        <v>87</v>
      </c>
      <c r="U466" t="b">
        <v>0</v>
      </c>
      <c r="V466" t="s">
        <v>100</v>
      </c>
      <c r="W466" s="1">
        <v>44480.556319444448</v>
      </c>
      <c r="X466">
        <v>402</v>
      </c>
      <c r="Y466">
        <v>37</v>
      </c>
      <c r="Z466">
        <v>0</v>
      </c>
      <c r="AA466">
        <v>37</v>
      </c>
      <c r="AB466">
        <v>0</v>
      </c>
      <c r="AC466">
        <v>21</v>
      </c>
      <c r="AD466">
        <v>1</v>
      </c>
      <c r="AE466">
        <v>0</v>
      </c>
      <c r="AF466">
        <v>0</v>
      </c>
      <c r="AG466">
        <v>0</v>
      </c>
      <c r="AH466" t="s">
        <v>206</v>
      </c>
      <c r="AI466" s="1">
        <v>44480.662905092591</v>
      </c>
      <c r="AJ466">
        <v>324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>
      <c r="A467" t="s">
        <v>1281</v>
      </c>
      <c r="B467" t="s">
        <v>79</v>
      </c>
      <c r="C467" t="s">
        <v>1282</v>
      </c>
      <c r="D467" t="s">
        <v>81</v>
      </c>
      <c r="E467" s="2" t="str">
        <f>HYPERLINK("capsilon://?command=openfolder&amp;siteaddress=FAM.docvelocity-na8.net&amp;folderid=FX2A16B648-C0B7-EE84-89C2-3A1AFDCBF798","FX21103018")</f>
        <v>FX21103018</v>
      </c>
      <c r="F467" t="s">
        <v>19</v>
      </c>
      <c r="G467" t="s">
        <v>19</v>
      </c>
      <c r="H467" t="s">
        <v>82</v>
      </c>
      <c r="I467" t="s">
        <v>1283</v>
      </c>
      <c r="J467">
        <v>187</v>
      </c>
      <c r="K467" t="s">
        <v>84</v>
      </c>
      <c r="L467" t="s">
        <v>85</v>
      </c>
      <c r="M467" t="s">
        <v>86</v>
      </c>
      <c r="N467">
        <v>2</v>
      </c>
      <c r="O467" s="1">
        <v>44480.554768518516</v>
      </c>
      <c r="P467" s="1">
        <v>44480.680578703701</v>
      </c>
      <c r="Q467">
        <v>8836</v>
      </c>
      <c r="R467">
        <v>2034</v>
      </c>
      <c r="S467" t="b">
        <v>0</v>
      </c>
      <c r="T467" t="s">
        <v>87</v>
      </c>
      <c r="U467" t="b">
        <v>0</v>
      </c>
      <c r="V467" t="s">
        <v>159</v>
      </c>
      <c r="W467" s="1">
        <v>44480.562476851854</v>
      </c>
      <c r="X467">
        <v>609</v>
      </c>
      <c r="Y467">
        <v>162</v>
      </c>
      <c r="Z467">
        <v>0</v>
      </c>
      <c r="AA467">
        <v>162</v>
      </c>
      <c r="AB467">
        <v>0</v>
      </c>
      <c r="AC467">
        <v>51</v>
      </c>
      <c r="AD467">
        <v>25</v>
      </c>
      <c r="AE467">
        <v>0</v>
      </c>
      <c r="AF467">
        <v>0</v>
      </c>
      <c r="AG467">
        <v>0</v>
      </c>
      <c r="AH467" t="s">
        <v>206</v>
      </c>
      <c r="AI467" s="1">
        <v>44480.680578703701</v>
      </c>
      <c r="AJ467">
        <v>1425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25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>
      <c r="A468" t="s">
        <v>1284</v>
      </c>
      <c r="B468" t="s">
        <v>79</v>
      </c>
      <c r="C468" t="s">
        <v>1285</v>
      </c>
      <c r="D468" t="s">
        <v>81</v>
      </c>
      <c r="E468" s="2" t="str">
        <f>HYPERLINK("capsilon://?command=openfolder&amp;siteaddress=FAM.docvelocity-na8.net&amp;folderid=FX7B837EDD-94B0-96A9-D151-A6EADAAEBB58","FX2109679")</f>
        <v>FX2109679</v>
      </c>
      <c r="F468" t="s">
        <v>19</v>
      </c>
      <c r="G468" t="s">
        <v>19</v>
      </c>
      <c r="H468" t="s">
        <v>82</v>
      </c>
      <c r="I468" t="s">
        <v>1286</v>
      </c>
      <c r="J468">
        <v>58</v>
      </c>
      <c r="K468" t="s">
        <v>84</v>
      </c>
      <c r="L468" t="s">
        <v>85</v>
      </c>
      <c r="M468" t="s">
        <v>86</v>
      </c>
      <c r="N468">
        <v>2</v>
      </c>
      <c r="O468" s="1">
        <v>44480.557511574072</v>
      </c>
      <c r="P468" s="1">
        <v>44480.696504629632</v>
      </c>
      <c r="Q468">
        <v>11321</v>
      </c>
      <c r="R468">
        <v>688</v>
      </c>
      <c r="S468" t="b">
        <v>0</v>
      </c>
      <c r="T468" t="s">
        <v>87</v>
      </c>
      <c r="U468" t="b">
        <v>0</v>
      </c>
      <c r="V468" t="s">
        <v>202</v>
      </c>
      <c r="W468" s="1">
        <v>44480.560034722221</v>
      </c>
      <c r="X468">
        <v>210</v>
      </c>
      <c r="Y468">
        <v>56</v>
      </c>
      <c r="Z468">
        <v>0</v>
      </c>
      <c r="AA468">
        <v>56</v>
      </c>
      <c r="AB468">
        <v>0</v>
      </c>
      <c r="AC468">
        <v>33</v>
      </c>
      <c r="AD468">
        <v>2</v>
      </c>
      <c r="AE468">
        <v>0</v>
      </c>
      <c r="AF468">
        <v>0</v>
      </c>
      <c r="AG468">
        <v>0</v>
      </c>
      <c r="AH468" t="s">
        <v>142</v>
      </c>
      <c r="AI468" s="1">
        <v>44480.696504629632</v>
      </c>
      <c r="AJ468">
        <v>469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2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>
      <c r="A469" t="s">
        <v>1287</v>
      </c>
      <c r="B469" t="s">
        <v>79</v>
      </c>
      <c r="C469" t="s">
        <v>1288</v>
      </c>
      <c r="D469" t="s">
        <v>81</v>
      </c>
      <c r="E469" s="2" t="str">
        <f>HYPERLINK("capsilon://?command=openfolder&amp;siteaddress=FAM.docvelocity-na8.net&amp;folderid=FX0F435730-FD0D-09E8-B428-211998CE7365","FX210946")</f>
        <v>FX210946</v>
      </c>
      <c r="F469" t="s">
        <v>19</v>
      </c>
      <c r="G469" t="s">
        <v>19</v>
      </c>
      <c r="H469" t="s">
        <v>82</v>
      </c>
      <c r="I469" t="s">
        <v>1289</v>
      </c>
      <c r="J469">
        <v>58</v>
      </c>
      <c r="K469" t="s">
        <v>84</v>
      </c>
      <c r="L469" t="s">
        <v>85</v>
      </c>
      <c r="M469" t="s">
        <v>86</v>
      </c>
      <c r="N469">
        <v>2</v>
      </c>
      <c r="O469" s="1">
        <v>44480.559374999997</v>
      </c>
      <c r="P469" s="1">
        <v>44480.699155092596</v>
      </c>
      <c r="Q469">
        <v>11679</v>
      </c>
      <c r="R469">
        <v>398</v>
      </c>
      <c r="S469" t="b">
        <v>0</v>
      </c>
      <c r="T469" t="s">
        <v>87</v>
      </c>
      <c r="U469" t="b">
        <v>0</v>
      </c>
      <c r="V469" t="s">
        <v>202</v>
      </c>
      <c r="W469" s="1">
        <v>44480.562013888892</v>
      </c>
      <c r="X469">
        <v>170</v>
      </c>
      <c r="Y469">
        <v>56</v>
      </c>
      <c r="Z469">
        <v>0</v>
      </c>
      <c r="AA469">
        <v>56</v>
      </c>
      <c r="AB469">
        <v>0</v>
      </c>
      <c r="AC469">
        <v>33</v>
      </c>
      <c r="AD469">
        <v>2</v>
      </c>
      <c r="AE469">
        <v>0</v>
      </c>
      <c r="AF469">
        <v>0</v>
      </c>
      <c r="AG469">
        <v>0</v>
      </c>
      <c r="AH469" t="s">
        <v>142</v>
      </c>
      <c r="AI469" s="1">
        <v>44480.699155092596</v>
      </c>
      <c r="AJ469">
        <v>228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2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>
      <c r="A470" t="s">
        <v>1290</v>
      </c>
      <c r="B470" t="s">
        <v>79</v>
      </c>
      <c r="C470" t="s">
        <v>990</v>
      </c>
      <c r="D470" t="s">
        <v>81</v>
      </c>
      <c r="E470" s="2" t="str">
        <f>HYPERLINK("capsilon://?command=openfolder&amp;siteaddress=FAM.docvelocity-na8.net&amp;folderid=FX72225F91-4EFF-2494-5729-4DFBB70CCBF3","FX21103146")</f>
        <v>FX21103146</v>
      </c>
      <c r="F470" t="s">
        <v>19</v>
      </c>
      <c r="G470" t="s">
        <v>19</v>
      </c>
      <c r="H470" t="s">
        <v>82</v>
      </c>
      <c r="I470" t="s">
        <v>1291</v>
      </c>
      <c r="J470">
        <v>31</v>
      </c>
      <c r="K470" t="s">
        <v>84</v>
      </c>
      <c r="L470" t="s">
        <v>85</v>
      </c>
      <c r="M470" t="s">
        <v>86</v>
      </c>
      <c r="N470">
        <v>2</v>
      </c>
      <c r="O470" s="1">
        <v>44480.559861111113</v>
      </c>
      <c r="P470" s="1">
        <v>44480.699953703705</v>
      </c>
      <c r="Q470">
        <v>11925</v>
      </c>
      <c r="R470">
        <v>179</v>
      </c>
      <c r="S470" t="b">
        <v>0</v>
      </c>
      <c r="T470" t="s">
        <v>87</v>
      </c>
      <c r="U470" t="b">
        <v>0</v>
      </c>
      <c r="V470" t="s">
        <v>202</v>
      </c>
      <c r="W470" s="1">
        <v>44480.563321759262</v>
      </c>
      <c r="X470">
        <v>112</v>
      </c>
      <c r="Y470">
        <v>0</v>
      </c>
      <c r="Z470">
        <v>0</v>
      </c>
      <c r="AA470">
        <v>0</v>
      </c>
      <c r="AB470">
        <v>27</v>
      </c>
      <c r="AC470">
        <v>0</v>
      </c>
      <c r="AD470">
        <v>31</v>
      </c>
      <c r="AE470">
        <v>0</v>
      </c>
      <c r="AF470">
        <v>0</v>
      </c>
      <c r="AG470">
        <v>0</v>
      </c>
      <c r="AH470" t="s">
        <v>142</v>
      </c>
      <c r="AI470" s="1">
        <v>44480.699953703705</v>
      </c>
      <c r="AJ470">
        <v>67</v>
      </c>
      <c r="AK470">
        <v>0</v>
      </c>
      <c r="AL470">
        <v>0</v>
      </c>
      <c r="AM470">
        <v>0</v>
      </c>
      <c r="AN470">
        <v>27</v>
      </c>
      <c r="AO470">
        <v>0</v>
      </c>
      <c r="AP470">
        <v>31</v>
      </c>
      <c r="AQ470">
        <v>0</v>
      </c>
      <c r="AR470">
        <v>0</v>
      </c>
      <c r="AS470">
        <v>0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>
      <c r="A471" t="s">
        <v>1292</v>
      </c>
      <c r="B471" t="s">
        <v>79</v>
      </c>
      <c r="C471" t="s">
        <v>1088</v>
      </c>
      <c r="D471" t="s">
        <v>81</v>
      </c>
      <c r="E471" s="2" t="str">
        <f>HYPERLINK("capsilon://?command=openfolder&amp;siteaddress=FAM.docvelocity-na8.net&amp;folderid=FXCE967D8F-A765-C3D5-D631-4FB859C6AC6C","FX21103131")</f>
        <v>FX21103131</v>
      </c>
      <c r="F471" t="s">
        <v>19</v>
      </c>
      <c r="G471" t="s">
        <v>19</v>
      </c>
      <c r="H471" t="s">
        <v>82</v>
      </c>
      <c r="I471" t="s">
        <v>1293</v>
      </c>
      <c r="J471">
        <v>31</v>
      </c>
      <c r="K471" t="s">
        <v>84</v>
      </c>
      <c r="L471" t="s">
        <v>85</v>
      </c>
      <c r="M471" t="s">
        <v>86</v>
      </c>
      <c r="N471">
        <v>2</v>
      </c>
      <c r="O471" s="1">
        <v>44480.564432870371</v>
      </c>
      <c r="P471" s="1">
        <v>44480.701793981483</v>
      </c>
      <c r="Q471">
        <v>11650</v>
      </c>
      <c r="R471">
        <v>218</v>
      </c>
      <c r="S471" t="b">
        <v>0</v>
      </c>
      <c r="T471" t="s">
        <v>87</v>
      </c>
      <c r="U471" t="b">
        <v>0</v>
      </c>
      <c r="V471" t="s">
        <v>159</v>
      </c>
      <c r="W471" s="1">
        <v>44480.566944444443</v>
      </c>
      <c r="X471">
        <v>60</v>
      </c>
      <c r="Y471">
        <v>0</v>
      </c>
      <c r="Z471">
        <v>0</v>
      </c>
      <c r="AA471">
        <v>0</v>
      </c>
      <c r="AB471">
        <v>27</v>
      </c>
      <c r="AC471">
        <v>0</v>
      </c>
      <c r="AD471">
        <v>31</v>
      </c>
      <c r="AE471">
        <v>0</v>
      </c>
      <c r="AF471">
        <v>0</v>
      </c>
      <c r="AG471">
        <v>0</v>
      </c>
      <c r="AH471" t="s">
        <v>142</v>
      </c>
      <c r="AI471" s="1">
        <v>44480.701793981483</v>
      </c>
      <c r="AJ471">
        <v>158</v>
      </c>
      <c r="AK471">
        <v>0</v>
      </c>
      <c r="AL471">
        <v>0</v>
      </c>
      <c r="AM471">
        <v>0</v>
      </c>
      <c r="AN471">
        <v>27</v>
      </c>
      <c r="AO471">
        <v>0</v>
      </c>
      <c r="AP471">
        <v>31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>
      <c r="A472" t="s">
        <v>1294</v>
      </c>
      <c r="B472" t="s">
        <v>79</v>
      </c>
      <c r="C472" t="s">
        <v>1079</v>
      </c>
      <c r="D472" t="s">
        <v>81</v>
      </c>
      <c r="E472" s="2" t="str">
        <f>HYPERLINK("capsilon://?command=openfolder&amp;siteaddress=FAM.docvelocity-na8.net&amp;folderid=FX7C016993-02CE-A8E3-5DDC-AF11382D1795","FX21101562")</f>
        <v>FX21101562</v>
      </c>
      <c r="F472" t="s">
        <v>19</v>
      </c>
      <c r="G472" t="s">
        <v>19</v>
      </c>
      <c r="H472" t="s">
        <v>82</v>
      </c>
      <c r="I472" t="s">
        <v>1295</v>
      </c>
      <c r="J472">
        <v>38</v>
      </c>
      <c r="K472" t="s">
        <v>84</v>
      </c>
      <c r="L472" t="s">
        <v>85</v>
      </c>
      <c r="M472" t="s">
        <v>86</v>
      </c>
      <c r="N472">
        <v>1</v>
      </c>
      <c r="O472" s="1">
        <v>44480.57371527778</v>
      </c>
      <c r="P472" s="1">
        <v>44480.604710648149</v>
      </c>
      <c r="Q472">
        <v>1085</v>
      </c>
      <c r="R472">
        <v>1593</v>
      </c>
      <c r="S472" t="b">
        <v>0</v>
      </c>
      <c r="T472" t="s">
        <v>87</v>
      </c>
      <c r="U472" t="b">
        <v>0</v>
      </c>
      <c r="V472" t="s">
        <v>202</v>
      </c>
      <c r="W472" s="1">
        <v>44480.604710648149</v>
      </c>
      <c r="X472">
        <v>1159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38</v>
      </c>
      <c r="AE472">
        <v>37</v>
      </c>
      <c r="AF472">
        <v>0</v>
      </c>
      <c r="AG472">
        <v>3</v>
      </c>
      <c r="AH472" t="s">
        <v>87</v>
      </c>
      <c r="AI472" t="s">
        <v>87</v>
      </c>
      <c r="AJ472" t="s">
        <v>87</v>
      </c>
      <c r="AK472" t="s">
        <v>87</v>
      </c>
      <c r="AL472" t="s">
        <v>87</v>
      </c>
      <c r="AM472" t="s">
        <v>87</v>
      </c>
      <c r="AN472" t="s">
        <v>87</v>
      </c>
      <c r="AO472" t="s">
        <v>87</v>
      </c>
      <c r="AP472" t="s">
        <v>87</v>
      </c>
      <c r="AQ472" t="s">
        <v>87</v>
      </c>
      <c r="AR472" t="s">
        <v>87</v>
      </c>
      <c r="AS472" t="s">
        <v>87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>
      <c r="A473" t="s">
        <v>1296</v>
      </c>
      <c r="B473" t="s">
        <v>79</v>
      </c>
      <c r="C473" t="s">
        <v>481</v>
      </c>
      <c r="D473" t="s">
        <v>81</v>
      </c>
      <c r="E473" s="2" t="str">
        <f>HYPERLINK("capsilon://?command=openfolder&amp;siteaddress=FAM.docvelocity-na8.net&amp;folderid=FX5EE00705-A6CB-D43D-B1E4-3684D9591A48","FX21088488")</f>
        <v>FX21088488</v>
      </c>
      <c r="F473" t="s">
        <v>19</v>
      </c>
      <c r="G473" t="s">
        <v>19</v>
      </c>
      <c r="H473" t="s">
        <v>82</v>
      </c>
      <c r="I473" t="s">
        <v>1297</v>
      </c>
      <c r="J473">
        <v>38</v>
      </c>
      <c r="K473" t="s">
        <v>84</v>
      </c>
      <c r="L473" t="s">
        <v>85</v>
      </c>
      <c r="M473" t="s">
        <v>86</v>
      </c>
      <c r="N473">
        <v>2</v>
      </c>
      <c r="O473" s="1">
        <v>44480.579328703701</v>
      </c>
      <c r="P473" s="1">
        <v>44480.705011574071</v>
      </c>
      <c r="Q473">
        <v>10437</v>
      </c>
      <c r="R473">
        <v>422</v>
      </c>
      <c r="S473" t="b">
        <v>0</v>
      </c>
      <c r="T473" t="s">
        <v>87</v>
      </c>
      <c r="U473" t="b">
        <v>0</v>
      </c>
      <c r="V473" t="s">
        <v>159</v>
      </c>
      <c r="W473" s="1">
        <v>44480.582175925927</v>
      </c>
      <c r="X473">
        <v>145</v>
      </c>
      <c r="Y473">
        <v>37</v>
      </c>
      <c r="Z473">
        <v>0</v>
      </c>
      <c r="AA473">
        <v>37</v>
      </c>
      <c r="AB473">
        <v>0</v>
      </c>
      <c r="AC473">
        <v>20</v>
      </c>
      <c r="AD473">
        <v>1</v>
      </c>
      <c r="AE473">
        <v>0</v>
      </c>
      <c r="AF473">
        <v>0</v>
      </c>
      <c r="AG473">
        <v>0</v>
      </c>
      <c r="AH473" t="s">
        <v>142</v>
      </c>
      <c r="AI473" s="1">
        <v>44480.705011574071</v>
      </c>
      <c r="AJ473">
        <v>277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>
      <c r="A474" t="s">
        <v>1298</v>
      </c>
      <c r="B474" t="s">
        <v>79</v>
      </c>
      <c r="C474" t="s">
        <v>1299</v>
      </c>
      <c r="D474" t="s">
        <v>81</v>
      </c>
      <c r="E474" s="2" t="str">
        <f>HYPERLINK("capsilon://?command=openfolder&amp;siteaddress=FAM.docvelocity-na8.net&amp;folderid=FX4E12B03B-A77A-08C5-C330-A9162C149FBC","FX210914084")</f>
        <v>FX210914084</v>
      </c>
      <c r="F474" t="s">
        <v>19</v>
      </c>
      <c r="G474" t="s">
        <v>19</v>
      </c>
      <c r="H474" t="s">
        <v>82</v>
      </c>
      <c r="I474" t="s">
        <v>1300</v>
      </c>
      <c r="J474">
        <v>188</v>
      </c>
      <c r="K474" t="s">
        <v>84</v>
      </c>
      <c r="L474" t="s">
        <v>85</v>
      </c>
      <c r="M474" t="s">
        <v>86</v>
      </c>
      <c r="N474">
        <v>2</v>
      </c>
      <c r="O474" s="1">
        <v>44470.646539351852</v>
      </c>
      <c r="P474" s="1">
        <v>44470.778194444443</v>
      </c>
      <c r="Q474">
        <v>6328</v>
      </c>
      <c r="R474">
        <v>5047</v>
      </c>
      <c r="S474" t="b">
        <v>0</v>
      </c>
      <c r="T474" t="s">
        <v>87</v>
      </c>
      <c r="U474" t="b">
        <v>0</v>
      </c>
      <c r="V474" t="s">
        <v>265</v>
      </c>
      <c r="W474" s="1">
        <v>44470.670729166668</v>
      </c>
      <c r="X474">
        <v>1957</v>
      </c>
      <c r="Y474">
        <v>213</v>
      </c>
      <c r="Z474">
        <v>0</v>
      </c>
      <c r="AA474">
        <v>213</v>
      </c>
      <c r="AB474">
        <v>0</v>
      </c>
      <c r="AC474">
        <v>151</v>
      </c>
      <c r="AD474">
        <v>-25</v>
      </c>
      <c r="AE474">
        <v>0</v>
      </c>
      <c r="AF474">
        <v>0</v>
      </c>
      <c r="AG474">
        <v>0</v>
      </c>
      <c r="AH474" t="s">
        <v>142</v>
      </c>
      <c r="AI474" s="1">
        <v>44470.778194444443</v>
      </c>
      <c r="AJ474">
        <v>3090</v>
      </c>
      <c r="AK474">
        <v>5</v>
      </c>
      <c r="AL474">
        <v>0</v>
      </c>
      <c r="AM474">
        <v>5</v>
      </c>
      <c r="AN474">
        <v>0</v>
      </c>
      <c r="AO474">
        <v>7</v>
      </c>
      <c r="AP474">
        <v>-30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>
      <c r="A475" t="s">
        <v>1301</v>
      </c>
      <c r="B475" t="s">
        <v>79</v>
      </c>
      <c r="C475" t="s">
        <v>1227</v>
      </c>
      <c r="D475" t="s">
        <v>81</v>
      </c>
      <c r="E475" s="2" t="str">
        <f>HYPERLINK("capsilon://?command=openfolder&amp;siteaddress=FAM.docvelocity-na8.net&amp;folderid=FX8B205F6A-CA88-7A45-D438-0BBD985ED9B0","FX21097522")</f>
        <v>FX21097522</v>
      </c>
      <c r="F475" t="s">
        <v>19</v>
      </c>
      <c r="G475" t="s">
        <v>19</v>
      </c>
      <c r="H475" t="s">
        <v>82</v>
      </c>
      <c r="I475" t="s">
        <v>1302</v>
      </c>
      <c r="J475">
        <v>66</v>
      </c>
      <c r="K475" t="s">
        <v>84</v>
      </c>
      <c r="L475" t="s">
        <v>85</v>
      </c>
      <c r="M475" t="s">
        <v>86</v>
      </c>
      <c r="N475">
        <v>2</v>
      </c>
      <c r="O475" s="1">
        <v>44480.582997685182</v>
      </c>
      <c r="P475" s="1">
        <v>44480.709224537037</v>
      </c>
      <c r="Q475">
        <v>10275</v>
      </c>
      <c r="R475">
        <v>631</v>
      </c>
      <c r="S475" t="b">
        <v>0</v>
      </c>
      <c r="T475" t="s">
        <v>87</v>
      </c>
      <c r="U475" t="b">
        <v>0</v>
      </c>
      <c r="V475" t="s">
        <v>159</v>
      </c>
      <c r="W475" s="1">
        <v>44480.586550925924</v>
      </c>
      <c r="X475">
        <v>267</v>
      </c>
      <c r="Y475">
        <v>52</v>
      </c>
      <c r="Z475">
        <v>0</v>
      </c>
      <c r="AA475">
        <v>52</v>
      </c>
      <c r="AB475">
        <v>0</v>
      </c>
      <c r="AC475">
        <v>33</v>
      </c>
      <c r="AD475">
        <v>14</v>
      </c>
      <c r="AE475">
        <v>0</v>
      </c>
      <c r="AF475">
        <v>0</v>
      </c>
      <c r="AG475">
        <v>0</v>
      </c>
      <c r="AH475" t="s">
        <v>142</v>
      </c>
      <c r="AI475" s="1">
        <v>44480.709224537037</v>
      </c>
      <c r="AJ475">
        <v>364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14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>
      <c r="A476" t="s">
        <v>1303</v>
      </c>
      <c r="B476" t="s">
        <v>79</v>
      </c>
      <c r="C476" t="s">
        <v>648</v>
      </c>
      <c r="D476" t="s">
        <v>81</v>
      </c>
      <c r="E476" s="2" t="str">
        <f>HYPERLINK("capsilon://?command=openfolder&amp;siteaddress=FAM.docvelocity-na8.net&amp;folderid=FXCD6F5514-F69C-639F-ED54-7A3E067C67B5","FX210810215")</f>
        <v>FX210810215</v>
      </c>
      <c r="F476" t="s">
        <v>19</v>
      </c>
      <c r="G476" t="s">
        <v>19</v>
      </c>
      <c r="H476" t="s">
        <v>82</v>
      </c>
      <c r="I476" t="s">
        <v>1304</v>
      </c>
      <c r="J476">
        <v>312</v>
      </c>
      <c r="K476" t="s">
        <v>84</v>
      </c>
      <c r="L476" t="s">
        <v>85</v>
      </c>
      <c r="M476" t="s">
        <v>86</v>
      </c>
      <c r="N476">
        <v>2</v>
      </c>
      <c r="O476" s="1">
        <v>44480.590289351851</v>
      </c>
      <c r="P476" s="1">
        <v>44480.724120370367</v>
      </c>
      <c r="Q476">
        <v>9597</v>
      </c>
      <c r="R476">
        <v>1966</v>
      </c>
      <c r="S476" t="b">
        <v>0</v>
      </c>
      <c r="T476" t="s">
        <v>87</v>
      </c>
      <c r="U476" t="b">
        <v>0</v>
      </c>
      <c r="V476" t="s">
        <v>192</v>
      </c>
      <c r="W476" s="1">
        <v>44480.598194444443</v>
      </c>
      <c r="X476">
        <v>680</v>
      </c>
      <c r="Y476">
        <v>172</v>
      </c>
      <c r="Z476">
        <v>0</v>
      </c>
      <c r="AA476">
        <v>172</v>
      </c>
      <c r="AB476">
        <v>0</v>
      </c>
      <c r="AC476">
        <v>47</v>
      </c>
      <c r="AD476">
        <v>140</v>
      </c>
      <c r="AE476">
        <v>0</v>
      </c>
      <c r="AF476">
        <v>0</v>
      </c>
      <c r="AG476">
        <v>0</v>
      </c>
      <c r="AH476" t="s">
        <v>142</v>
      </c>
      <c r="AI476" s="1">
        <v>44480.724120370367</v>
      </c>
      <c r="AJ476">
        <v>1286</v>
      </c>
      <c r="AK476">
        <v>1</v>
      </c>
      <c r="AL476">
        <v>0</v>
      </c>
      <c r="AM476">
        <v>1</v>
      </c>
      <c r="AN476">
        <v>0</v>
      </c>
      <c r="AO476">
        <v>1</v>
      </c>
      <c r="AP476">
        <v>139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>
      <c r="A477" t="s">
        <v>1305</v>
      </c>
      <c r="B477" t="s">
        <v>79</v>
      </c>
      <c r="C477" t="s">
        <v>1306</v>
      </c>
      <c r="D477" t="s">
        <v>81</v>
      </c>
      <c r="E477" s="2" t="str">
        <f>HYPERLINK("capsilon://?command=openfolder&amp;siteaddress=FAM.docvelocity-na8.net&amp;folderid=FX4A65B45F-D56B-E6C7-E020-400460C6DFF7","FX21099108")</f>
        <v>FX21099108</v>
      </c>
      <c r="F477" t="s">
        <v>19</v>
      </c>
      <c r="G477" t="s">
        <v>19</v>
      </c>
      <c r="H477" t="s">
        <v>82</v>
      </c>
      <c r="I477" t="s">
        <v>1307</v>
      </c>
      <c r="J477">
        <v>298</v>
      </c>
      <c r="K477" t="s">
        <v>84</v>
      </c>
      <c r="L477" t="s">
        <v>85</v>
      </c>
      <c r="M477" t="s">
        <v>86</v>
      </c>
      <c r="N477">
        <v>2</v>
      </c>
      <c r="O477" s="1">
        <v>44470.648032407407</v>
      </c>
      <c r="P477" s="1">
        <v>44470.787372685183</v>
      </c>
      <c r="Q477">
        <v>9530</v>
      </c>
      <c r="R477">
        <v>2509</v>
      </c>
      <c r="S477" t="b">
        <v>0</v>
      </c>
      <c r="T477" t="s">
        <v>87</v>
      </c>
      <c r="U477" t="b">
        <v>0</v>
      </c>
      <c r="V477" t="s">
        <v>159</v>
      </c>
      <c r="W477" s="1">
        <v>44470.667060185187</v>
      </c>
      <c r="X477">
        <v>1482</v>
      </c>
      <c r="Y477">
        <v>227</v>
      </c>
      <c r="Z477">
        <v>0</v>
      </c>
      <c r="AA477">
        <v>227</v>
      </c>
      <c r="AB477">
        <v>0</v>
      </c>
      <c r="AC477">
        <v>104</v>
      </c>
      <c r="AD477">
        <v>71</v>
      </c>
      <c r="AE477">
        <v>0</v>
      </c>
      <c r="AF477">
        <v>0</v>
      </c>
      <c r="AG477">
        <v>0</v>
      </c>
      <c r="AH477" t="s">
        <v>89</v>
      </c>
      <c r="AI477" s="1">
        <v>44470.787372685183</v>
      </c>
      <c r="AJ477">
        <v>1002</v>
      </c>
      <c r="AK477">
        <v>2</v>
      </c>
      <c r="AL477">
        <v>0</v>
      </c>
      <c r="AM477">
        <v>2</v>
      </c>
      <c r="AN477">
        <v>0</v>
      </c>
      <c r="AO477">
        <v>2</v>
      </c>
      <c r="AP477">
        <v>69</v>
      </c>
      <c r="AQ477">
        <v>0</v>
      </c>
      <c r="AR477">
        <v>0</v>
      </c>
      <c r="AS477">
        <v>0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>
      <c r="A478" t="s">
        <v>1308</v>
      </c>
      <c r="B478" t="s">
        <v>79</v>
      </c>
      <c r="C478" t="s">
        <v>1309</v>
      </c>
      <c r="D478" t="s">
        <v>81</v>
      </c>
      <c r="E478" s="2" t="str">
        <f>HYPERLINK("capsilon://?command=openfolder&amp;siteaddress=FAM.docvelocity-na8.net&amp;folderid=FX300DD62C-1EE9-A9F4-BA7D-874ACBCD2566","FX210912992")</f>
        <v>FX210912992</v>
      </c>
      <c r="F478" t="s">
        <v>19</v>
      </c>
      <c r="G478" t="s">
        <v>19</v>
      </c>
      <c r="H478" t="s">
        <v>82</v>
      </c>
      <c r="I478" t="s">
        <v>1310</v>
      </c>
      <c r="J478">
        <v>214</v>
      </c>
      <c r="K478" t="s">
        <v>84</v>
      </c>
      <c r="L478" t="s">
        <v>85</v>
      </c>
      <c r="M478" t="s">
        <v>86</v>
      </c>
      <c r="N478">
        <v>2</v>
      </c>
      <c r="O478" s="1">
        <v>44470.649062500001</v>
      </c>
      <c r="P478" s="1">
        <v>44470.79960648148</v>
      </c>
      <c r="Q478">
        <v>11239</v>
      </c>
      <c r="R478">
        <v>1768</v>
      </c>
      <c r="S478" t="b">
        <v>0</v>
      </c>
      <c r="T478" t="s">
        <v>87</v>
      </c>
      <c r="U478" t="b">
        <v>0</v>
      </c>
      <c r="V478" t="s">
        <v>192</v>
      </c>
      <c r="W478" s="1">
        <v>44470.658622685187</v>
      </c>
      <c r="X478">
        <v>675</v>
      </c>
      <c r="Y478">
        <v>161</v>
      </c>
      <c r="Z478">
        <v>0</v>
      </c>
      <c r="AA478">
        <v>161</v>
      </c>
      <c r="AB478">
        <v>0</v>
      </c>
      <c r="AC478">
        <v>23</v>
      </c>
      <c r="AD478">
        <v>53</v>
      </c>
      <c r="AE478">
        <v>0</v>
      </c>
      <c r="AF478">
        <v>0</v>
      </c>
      <c r="AG478">
        <v>0</v>
      </c>
      <c r="AH478" t="s">
        <v>89</v>
      </c>
      <c r="AI478" s="1">
        <v>44470.79960648148</v>
      </c>
      <c r="AJ478">
        <v>1056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53</v>
      </c>
      <c r="AQ478">
        <v>0</v>
      </c>
      <c r="AR478">
        <v>0</v>
      </c>
      <c r="AS478">
        <v>0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>
      <c r="A479" t="s">
        <v>1311</v>
      </c>
      <c r="B479" t="s">
        <v>79</v>
      </c>
      <c r="C479" t="s">
        <v>1079</v>
      </c>
      <c r="D479" t="s">
        <v>81</v>
      </c>
      <c r="E479" s="2" t="str">
        <f>HYPERLINK("capsilon://?command=openfolder&amp;siteaddress=FAM.docvelocity-na8.net&amp;folderid=FX7C016993-02CE-A8E3-5DDC-AF11382D1795","FX21101562")</f>
        <v>FX21101562</v>
      </c>
      <c r="F479" t="s">
        <v>19</v>
      </c>
      <c r="G479" t="s">
        <v>19</v>
      </c>
      <c r="H479" t="s">
        <v>82</v>
      </c>
      <c r="I479" t="s">
        <v>1295</v>
      </c>
      <c r="J479">
        <v>114</v>
      </c>
      <c r="K479" t="s">
        <v>84</v>
      </c>
      <c r="L479" t="s">
        <v>85</v>
      </c>
      <c r="M479" t="s">
        <v>86</v>
      </c>
      <c r="N479">
        <v>2</v>
      </c>
      <c r="O479" s="1">
        <v>44480.605555555558</v>
      </c>
      <c r="P479" s="1">
        <v>44480.646018518521</v>
      </c>
      <c r="Q479">
        <v>2078</v>
      </c>
      <c r="R479">
        <v>1418</v>
      </c>
      <c r="S479" t="b">
        <v>0</v>
      </c>
      <c r="T479" t="s">
        <v>87</v>
      </c>
      <c r="U479" t="b">
        <v>1</v>
      </c>
      <c r="V479" t="s">
        <v>159</v>
      </c>
      <c r="W479" s="1">
        <v>44480.618125000001</v>
      </c>
      <c r="X479">
        <v>753</v>
      </c>
      <c r="Y479">
        <v>74</v>
      </c>
      <c r="Z479">
        <v>0</v>
      </c>
      <c r="AA479">
        <v>74</v>
      </c>
      <c r="AB479">
        <v>37</v>
      </c>
      <c r="AC479">
        <v>66</v>
      </c>
      <c r="AD479">
        <v>40</v>
      </c>
      <c r="AE479">
        <v>0</v>
      </c>
      <c r="AF479">
        <v>0</v>
      </c>
      <c r="AG479">
        <v>0</v>
      </c>
      <c r="AH479" t="s">
        <v>142</v>
      </c>
      <c r="AI479" s="1">
        <v>44480.646018518521</v>
      </c>
      <c r="AJ479">
        <v>655</v>
      </c>
      <c r="AK479">
        <v>0</v>
      </c>
      <c r="AL479">
        <v>0</v>
      </c>
      <c r="AM479">
        <v>0</v>
      </c>
      <c r="AN479">
        <v>37</v>
      </c>
      <c r="AO479">
        <v>0</v>
      </c>
      <c r="AP479">
        <v>40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>
      <c r="A480" t="s">
        <v>1312</v>
      </c>
      <c r="B480" t="s">
        <v>79</v>
      </c>
      <c r="C480" t="s">
        <v>1313</v>
      </c>
      <c r="D480" t="s">
        <v>81</v>
      </c>
      <c r="E480" s="2" t="str">
        <f>HYPERLINK("capsilon://?command=openfolder&amp;siteaddress=FAM.docvelocity-na8.net&amp;folderid=FXB8FBB591-5474-9312-E103-9404659F5B40","FX21094773")</f>
        <v>FX21094773</v>
      </c>
      <c r="F480" t="s">
        <v>19</v>
      </c>
      <c r="G480" t="s">
        <v>19</v>
      </c>
      <c r="H480" t="s">
        <v>82</v>
      </c>
      <c r="I480" t="s">
        <v>1314</v>
      </c>
      <c r="J480">
        <v>66</v>
      </c>
      <c r="K480" t="s">
        <v>84</v>
      </c>
      <c r="L480" t="s">
        <v>85</v>
      </c>
      <c r="M480" t="s">
        <v>86</v>
      </c>
      <c r="N480">
        <v>2</v>
      </c>
      <c r="O480" s="1">
        <v>44480.613715277781</v>
      </c>
      <c r="P480" s="1">
        <v>44480.734780092593</v>
      </c>
      <c r="Q480">
        <v>8406</v>
      </c>
      <c r="R480">
        <v>2054</v>
      </c>
      <c r="S480" t="b">
        <v>0</v>
      </c>
      <c r="T480" t="s">
        <v>87</v>
      </c>
      <c r="U480" t="b">
        <v>0</v>
      </c>
      <c r="V480" t="s">
        <v>265</v>
      </c>
      <c r="W480" s="1">
        <v>44480.628182870372</v>
      </c>
      <c r="X480">
        <v>936</v>
      </c>
      <c r="Y480">
        <v>52</v>
      </c>
      <c r="Z480">
        <v>0</v>
      </c>
      <c r="AA480">
        <v>52</v>
      </c>
      <c r="AB480">
        <v>0</v>
      </c>
      <c r="AC480">
        <v>35</v>
      </c>
      <c r="AD480">
        <v>14</v>
      </c>
      <c r="AE480">
        <v>0</v>
      </c>
      <c r="AF480">
        <v>0</v>
      </c>
      <c r="AG480">
        <v>0</v>
      </c>
      <c r="AH480" t="s">
        <v>142</v>
      </c>
      <c r="AI480" s="1">
        <v>44480.734780092593</v>
      </c>
      <c r="AJ480">
        <v>920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14</v>
      </c>
      <c r="AQ480">
        <v>0</v>
      </c>
      <c r="AR480">
        <v>0</v>
      </c>
      <c r="AS480">
        <v>0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>
      <c r="A481" t="s">
        <v>1315</v>
      </c>
      <c r="B481" t="s">
        <v>79</v>
      </c>
      <c r="C481" t="s">
        <v>1248</v>
      </c>
      <c r="D481" t="s">
        <v>81</v>
      </c>
      <c r="E481" s="2" t="str">
        <f>HYPERLINK("capsilon://?command=openfolder&amp;siteaddress=FAM.docvelocity-na8.net&amp;folderid=FX23B46E63-65D5-A7F0-8899-EDA70F19AEB0","FX21104446")</f>
        <v>FX21104446</v>
      </c>
      <c r="F481" t="s">
        <v>19</v>
      </c>
      <c r="G481" t="s">
        <v>19</v>
      </c>
      <c r="H481" t="s">
        <v>82</v>
      </c>
      <c r="I481" t="s">
        <v>1316</v>
      </c>
      <c r="J481">
        <v>38</v>
      </c>
      <c r="K481" t="s">
        <v>84</v>
      </c>
      <c r="L481" t="s">
        <v>85</v>
      </c>
      <c r="M481" t="s">
        <v>86</v>
      </c>
      <c r="N481">
        <v>2</v>
      </c>
      <c r="O481" s="1">
        <v>44480.614861111113</v>
      </c>
      <c r="P481" s="1">
        <v>44480.729537037034</v>
      </c>
      <c r="Q481">
        <v>9283</v>
      </c>
      <c r="R481">
        <v>625</v>
      </c>
      <c r="S481" t="b">
        <v>0</v>
      </c>
      <c r="T481" t="s">
        <v>87</v>
      </c>
      <c r="U481" t="b">
        <v>0</v>
      </c>
      <c r="V481" t="s">
        <v>159</v>
      </c>
      <c r="W481" s="1">
        <v>44480.620127314818</v>
      </c>
      <c r="X481">
        <v>172</v>
      </c>
      <c r="Y481">
        <v>37</v>
      </c>
      <c r="Z481">
        <v>0</v>
      </c>
      <c r="AA481">
        <v>37</v>
      </c>
      <c r="AB481">
        <v>0</v>
      </c>
      <c r="AC481">
        <v>27</v>
      </c>
      <c r="AD481">
        <v>1</v>
      </c>
      <c r="AE481">
        <v>0</v>
      </c>
      <c r="AF481">
        <v>0</v>
      </c>
      <c r="AG481">
        <v>0</v>
      </c>
      <c r="AH481" t="s">
        <v>206</v>
      </c>
      <c r="AI481" s="1">
        <v>44480.729537037034</v>
      </c>
      <c r="AJ481">
        <v>453</v>
      </c>
      <c r="AK481">
        <v>1</v>
      </c>
      <c r="AL481">
        <v>0</v>
      </c>
      <c r="AM481">
        <v>1</v>
      </c>
      <c r="AN481">
        <v>0</v>
      </c>
      <c r="AO481">
        <v>1</v>
      </c>
      <c r="AP481">
        <v>0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>
      <c r="A482" t="s">
        <v>1317</v>
      </c>
      <c r="B482" t="s">
        <v>79</v>
      </c>
      <c r="C482" t="s">
        <v>1318</v>
      </c>
      <c r="D482" t="s">
        <v>81</v>
      </c>
      <c r="E482" s="2" t="str">
        <f>HYPERLINK("capsilon://?command=openfolder&amp;siteaddress=FAM.docvelocity-na8.net&amp;folderid=FX388A6AE8-0E95-6165-BDCD-D17A24814CD1","FX2109838")</f>
        <v>FX2109838</v>
      </c>
      <c r="F482" t="s">
        <v>19</v>
      </c>
      <c r="G482" t="s">
        <v>19</v>
      </c>
      <c r="H482" t="s">
        <v>82</v>
      </c>
      <c r="I482" t="s">
        <v>1319</v>
      </c>
      <c r="J482">
        <v>66</v>
      </c>
      <c r="K482" t="s">
        <v>84</v>
      </c>
      <c r="L482" t="s">
        <v>85</v>
      </c>
      <c r="M482" t="s">
        <v>86</v>
      </c>
      <c r="N482">
        <v>2</v>
      </c>
      <c r="O482" s="1">
        <v>44480.636111111111</v>
      </c>
      <c r="P482" s="1">
        <v>44480.737557870372</v>
      </c>
      <c r="Q482">
        <v>8654</v>
      </c>
      <c r="R482">
        <v>111</v>
      </c>
      <c r="S482" t="b">
        <v>0</v>
      </c>
      <c r="T482" t="s">
        <v>87</v>
      </c>
      <c r="U482" t="b">
        <v>0</v>
      </c>
      <c r="V482" t="s">
        <v>172</v>
      </c>
      <c r="W482" s="1">
        <v>44480.636979166666</v>
      </c>
      <c r="X482">
        <v>71</v>
      </c>
      <c r="Y482">
        <v>0</v>
      </c>
      <c r="Z482">
        <v>0</v>
      </c>
      <c r="AA482">
        <v>0</v>
      </c>
      <c r="AB482">
        <v>52</v>
      </c>
      <c r="AC482">
        <v>0</v>
      </c>
      <c r="AD482">
        <v>66</v>
      </c>
      <c r="AE482">
        <v>0</v>
      </c>
      <c r="AF482">
        <v>0</v>
      </c>
      <c r="AG482">
        <v>0</v>
      </c>
      <c r="AH482" t="s">
        <v>206</v>
      </c>
      <c r="AI482" s="1">
        <v>44480.737557870372</v>
      </c>
      <c r="AJ482">
        <v>40</v>
      </c>
      <c r="AK482">
        <v>0</v>
      </c>
      <c r="AL482">
        <v>0</v>
      </c>
      <c r="AM482">
        <v>0</v>
      </c>
      <c r="AN482">
        <v>52</v>
      </c>
      <c r="AO482">
        <v>0</v>
      </c>
      <c r="AP482">
        <v>66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>
      <c r="A483" t="s">
        <v>1320</v>
      </c>
      <c r="B483" t="s">
        <v>79</v>
      </c>
      <c r="C483" t="s">
        <v>940</v>
      </c>
      <c r="D483" t="s">
        <v>81</v>
      </c>
      <c r="E483" s="2" t="str">
        <f>HYPERLINK("capsilon://?command=openfolder&amp;siteaddress=FAM.docvelocity-na8.net&amp;folderid=FX44D2F705-7FFF-3C0B-D4DB-176E1CBF71B7","FX210912534")</f>
        <v>FX210912534</v>
      </c>
      <c r="F483" t="s">
        <v>19</v>
      </c>
      <c r="G483" t="s">
        <v>19</v>
      </c>
      <c r="H483" t="s">
        <v>82</v>
      </c>
      <c r="I483" t="s">
        <v>1321</v>
      </c>
      <c r="J483">
        <v>38</v>
      </c>
      <c r="K483" t="s">
        <v>84</v>
      </c>
      <c r="L483" t="s">
        <v>85</v>
      </c>
      <c r="M483" t="s">
        <v>86</v>
      </c>
      <c r="N483">
        <v>2</v>
      </c>
      <c r="O483" s="1">
        <v>44480.638194444444</v>
      </c>
      <c r="P483" s="1">
        <v>44480.738067129627</v>
      </c>
      <c r="Q483">
        <v>8438</v>
      </c>
      <c r="R483">
        <v>191</v>
      </c>
      <c r="S483" t="b">
        <v>0</v>
      </c>
      <c r="T483" t="s">
        <v>87</v>
      </c>
      <c r="U483" t="b">
        <v>0</v>
      </c>
      <c r="V483" t="s">
        <v>176</v>
      </c>
      <c r="W483" s="1">
        <v>44480.640069444446</v>
      </c>
      <c r="X483">
        <v>148</v>
      </c>
      <c r="Y483">
        <v>0</v>
      </c>
      <c r="Z483">
        <v>0</v>
      </c>
      <c r="AA483">
        <v>0</v>
      </c>
      <c r="AB483">
        <v>37</v>
      </c>
      <c r="AC483">
        <v>0</v>
      </c>
      <c r="AD483">
        <v>38</v>
      </c>
      <c r="AE483">
        <v>0</v>
      </c>
      <c r="AF483">
        <v>0</v>
      </c>
      <c r="AG483">
        <v>0</v>
      </c>
      <c r="AH483" t="s">
        <v>206</v>
      </c>
      <c r="AI483" s="1">
        <v>44480.738067129627</v>
      </c>
      <c r="AJ483">
        <v>43</v>
      </c>
      <c r="AK483">
        <v>0</v>
      </c>
      <c r="AL483">
        <v>0</v>
      </c>
      <c r="AM483">
        <v>0</v>
      </c>
      <c r="AN483">
        <v>37</v>
      </c>
      <c r="AO483">
        <v>0</v>
      </c>
      <c r="AP483">
        <v>38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>
      <c r="A484" t="s">
        <v>1322</v>
      </c>
      <c r="B484" t="s">
        <v>79</v>
      </c>
      <c r="C484" t="s">
        <v>735</v>
      </c>
      <c r="D484" t="s">
        <v>81</v>
      </c>
      <c r="E484" s="2" t="str">
        <f>HYPERLINK("capsilon://?command=openfolder&amp;siteaddress=FAM.docvelocity-na8.net&amp;folderid=FX32707426-31B7-9905-BC44-BB20BBF6EE96","FX210814340")</f>
        <v>FX210814340</v>
      </c>
      <c r="F484" t="s">
        <v>19</v>
      </c>
      <c r="G484" t="s">
        <v>19</v>
      </c>
      <c r="H484" t="s">
        <v>82</v>
      </c>
      <c r="I484" t="s">
        <v>1323</v>
      </c>
      <c r="J484">
        <v>66</v>
      </c>
      <c r="K484" t="s">
        <v>84</v>
      </c>
      <c r="L484" t="s">
        <v>85</v>
      </c>
      <c r="M484" t="s">
        <v>86</v>
      </c>
      <c r="N484">
        <v>2</v>
      </c>
      <c r="O484" s="1">
        <v>44480.660671296297</v>
      </c>
      <c r="P484" s="1">
        <v>44480.73841435185</v>
      </c>
      <c r="Q484">
        <v>6569</v>
      </c>
      <c r="R484">
        <v>148</v>
      </c>
      <c r="S484" t="b">
        <v>0</v>
      </c>
      <c r="T484" t="s">
        <v>87</v>
      </c>
      <c r="U484" t="b">
        <v>0</v>
      </c>
      <c r="V484" t="s">
        <v>100</v>
      </c>
      <c r="W484" s="1">
        <v>44480.664907407408</v>
      </c>
      <c r="X484">
        <v>119</v>
      </c>
      <c r="Y484">
        <v>0</v>
      </c>
      <c r="Z484">
        <v>0</v>
      </c>
      <c r="AA484">
        <v>0</v>
      </c>
      <c r="AB484">
        <v>52</v>
      </c>
      <c r="AC484">
        <v>0</v>
      </c>
      <c r="AD484">
        <v>66</v>
      </c>
      <c r="AE484">
        <v>0</v>
      </c>
      <c r="AF484">
        <v>0</v>
      </c>
      <c r="AG484">
        <v>0</v>
      </c>
      <c r="AH484" t="s">
        <v>206</v>
      </c>
      <c r="AI484" s="1">
        <v>44480.73841435185</v>
      </c>
      <c r="AJ484">
        <v>29</v>
      </c>
      <c r="AK484">
        <v>0</v>
      </c>
      <c r="AL484">
        <v>0</v>
      </c>
      <c r="AM484">
        <v>0</v>
      </c>
      <c r="AN484">
        <v>52</v>
      </c>
      <c r="AO484">
        <v>0</v>
      </c>
      <c r="AP484">
        <v>66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>
      <c r="A485" t="s">
        <v>1324</v>
      </c>
      <c r="B485" t="s">
        <v>79</v>
      </c>
      <c r="C485" t="s">
        <v>1325</v>
      </c>
      <c r="D485" t="s">
        <v>81</v>
      </c>
      <c r="E485" s="2" t="str">
        <f>HYPERLINK("capsilon://?command=openfolder&amp;siteaddress=FAM.docvelocity-na8.net&amp;folderid=FX8E42A4B2-494A-0BF9-37EE-4C0F9396BB67","FX21103981")</f>
        <v>FX21103981</v>
      </c>
      <c r="F485" t="s">
        <v>19</v>
      </c>
      <c r="G485" t="s">
        <v>19</v>
      </c>
      <c r="H485" t="s">
        <v>82</v>
      </c>
      <c r="I485" t="s">
        <v>1326</v>
      </c>
      <c r="J485">
        <v>324</v>
      </c>
      <c r="K485" t="s">
        <v>84</v>
      </c>
      <c r="L485" t="s">
        <v>85</v>
      </c>
      <c r="M485" t="s">
        <v>86</v>
      </c>
      <c r="N485">
        <v>2</v>
      </c>
      <c r="O485" s="1">
        <v>44480.673587962963</v>
      </c>
      <c r="P485" s="1">
        <v>44480.769004629627</v>
      </c>
      <c r="Q485">
        <v>6638</v>
      </c>
      <c r="R485">
        <v>1606</v>
      </c>
      <c r="S485" t="b">
        <v>0</v>
      </c>
      <c r="T485" t="s">
        <v>87</v>
      </c>
      <c r="U485" t="b">
        <v>0</v>
      </c>
      <c r="V485" t="s">
        <v>176</v>
      </c>
      <c r="W485" s="1">
        <v>44480.68854166667</v>
      </c>
      <c r="X485">
        <v>1096</v>
      </c>
      <c r="Y485">
        <v>31</v>
      </c>
      <c r="Z485">
        <v>0</v>
      </c>
      <c r="AA485">
        <v>31</v>
      </c>
      <c r="AB485">
        <v>261</v>
      </c>
      <c r="AC485">
        <v>7</v>
      </c>
      <c r="AD485">
        <v>293</v>
      </c>
      <c r="AE485">
        <v>0</v>
      </c>
      <c r="AF485">
        <v>0</v>
      </c>
      <c r="AG485">
        <v>0</v>
      </c>
      <c r="AH485" t="s">
        <v>142</v>
      </c>
      <c r="AI485" s="1">
        <v>44480.769004629627</v>
      </c>
      <c r="AJ485">
        <v>187</v>
      </c>
      <c r="AK485">
        <v>0</v>
      </c>
      <c r="AL485">
        <v>0</v>
      </c>
      <c r="AM485">
        <v>0</v>
      </c>
      <c r="AN485">
        <v>261</v>
      </c>
      <c r="AO485">
        <v>0</v>
      </c>
      <c r="AP485">
        <v>293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>
      <c r="A486" t="s">
        <v>1327</v>
      </c>
      <c r="B486" t="s">
        <v>79</v>
      </c>
      <c r="C486" t="s">
        <v>1328</v>
      </c>
      <c r="D486" t="s">
        <v>81</v>
      </c>
      <c r="E486" s="2" t="str">
        <f>HYPERLINK("capsilon://?command=openfolder&amp;siteaddress=FAM.docvelocity-na8.net&amp;folderid=FX993E1C9F-858D-C79E-B00A-1D5C474042EA","FX210812979")</f>
        <v>FX210812979</v>
      </c>
      <c r="F486" t="s">
        <v>19</v>
      </c>
      <c r="G486" t="s">
        <v>19</v>
      </c>
      <c r="H486" t="s">
        <v>82</v>
      </c>
      <c r="I486" t="s">
        <v>1329</v>
      </c>
      <c r="J486">
        <v>34</v>
      </c>
      <c r="K486" t="s">
        <v>84</v>
      </c>
      <c r="L486" t="s">
        <v>85</v>
      </c>
      <c r="M486" t="s">
        <v>86</v>
      </c>
      <c r="N486">
        <v>2</v>
      </c>
      <c r="O486" s="1">
        <v>44480.688460648147</v>
      </c>
      <c r="P486" s="1">
        <v>44480.803831018522</v>
      </c>
      <c r="Q486">
        <v>7811</v>
      </c>
      <c r="R486">
        <v>2157</v>
      </c>
      <c r="S486" t="b">
        <v>0</v>
      </c>
      <c r="T486" t="s">
        <v>87</v>
      </c>
      <c r="U486" t="b">
        <v>0</v>
      </c>
      <c r="V486" t="s">
        <v>172</v>
      </c>
      <c r="W486" s="1">
        <v>44480.702141203707</v>
      </c>
      <c r="X486">
        <v>1181</v>
      </c>
      <c r="Y486">
        <v>66</v>
      </c>
      <c r="Z486">
        <v>0</v>
      </c>
      <c r="AA486">
        <v>66</v>
      </c>
      <c r="AB486">
        <v>0</v>
      </c>
      <c r="AC486">
        <v>53</v>
      </c>
      <c r="AD486">
        <v>-32</v>
      </c>
      <c r="AE486">
        <v>0</v>
      </c>
      <c r="AF486">
        <v>0</v>
      </c>
      <c r="AG486">
        <v>0</v>
      </c>
      <c r="AH486" t="s">
        <v>206</v>
      </c>
      <c r="AI486" s="1">
        <v>44480.803831018522</v>
      </c>
      <c r="AJ486">
        <v>925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-32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>
      <c r="A487" t="s">
        <v>1330</v>
      </c>
      <c r="B487" t="s">
        <v>79</v>
      </c>
      <c r="C487" t="s">
        <v>990</v>
      </c>
      <c r="D487" t="s">
        <v>81</v>
      </c>
      <c r="E487" s="2" t="str">
        <f>HYPERLINK("capsilon://?command=openfolder&amp;siteaddress=FAM.docvelocity-na8.net&amp;folderid=FX72225F91-4EFF-2494-5729-4DFBB70CCBF3","FX21103146")</f>
        <v>FX21103146</v>
      </c>
      <c r="F487" t="s">
        <v>19</v>
      </c>
      <c r="G487" t="s">
        <v>19</v>
      </c>
      <c r="H487" t="s">
        <v>82</v>
      </c>
      <c r="I487" t="s">
        <v>1331</v>
      </c>
      <c r="J487">
        <v>66</v>
      </c>
      <c r="K487" t="s">
        <v>84</v>
      </c>
      <c r="L487" t="s">
        <v>85</v>
      </c>
      <c r="M487" t="s">
        <v>86</v>
      </c>
      <c r="N487">
        <v>2</v>
      </c>
      <c r="O487" s="1">
        <v>44480.692465277774</v>
      </c>
      <c r="P487" s="1">
        <v>44480.810173611113</v>
      </c>
      <c r="Q487">
        <v>8826</v>
      </c>
      <c r="R487">
        <v>1344</v>
      </c>
      <c r="S487" t="b">
        <v>0</v>
      </c>
      <c r="T487" t="s">
        <v>87</v>
      </c>
      <c r="U487" t="b">
        <v>0</v>
      </c>
      <c r="V487" t="s">
        <v>265</v>
      </c>
      <c r="W487" s="1">
        <v>44480.70212962963</v>
      </c>
      <c r="X487">
        <v>797</v>
      </c>
      <c r="Y487">
        <v>52</v>
      </c>
      <c r="Z487">
        <v>0</v>
      </c>
      <c r="AA487">
        <v>52</v>
      </c>
      <c r="AB487">
        <v>0</v>
      </c>
      <c r="AC487">
        <v>20</v>
      </c>
      <c r="AD487">
        <v>14</v>
      </c>
      <c r="AE487">
        <v>0</v>
      </c>
      <c r="AF487">
        <v>0</v>
      </c>
      <c r="AG487">
        <v>0</v>
      </c>
      <c r="AH487" t="s">
        <v>206</v>
      </c>
      <c r="AI487" s="1">
        <v>44480.810173611113</v>
      </c>
      <c r="AJ487">
        <v>547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14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>
      <c r="A488" t="s">
        <v>1332</v>
      </c>
      <c r="B488" t="s">
        <v>79</v>
      </c>
      <c r="C488" t="s">
        <v>1333</v>
      </c>
      <c r="D488" t="s">
        <v>81</v>
      </c>
      <c r="E488" s="2" t="str">
        <f>HYPERLINK("capsilon://?command=openfolder&amp;siteaddress=FAM.docvelocity-na8.net&amp;folderid=FXC7AD911A-459A-E27C-7DFC-9BFE88F61578","FX210811754")</f>
        <v>FX210811754</v>
      </c>
      <c r="F488" t="s">
        <v>19</v>
      </c>
      <c r="G488" t="s">
        <v>19</v>
      </c>
      <c r="H488" t="s">
        <v>82</v>
      </c>
      <c r="I488" t="s">
        <v>1334</v>
      </c>
      <c r="J488">
        <v>66</v>
      </c>
      <c r="K488" t="s">
        <v>84</v>
      </c>
      <c r="L488" t="s">
        <v>85</v>
      </c>
      <c r="M488" t="s">
        <v>86</v>
      </c>
      <c r="N488">
        <v>2</v>
      </c>
      <c r="O488" s="1">
        <v>44480.703900462962</v>
      </c>
      <c r="P488" s="1">
        <v>44480.807476851849</v>
      </c>
      <c r="Q488">
        <v>8850</v>
      </c>
      <c r="R488">
        <v>99</v>
      </c>
      <c r="S488" t="b">
        <v>0</v>
      </c>
      <c r="T488" t="s">
        <v>87</v>
      </c>
      <c r="U488" t="b">
        <v>0</v>
      </c>
      <c r="V488" t="s">
        <v>100</v>
      </c>
      <c r="W488" s="1">
        <v>44480.70857638889</v>
      </c>
      <c r="X488">
        <v>48</v>
      </c>
      <c r="Y488">
        <v>0</v>
      </c>
      <c r="Z488">
        <v>0</v>
      </c>
      <c r="AA488">
        <v>0</v>
      </c>
      <c r="AB488">
        <v>52</v>
      </c>
      <c r="AC488">
        <v>0</v>
      </c>
      <c r="AD488">
        <v>66</v>
      </c>
      <c r="AE488">
        <v>0</v>
      </c>
      <c r="AF488">
        <v>0</v>
      </c>
      <c r="AG488">
        <v>0</v>
      </c>
      <c r="AH488" t="s">
        <v>142</v>
      </c>
      <c r="AI488" s="1">
        <v>44480.807476851849</v>
      </c>
      <c r="AJ488">
        <v>41</v>
      </c>
      <c r="AK488">
        <v>0</v>
      </c>
      <c r="AL488">
        <v>0</v>
      </c>
      <c r="AM488">
        <v>0</v>
      </c>
      <c r="AN488">
        <v>52</v>
      </c>
      <c r="AO488">
        <v>0</v>
      </c>
      <c r="AP488">
        <v>66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>
      <c r="A489" t="s">
        <v>1335</v>
      </c>
      <c r="B489" t="s">
        <v>79</v>
      </c>
      <c r="C489" t="s">
        <v>331</v>
      </c>
      <c r="D489" t="s">
        <v>81</v>
      </c>
      <c r="E489" s="2" t="str">
        <f>HYPERLINK("capsilon://?command=openfolder&amp;siteaddress=FAM.docvelocity-na8.net&amp;folderid=FXA4E7FC52-4D15-BA17-6A45-C615F7C5CE6B","FX21101199")</f>
        <v>FX21101199</v>
      </c>
      <c r="F489" t="s">
        <v>19</v>
      </c>
      <c r="G489" t="s">
        <v>19</v>
      </c>
      <c r="H489" t="s">
        <v>82</v>
      </c>
      <c r="I489" t="s">
        <v>1336</v>
      </c>
      <c r="J489">
        <v>31</v>
      </c>
      <c r="K489" t="s">
        <v>84</v>
      </c>
      <c r="L489" t="s">
        <v>85</v>
      </c>
      <c r="M489" t="s">
        <v>86</v>
      </c>
      <c r="N489">
        <v>1</v>
      </c>
      <c r="O489" s="1">
        <v>44480.711608796293</v>
      </c>
      <c r="P489" s="1">
        <v>44480.71802083333</v>
      </c>
      <c r="Q489">
        <v>396</v>
      </c>
      <c r="R489">
        <v>158</v>
      </c>
      <c r="S489" t="b">
        <v>0</v>
      </c>
      <c r="T489" t="s">
        <v>87</v>
      </c>
      <c r="U489" t="b">
        <v>0</v>
      </c>
      <c r="V489" t="s">
        <v>252</v>
      </c>
      <c r="W489" s="1">
        <v>44480.71802083333</v>
      </c>
      <c r="X489">
        <v>36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31</v>
      </c>
      <c r="AE489">
        <v>27</v>
      </c>
      <c r="AF489">
        <v>0</v>
      </c>
      <c r="AG489">
        <v>1</v>
      </c>
      <c r="AH489" t="s">
        <v>87</v>
      </c>
      <c r="AI489" t="s">
        <v>87</v>
      </c>
      <c r="AJ489" t="s">
        <v>87</v>
      </c>
      <c r="AK489" t="s">
        <v>87</v>
      </c>
      <c r="AL489" t="s">
        <v>87</v>
      </c>
      <c r="AM489" t="s">
        <v>87</v>
      </c>
      <c r="AN489" t="s">
        <v>87</v>
      </c>
      <c r="AO489" t="s">
        <v>87</v>
      </c>
      <c r="AP489" t="s">
        <v>87</v>
      </c>
      <c r="AQ489" t="s">
        <v>87</v>
      </c>
      <c r="AR489" t="s">
        <v>87</v>
      </c>
      <c r="AS489" t="s">
        <v>87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>
      <c r="A490" t="s">
        <v>1337</v>
      </c>
      <c r="B490" t="s">
        <v>79</v>
      </c>
      <c r="C490" t="s">
        <v>331</v>
      </c>
      <c r="D490" t="s">
        <v>81</v>
      </c>
      <c r="E490" s="2" t="str">
        <f>HYPERLINK("capsilon://?command=openfolder&amp;siteaddress=FAM.docvelocity-na8.net&amp;folderid=FXA4E7FC52-4D15-BA17-6A45-C615F7C5CE6B","FX21101199")</f>
        <v>FX21101199</v>
      </c>
      <c r="F490" t="s">
        <v>19</v>
      </c>
      <c r="G490" t="s">
        <v>19</v>
      </c>
      <c r="H490" t="s">
        <v>82</v>
      </c>
      <c r="I490" t="s">
        <v>1338</v>
      </c>
      <c r="J490">
        <v>31</v>
      </c>
      <c r="K490" t="s">
        <v>84</v>
      </c>
      <c r="L490" t="s">
        <v>85</v>
      </c>
      <c r="M490" t="s">
        <v>86</v>
      </c>
      <c r="N490">
        <v>1</v>
      </c>
      <c r="O490" s="1">
        <v>44480.712384259263</v>
      </c>
      <c r="P490" s="1">
        <v>44480.718587962961</v>
      </c>
      <c r="Q490">
        <v>426</v>
      </c>
      <c r="R490">
        <v>110</v>
      </c>
      <c r="S490" t="b">
        <v>0</v>
      </c>
      <c r="T490" t="s">
        <v>87</v>
      </c>
      <c r="U490" t="b">
        <v>0</v>
      </c>
      <c r="V490" t="s">
        <v>252</v>
      </c>
      <c r="W490" s="1">
        <v>44480.718587962961</v>
      </c>
      <c r="X490">
        <v>48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31</v>
      </c>
      <c r="AE490">
        <v>27</v>
      </c>
      <c r="AF490">
        <v>0</v>
      </c>
      <c r="AG490">
        <v>1</v>
      </c>
      <c r="AH490" t="s">
        <v>87</v>
      </c>
      <c r="AI490" t="s">
        <v>87</v>
      </c>
      <c r="AJ490" t="s">
        <v>87</v>
      </c>
      <c r="AK490" t="s">
        <v>87</v>
      </c>
      <c r="AL490" t="s">
        <v>87</v>
      </c>
      <c r="AM490" t="s">
        <v>87</v>
      </c>
      <c r="AN490" t="s">
        <v>87</v>
      </c>
      <c r="AO490" t="s">
        <v>87</v>
      </c>
      <c r="AP490" t="s">
        <v>87</v>
      </c>
      <c r="AQ490" t="s">
        <v>87</v>
      </c>
      <c r="AR490" t="s">
        <v>87</v>
      </c>
      <c r="AS490" t="s">
        <v>87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>
      <c r="A491" t="s">
        <v>1339</v>
      </c>
      <c r="B491" t="s">
        <v>79</v>
      </c>
      <c r="C491" t="s">
        <v>331</v>
      </c>
      <c r="D491" t="s">
        <v>81</v>
      </c>
      <c r="E491" s="2" t="str">
        <f>HYPERLINK("capsilon://?command=openfolder&amp;siteaddress=FAM.docvelocity-na8.net&amp;folderid=FXA4E7FC52-4D15-BA17-6A45-C615F7C5CE6B","FX21101199")</f>
        <v>FX21101199</v>
      </c>
      <c r="F491" t="s">
        <v>19</v>
      </c>
      <c r="G491" t="s">
        <v>19</v>
      </c>
      <c r="H491" t="s">
        <v>82</v>
      </c>
      <c r="I491" t="s">
        <v>1340</v>
      </c>
      <c r="J491">
        <v>31</v>
      </c>
      <c r="K491" t="s">
        <v>84</v>
      </c>
      <c r="L491" t="s">
        <v>85</v>
      </c>
      <c r="M491" t="s">
        <v>86</v>
      </c>
      <c r="N491">
        <v>1</v>
      </c>
      <c r="O491" s="1">
        <v>44480.713414351849</v>
      </c>
      <c r="P491" s="1">
        <v>44480.734143518515</v>
      </c>
      <c r="Q491">
        <v>1394</v>
      </c>
      <c r="R491">
        <v>397</v>
      </c>
      <c r="S491" t="b">
        <v>0</v>
      </c>
      <c r="T491" t="s">
        <v>87</v>
      </c>
      <c r="U491" t="b">
        <v>0</v>
      </c>
      <c r="V491" t="s">
        <v>202</v>
      </c>
      <c r="W491" s="1">
        <v>44480.734143518515</v>
      </c>
      <c r="X491">
        <v>188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31</v>
      </c>
      <c r="AE491">
        <v>27</v>
      </c>
      <c r="AF491">
        <v>0</v>
      </c>
      <c r="AG491">
        <v>2</v>
      </c>
      <c r="AH491" t="s">
        <v>87</v>
      </c>
      <c r="AI491" t="s">
        <v>87</v>
      </c>
      <c r="AJ491" t="s">
        <v>87</v>
      </c>
      <c r="AK491" t="s">
        <v>87</v>
      </c>
      <c r="AL491" t="s">
        <v>87</v>
      </c>
      <c r="AM491" t="s">
        <v>87</v>
      </c>
      <c r="AN491" t="s">
        <v>87</v>
      </c>
      <c r="AO491" t="s">
        <v>87</v>
      </c>
      <c r="AP491" t="s">
        <v>87</v>
      </c>
      <c r="AQ491" t="s">
        <v>87</v>
      </c>
      <c r="AR491" t="s">
        <v>87</v>
      </c>
      <c r="AS491" t="s">
        <v>87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>
      <c r="A492" t="s">
        <v>1341</v>
      </c>
      <c r="B492" t="s">
        <v>79</v>
      </c>
      <c r="C492" t="s">
        <v>1342</v>
      </c>
      <c r="D492" t="s">
        <v>81</v>
      </c>
      <c r="E492" s="2" t="str">
        <f>HYPERLINK("capsilon://?command=openfolder&amp;siteaddress=FAM.docvelocity-na8.net&amp;folderid=FX62766B14-31C7-B1B0-5F8A-60A0C1EC4BC8","FX210816079")</f>
        <v>FX210816079</v>
      </c>
      <c r="F492" t="s">
        <v>19</v>
      </c>
      <c r="G492" t="s">
        <v>19</v>
      </c>
      <c r="H492" t="s">
        <v>82</v>
      </c>
      <c r="I492" t="s">
        <v>1343</v>
      </c>
      <c r="J492">
        <v>26</v>
      </c>
      <c r="K492" t="s">
        <v>84</v>
      </c>
      <c r="L492" t="s">
        <v>85</v>
      </c>
      <c r="M492" t="s">
        <v>86</v>
      </c>
      <c r="N492">
        <v>2</v>
      </c>
      <c r="O492" s="1">
        <v>44480.713553240741</v>
      </c>
      <c r="P492" s="1">
        <v>44480.812106481484</v>
      </c>
      <c r="Q492">
        <v>7913</v>
      </c>
      <c r="R492">
        <v>602</v>
      </c>
      <c r="S492" t="b">
        <v>0</v>
      </c>
      <c r="T492" t="s">
        <v>87</v>
      </c>
      <c r="U492" t="b">
        <v>0</v>
      </c>
      <c r="V492" t="s">
        <v>100</v>
      </c>
      <c r="W492" s="1">
        <v>44480.716678240744</v>
      </c>
      <c r="X492">
        <v>203</v>
      </c>
      <c r="Y492">
        <v>21</v>
      </c>
      <c r="Z492">
        <v>0</v>
      </c>
      <c r="AA492">
        <v>21</v>
      </c>
      <c r="AB492">
        <v>0</v>
      </c>
      <c r="AC492">
        <v>9</v>
      </c>
      <c r="AD492">
        <v>5</v>
      </c>
      <c r="AE492">
        <v>0</v>
      </c>
      <c r="AF492">
        <v>0</v>
      </c>
      <c r="AG492">
        <v>0</v>
      </c>
      <c r="AH492" t="s">
        <v>142</v>
      </c>
      <c r="AI492" s="1">
        <v>44480.812106481484</v>
      </c>
      <c r="AJ492">
        <v>399</v>
      </c>
      <c r="AK492">
        <v>1</v>
      </c>
      <c r="AL492">
        <v>0</v>
      </c>
      <c r="AM492">
        <v>1</v>
      </c>
      <c r="AN492">
        <v>0</v>
      </c>
      <c r="AO492">
        <v>1</v>
      </c>
      <c r="AP492">
        <v>4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>
      <c r="A493" t="s">
        <v>1344</v>
      </c>
      <c r="B493" t="s">
        <v>79</v>
      </c>
      <c r="C493" t="s">
        <v>331</v>
      </c>
      <c r="D493" t="s">
        <v>81</v>
      </c>
      <c r="E493" s="2" t="str">
        <f>HYPERLINK("capsilon://?command=openfolder&amp;siteaddress=FAM.docvelocity-na8.net&amp;folderid=FXA4E7FC52-4D15-BA17-6A45-C615F7C5CE6B","FX21101199")</f>
        <v>FX21101199</v>
      </c>
      <c r="F493" t="s">
        <v>19</v>
      </c>
      <c r="G493" t="s">
        <v>19</v>
      </c>
      <c r="H493" t="s">
        <v>82</v>
      </c>
      <c r="I493" t="s">
        <v>1345</v>
      </c>
      <c r="J493">
        <v>31</v>
      </c>
      <c r="K493" t="s">
        <v>84</v>
      </c>
      <c r="L493" t="s">
        <v>85</v>
      </c>
      <c r="M493" t="s">
        <v>86</v>
      </c>
      <c r="N493">
        <v>1</v>
      </c>
      <c r="O493" s="1">
        <v>44480.714270833334</v>
      </c>
      <c r="P493" s="1">
        <v>44480.720694444448</v>
      </c>
      <c r="Q493">
        <v>447</v>
      </c>
      <c r="R493">
        <v>108</v>
      </c>
      <c r="S493" t="b">
        <v>0</v>
      </c>
      <c r="T493" t="s">
        <v>87</v>
      </c>
      <c r="U493" t="b">
        <v>0</v>
      </c>
      <c r="V493" t="s">
        <v>252</v>
      </c>
      <c r="W493" s="1">
        <v>44480.720694444448</v>
      </c>
      <c r="X493">
        <v>24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31</v>
      </c>
      <c r="AE493">
        <v>27</v>
      </c>
      <c r="AF493">
        <v>0</v>
      </c>
      <c r="AG493">
        <v>1</v>
      </c>
      <c r="AH493" t="s">
        <v>87</v>
      </c>
      <c r="AI493" t="s">
        <v>87</v>
      </c>
      <c r="AJ493" t="s">
        <v>87</v>
      </c>
      <c r="AK493" t="s">
        <v>87</v>
      </c>
      <c r="AL493" t="s">
        <v>87</v>
      </c>
      <c r="AM493" t="s">
        <v>87</v>
      </c>
      <c r="AN493" t="s">
        <v>87</v>
      </c>
      <c r="AO493" t="s">
        <v>87</v>
      </c>
      <c r="AP493" t="s">
        <v>87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>
      <c r="A494" t="s">
        <v>1346</v>
      </c>
      <c r="B494" t="s">
        <v>79</v>
      </c>
      <c r="C494" t="s">
        <v>1328</v>
      </c>
      <c r="D494" t="s">
        <v>81</v>
      </c>
      <c r="E494" s="2" t="str">
        <f>HYPERLINK("capsilon://?command=openfolder&amp;siteaddress=FAM.docvelocity-na8.net&amp;folderid=FX993E1C9F-858D-C79E-B00A-1D5C474042EA","FX210812979")</f>
        <v>FX210812979</v>
      </c>
      <c r="F494" t="s">
        <v>19</v>
      </c>
      <c r="G494" t="s">
        <v>19</v>
      </c>
      <c r="H494" t="s">
        <v>82</v>
      </c>
      <c r="I494" t="s">
        <v>1347</v>
      </c>
      <c r="J494">
        <v>43</v>
      </c>
      <c r="K494" t="s">
        <v>84</v>
      </c>
      <c r="L494" t="s">
        <v>85</v>
      </c>
      <c r="M494" t="s">
        <v>86</v>
      </c>
      <c r="N494">
        <v>2</v>
      </c>
      <c r="O494" s="1">
        <v>44480.714907407404</v>
      </c>
      <c r="P494" s="1">
        <v>44480.818020833336</v>
      </c>
      <c r="Q494">
        <v>7161</v>
      </c>
      <c r="R494">
        <v>1748</v>
      </c>
      <c r="S494" t="b">
        <v>0</v>
      </c>
      <c r="T494" t="s">
        <v>87</v>
      </c>
      <c r="U494" t="b">
        <v>0</v>
      </c>
      <c r="V494" t="s">
        <v>192</v>
      </c>
      <c r="W494" s="1">
        <v>44480.736192129632</v>
      </c>
      <c r="X494">
        <v>983</v>
      </c>
      <c r="Y494">
        <v>67</v>
      </c>
      <c r="Z494">
        <v>0</v>
      </c>
      <c r="AA494">
        <v>67</v>
      </c>
      <c r="AB494">
        <v>0</v>
      </c>
      <c r="AC494">
        <v>52</v>
      </c>
      <c r="AD494">
        <v>-24</v>
      </c>
      <c r="AE494">
        <v>0</v>
      </c>
      <c r="AF494">
        <v>0</v>
      </c>
      <c r="AG494">
        <v>0</v>
      </c>
      <c r="AH494" t="s">
        <v>142</v>
      </c>
      <c r="AI494" s="1">
        <v>44480.818020833336</v>
      </c>
      <c r="AJ494">
        <v>510</v>
      </c>
      <c r="AK494">
        <v>1</v>
      </c>
      <c r="AL494">
        <v>0</v>
      </c>
      <c r="AM494">
        <v>1</v>
      </c>
      <c r="AN494">
        <v>0</v>
      </c>
      <c r="AO494">
        <v>1</v>
      </c>
      <c r="AP494">
        <v>-25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>
      <c r="A495" t="s">
        <v>1348</v>
      </c>
      <c r="B495" t="s">
        <v>79</v>
      </c>
      <c r="C495" t="s">
        <v>1328</v>
      </c>
      <c r="D495" t="s">
        <v>81</v>
      </c>
      <c r="E495" s="2" t="str">
        <f>HYPERLINK("capsilon://?command=openfolder&amp;siteaddress=FAM.docvelocity-na8.net&amp;folderid=FX993E1C9F-858D-C79E-B00A-1D5C474042EA","FX210812979")</f>
        <v>FX210812979</v>
      </c>
      <c r="F495" t="s">
        <v>19</v>
      </c>
      <c r="G495" t="s">
        <v>19</v>
      </c>
      <c r="H495" t="s">
        <v>82</v>
      </c>
      <c r="I495" t="s">
        <v>1349</v>
      </c>
      <c r="J495">
        <v>31</v>
      </c>
      <c r="K495" t="s">
        <v>84</v>
      </c>
      <c r="L495" t="s">
        <v>85</v>
      </c>
      <c r="M495" t="s">
        <v>86</v>
      </c>
      <c r="N495">
        <v>2</v>
      </c>
      <c r="O495" s="1">
        <v>44480.716631944444</v>
      </c>
      <c r="P495" s="1">
        <v>44480.821643518517</v>
      </c>
      <c r="Q495">
        <v>8130</v>
      </c>
      <c r="R495">
        <v>943</v>
      </c>
      <c r="S495" t="b">
        <v>0</v>
      </c>
      <c r="T495" t="s">
        <v>87</v>
      </c>
      <c r="U495" t="b">
        <v>0</v>
      </c>
      <c r="V495" t="s">
        <v>192</v>
      </c>
      <c r="W495" s="1">
        <v>44480.724004629628</v>
      </c>
      <c r="X495">
        <v>624</v>
      </c>
      <c r="Y495">
        <v>66</v>
      </c>
      <c r="Z495">
        <v>0</v>
      </c>
      <c r="AA495">
        <v>66</v>
      </c>
      <c r="AB495">
        <v>0</v>
      </c>
      <c r="AC495">
        <v>49</v>
      </c>
      <c r="AD495">
        <v>-35</v>
      </c>
      <c r="AE495">
        <v>0</v>
      </c>
      <c r="AF495">
        <v>0</v>
      </c>
      <c r="AG495">
        <v>0</v>
      </c>
      <c r="AH495" t="s">
        <v>142</v>
      </c>
      <c r="AI495" s="1">
        <v>44480.821643518517</v>
      </c>
      <c r="AJ495">
        <v>312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-35</v>
      </c>
      <c r="AQ495">
        <v>0</v>
      </c>
      <c r="AR495">
        <v>0</v>
      </c>
      <c r="AS495">
        <v>0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>
      <c r="A496" t="s">
        <v>1350</v>
      </c>
      <c r="B496" t="s">
        <v>79</v>
      </c>
      <c r="C496" t="s">
        <v>1342</v>
      </c>
      <c r="D496" t="s">
        <v>81</v>
      </c>
      <c r="E496" s="2" t="str">
        <f>HYPERLINK("capsilon://?command=openfolder&amp;siteaddress=FAM.docvelocity-na8.net&amp;folderid=FX62766B14-31C7-B1B0-5F8A-60A0C1EC4BC8","FX210816079")</f>
        <v>FX210816079</v>
      </c>
      <c r="F496" t="s">
        <v>19</v>
      </c>
      <c r="G496" t="s">
        <v>19</v>
      </c>
      <c r="H496" t="s">
        <v>82</v>
      </c>
      <c r="I496" t="s">
        <v>1351</v>
      </c>
      <c r="J496">
        <v>62</v>
      </c>
      <c r="K496" t="s">
        <v>84</v>
      </c>
      <c r="L496" t="s">
        <v>85</v>
      </c>
      <c r="M496" t="s">
        <v>86</v>
      </c>
      <c r="N496">
        <v>2</v>
      </c>
      <c r="O496" s="1">
        <v>44480.717777777776</v>
      </c>
      <c r="P496" s="1">
        <v>44480.824606481481</v>
      </c>
      <c r="Q496">
        <v>8841</v>
      </c>
      <c r="R496">
        <v>389</v>
      </c>
      <c r="S496" t="b">
        <v>0</v>
      </c>
      <c r="T496" t="s">
        <v>87</v>
      </c>
      <c r="U496" t="b">
        <v>0</v>
      </c>
      <c r="V496" t="s">
        <v>265</v>
      </c>
      <c r="W496" s="1">
        <v>44480.726331018515</v>
      </c>
      <c r="X496">
        <v>134</v>
      </c>
      <c r="Y496">
        <v>49</v>
      </c>
      <c r="Z496">
        <v>0</v>
      </c>
      <c r="AA496">
        <v>49</v>
      </c>
      <c r="AB496">
        <v>0</v>
      </c>
      <c r="AC496">
        <v>12</v>
      </c>
      <c r="AD496">
        <v>13</v>
      </c>
      <c r="AE496">
        <v>0</v>
      </c>
      <c r="AF496">
        <v>0</v>
      </c>
      <c r="AG496">
        <v>0</v>
      </c>
      <c r="AH496" t="s">
        <v>142</v>
      </c>
      <c r="AI496" s="1">
        <v>44480.824606481481</v>
      </c>
      <c r="AJ496">
        <v>255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13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>
      <c r="A497" t="s">
        <v>1352</v>
      </c>
      <c r="B497" t="s">
        <v>79</v>
      </c>
      <c r="C497" t="s">
        <v>331</v>
      </c>
      <c r="D497" t="s">
        <v>81</v>
      </c>
      <c r="E497" s="2" t="str">
        <f>HYPERLINK("capsilon://?command=openfolder&amp;siteaddress=FAM.docvelocity-na8.net&amp;folderid=FXA4E7FC52-4D15-BA17-6A45-C615F7C5CE6B","FX21101199")</f>
        <v>FX21101199</v>
      </c>
      <c r="F497" t="s">
        <v>19</v>
      </c>
      <c r="G497" t="s">
        <v>19</v>
      </c>
      <c r="H497" t="s">
        <v>82</v>
      </c>
      <c r="I497" t="s">
        <v>1336</v>
      </c>
      <c r="J497">
        <v>31</v>
      </c>
      <c r="K497" t="s">
        <v>84</v>
      </c>
      <c r="L497" t="s">
        <v>85</v>
      </c>
      <c r="M497" t="s">
        <v>86</v>
      </c>
      <c r="N497">
        <v>2</v>
      </c>
      <c r="O497" s="1">
        <v>44480.719293981485</v>
      </c>
      <c r="P497" s="1">
        <v>44480.737083333333</v>
      </c>
      <c r="Q497">
        <v>423</v>
      </c>
      <c r="R497">
        <v>1114</v>
      </c>
      <c r="S497" t="b">
        <v>0</v>
      </c>
      <c r="T497" t="s">
        <v>87</v>
      </c>
      <c r="U497" t="b">
        <v>1</v>
      </c>
      <c r="V497" t="s">
        <v>265</v>
      </c>
      <c r="W497" s="1">
        <v>44480.724768518521</v>
      </c>
      <c r="X497">
        <v>463</v>
      </c>
      <c r="Y497">
        <v>47</v>
      </c>
      <c r="Z497">
        <v>0</v>
      </c>
      <c r="AA497">
        <v>47</v>
      </c>
      <c r="AB497">
        <v>0</v>
      </c>
      <c r="AC497">
        <v>32</v>
      </c>
      <c r="AD497">
        <v>-16</v>
      </c>
      <c r="AE497">
        <v>0</v>
      </c>
      <c r="AF497">
        <v>0</v>
      </c>
      <c r="AG497">
        <v>0</v>
      </c>
      <c r="AH497" t="s">
        <v>206</v>
      </c>
      <c r="AI497" s="1">
        <v>44480.737083333333</v>
      </c>
      <c r="AJ497">
        <v>651</v>
      </c>
      <c r="AK497">
        <v>3</v>
      </c>
      <c r="AL497">
        <v>0</v>
      </c>
      <c r="AM497">
        <v>3</v>
      </c>
      <c r="AN497">
        <v>0</v>
      </c>
      <c r="AO497">
        <v>3</v>
      </c>
      <c r="AP497">
        <v>-19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>
      <c r="A498" t="s">
        <v>1353</v>
      </c>
      <c r="B498" t="s">
        <v>79</v>
      </c>
      <c r="C498" t="s">
        <v>331</v>
      </c>
      <c r="D498" t="s">
        <v>81</v>
      </c>
      <c r="E498" s="2" t="str">
        <f>HYPERLINK("capsilon://?command=openfolder&amp;siteaddress=FAM.docvelocity-na8.net&amp;folderid=FXA4E7FC52-4D15-BA17-6A45-C615F7C5CE6B","FX21101199")</f>
        <v>FX21101199</v>
      </c>
      <c r="F498" t="s">
        <v>19</v>
      </c>
      <c r="G498" t="s">
        <v>19</v>
      </c>
      <c r="H498" t="s">
        <v>82</v>
      </c>
      <c r="I498" t="s">
        <v>1338</v>
      </c>
      <c r="J498">
        <v>31</v>
      </c>
      <c r="K498" t="s">
        <v>84</v>
      </c>
      <c r="L498" t="s">
        <v>85</v>
      </c>
      <c r="M498" t="s">
        <v>86</v>
      </c>
      <c r="N498">
        <v>2</v>
      </c>
      <c r="O498" s="1">
        <v>44480.720023148147</v>
      </c>
      <c r="P498" s="1">
        <v>44480.743252314816</v>
      </c>
      <c r="Q498">
        <v>588</v>
      </c>
      <c r="R498">
        <v>1419</v>
      </c>
      <c r="S498" t="b">
        <v>0</v>
      </c>
      <c r="T498" t="s">
        <v>87</v>
      </c>
      <c r="U498" t="b">
        <v>1</v>
      </c>
      <c r="V498" t="s">
        <v>100</v>
      </c>
      <c r="W498" s="1">
        <v>44480.728576388887</v>
      </c>
      <c r="X498">
        <v>687</v>
      </c>
      <c r="Y498">
        <v>38</v>
      </c>
      <c r="Z498">
        <v>0</v>
      </c>
      <c r="AA498">
        <v>38</v>
      </c>
      <c r="AB498">
        <v>0</v>
      </c>
      <c r="AC498">
        <v>30</v>
      </c>
      <c r="AD498">
        <v>-7</v>
      </c>
      <c r="AE498">
        <v>0</v>
      </c>
      <c r="AF498">
        <v>0</v>
      </c>
      <c r="AG498">
        <v>0</v>
      </c>
      <c r="AH498" t="s">
        <v>206</v>
      </c>
      <c r="AI498" s="1">
        <v>44480.743252314816</v>
      </c>
      <c r="AJ498">
        <v>417</v>
      </c>
      <c r="AK498">
        <v>4</v>
      </c>
      <c r="AL498">
        <v>0</v>
      </c>
      <c r="AM498">
        <v>4</v>
      </c>
      <c r="AN498">
        <v>0</v>
      </c>
      <c r="AO498">
        <v>4</v>
      </c>
      <c r="AP498">
        <v>-11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>
      <c r="A499" t="s">
        <v>1354</v>
      </c>
      <c r="B499" t="s">
        <v>79</v>
      </c>
      <c r="C499" t="s">
        <v>1355</v>
      </c>
      <c r="D499" t="s">
        <v>81</v>
      </c>
      <c r="E499" s="2" t="str">
        <f>HYPERLINK("capsilon://?command=openfolder&amp;siteaddress=FAM.docvelocity-na8.net&amp;folderid=FXBBF2D1B2-BE46-D54D-8507-C5BF25C9598C","FX21102433")</f>
        <v>FX21102433</v>
      </c>
      <c r="F499" t="s">
        <v>19</v>
      </c>
      <c r="G499" t="s">
        <v>19</v>
      </c>
      <c r="H499" t="s">
        <v>82</v>
      </c>
      <c r="I499" t="s">
        <v>1356</v>
      </c>
      <c r="J499">
        <v>576</v>
      </c>
      <c r="K499" t="s">
        <v>84</v>
      </c>
      <c r="L499" t="s">
        <v>85</v>
      </c>
      <c r="M499" t="s">
        <v>86</v>
      </c>
      <c r="N499">
        <v>2</v>
      </c>
      <c r="O499" s="1">
        <v>44480.721354166664</v>
      </c>
      <c r="P499" s="1">
        <v>44481.177175925928</v>
      </c>
      <c r="Q499">
        <v>35583</v>
      </c>
      <c r="R499">
        <v>3800</v>
      </c>
      <c r="S499" t="b">
        <v>0</v>
      </c>
      <c r="T499" t="s">
        <v>87</v>
      </c>
      <c r="U499" t="b">
        <v>0</v>
      </c>
      <c r="V499" t="s">
        <v>265</v>
      </c>
      <c r="W499" s="1">
        <v>44480.74046296296</v>
      </c>
      <c r="X499">
        <v>1221</v>
      </c>
      <c r="Y499">
        <v>199</v>
      </c>
      <c r="Z499">
        <v>0</v>
      </c>
      <c r="AA499">
        <v>199</v>
      </c>
      <c r="AB499">
        <v>328</v>
      </c>
      <c r="AC499">
        <v>48</v>
      </c>
      <c r="AD499">
        <v>377</v>
      </c>
      <c r="AE499">
        <v>0</v>
      </c>
      <c r="AF499">
        <v>0</v>
      </c>
      <c r="AG499">
        <v>0</v>
      </c>
      <c r="AH499" t="s">
        <v>89</v>
      </c>
      <c r="AI499" s="1">
        <v>44481.177175925928</v>
      </c>
      <c r="AJ499">
        <v>2511</v>
      </c>
      <c r="AK499">
        <v>4</v>
      </c>
      <c r="AL499">
        <v>0</v>
      </c>
      <c r="AM499">
        <v>4</v>
      </c>
      <c r="AN499">
        <v>328</v>
      </c>
      <c r="AO499">
        <v>3</v>
      </c>
      <c r="AP499">
        <v>373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>
      <c r="A500" t="s">
        <v>1357</v>
      </c>
      <c r="B500" t="s">
        <v>79</v>
      </c>
      <c r="C500" t="s">
        <v>331</v>
      </c>
      <c r="D500" t="s">
        <v>81</v>
      </c>
      <c r="E500" s="2" t="str">
        <f>HYPERLINK("capsilon://?command=openfolder&amp;siteaddress=FAM.docvelocity-na8.net&amp;folderid=FXA4E7FC52-4D15-BA17-6A45-C615F7C5CE6B","FX21101199")</f>
        <v>FX21101199</v>
      </c>
      <c r="F500" t="s">
        <v>19</v>
      </c>
      <c r="G500" t="s">
        <v>19</v>
      </c>
      <c r="H500" t="s">
        <v>82</v>
      </c>
      <c r="I500" t="s">
        <v>1345</v>
      </c>
      <c r="J500">
        <v>31</v>
      </c>
      <c r="K500" t="s">
        <v>84</v>
      </c>
      <c r="L500" t="s">
        <v>85</v>
      </c>
      <c r="M500" t="s">
        <v>86</v>
      </c>
      <c r="N500">
        <v>2</v>
      </c>
      <c r="O500" s="1">
        <v>44480.721886574072</v>
      </c>
      <c r="P500" s="1">
        <v>44480.739803240744</v>
      </c>
      <c r="Q500">
        <v>742</v>
      </c>
      <c r="R500">
        <v>806</v>
      </c>
      <c r="S500" t="b">
        <v>0</v>
      </c>
      <c r="T500" t="s">
        <v>87</v>
      </c>
      <c r="U500" t="b">
        <v>1</v>
      </c>
      <c r="V500" t="s">
        <v>192</v>
      </c>
      <c r="W500" s="1">
        <v>44480.728321759256</v>
      </c>
      <c r="X500">
        <v>373</v>
      </c>
      <c r="Y500">
        <v>41</v>
      </c>
      <c r="Z500">
        <v>0</v>
      </c>
      <c r="AA500">
        <v>41</v>
      </c>
      <c r="AB500">
        <v>0</v>
      </c>
      <c r="AC500">
        <v>34</v>
      </c>
      <c r="AD500">
        <v>-10</v>
      </c>
      <c r="AE500">
        <v>0</v>
      </c>
      <c r="AF500">
        <v>0</v>
      </c>
      <c r="AG500">
        <v>0</v>
      </c>
      <c r="AH500" t="s">
        <v>142</v>
      </c>
      <c r="AI500" s="1">
        <v>44480.739803240744</v>
      </c>
      <c r="AJ500">
        <v>433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-10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>
      <c r="A501" t="s">
        <v>1358</v>
      </c>
      <c r="B501" t="s">
        <v>79</v>
      </c>
      <c r="C501" t="s">
        <v>1359</v>
      </c>
      <c r="D501" t="s">
        <v>81</v>
      </c>
      <c r="E501" s="2" t="str">
        <f>HYPERLINK("capsilon://?command=openfolder&amp;siteaddress=FAM.docvelocity-na8.net&amp;folderid=FX863EE526-92B5-F307-A9B1-AE142A16C1C2","FX21104900")</f>
        <v>FX21104900</v>
      </c>
      <c r="F501" t="s">
        <v>19</v>
      </c>
      <c r="G501" t="s">
        <v>19</v>
      </c>
      <c r="H501" t="s">
        <v>82</v>
      </c>
      <c r="I501" t="s">
        <v>1360</v>
      </c>
      <c r="J501">
        <v>270</v>
      </c>
      <c r="K501" t="s">
        <v>84</v>
      </c>
      <c r="L501" t="s">
        <v>85</v>
      </c>
      <c r="M501" t="s">
        <v>86</v>
      </c>
      <c r="N501">
        <v>2</v>
      </c>
      <c r="O501" s="1">
        <v>44480.731782407405</v>
      </c>
      <c r="P501" s="1">
        <v>44481.185081018521</v>
      </c>
      <c r="Q501">
        <v>34697</v>
      </c>
      <c r="R501">
        <v>4468</v>
      </c>
      <c r="S501" t="b">
        <v>0</v>
      </c>
      <c r="T501" t="s">
        <v>87</v>
      </c>
      <c r="U501" t="b">
        <v>0</v>
      </c>
      <c r="V501" t="s">
        <v>100</v>
      </c>
      <c r="W501" s="1">
        <v>44480.75267361111</v>
      </c>
      <c r="X501">
        <v>1751</v>
      </c>
      <c r="Y501">
        <v>230</v>
      </c>
      <c r="Z501">
        <v>0</v>
      </c>
      <c r="AA501">
        <v>230</v>
      </c>
      <c r="AB501">
        <v>0</v>
      </c>
      <c r="AC501">
        <v>123</v>
      </c>
      <c r="AD501">
        <v>40</v>
      </c>
      <c r="AE501">
        <v>0</v>
      </c>
      <c r="AF501">
        <v>0</v>
      </c>
      <c r="AG501">
        <v>0</v>
      </c>
      <c r="AH501" t="s">
        <v>121</v>
      </c>
      <c r="AI501" s="1">
        <v>44481.185081018521</v>
      </c>
      <c r="AJ501">
        <v>17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40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>
      <c r="A502" t="s">
        <v>1361</v>
      </c>
      <c r="B502" t="s">
        <v>79</v>
      </c>
      <c r="C502" t="s">
        <v>331</v>
      </c>
      <c r="D502" t="s">
        <v>81</v>
      </c>
      <c r="E502" s="2" t="str">
        <f>HYPERLINK("capsilon://?command=openfolder&amp;siteaddress=FAM.docvelocity-na8.net&amp;folderid=FXA4E7FC52-4D15-BA17-6A45-C615F7C5CE6B","FX21101199")</f>
        <v>FX21101199</v>
      </c>
      <c r="F502" t="s">
        <v>19</v>
      </c>
      <c r="G502" t="s">
        <v>19</v>
      </c>
      <c r="H502" t="s">
        <v>82</v>
      </c>
      <c r="I502" t="s">
        <v>1340</v>
      </c>
      <c r="J502">
        <v>31</v>
      </c>
      <c r="K502" t="s">
        <v>84</v>
      </c>
      <c r="L502" t="s">
        <v>85</v>
      </c>
      <c r="M502" t="s">
        <v>86</v>
      </c>
      <c r="N502">
        <v>2</v>
      </c>
      <c r="O502" s="1">
        <v>44480.735312500001</v>
      </c>
      <c r="P502" s="1">
        <v>44480.766828703701</v>
      </c>
      <c r="Q502">
        <v>1850</v>
      </c>
      <c r="R502">
        <v>873</v>
      </c>
      <c r="S502" t="b">
        <v>0</v>
      </c>
      <c r="T502" t="s">
        <v>87</v>
      </c>
      <c r="U502" t="b">
        <v>1</v>
      </c>
      <c r="V502" t="s">
        <v>192</v>
      </c>
      <c r="W502" s="1">
        <v>44480.741412037038</v>
      </c>
      <c r="X502">
        <v>450</v>
      </c>
      <c r="Y502">
        <v>46</v>
      </c>
      <c r="Z502">
        <v>0</v>
      </c>
      <c r="AA502">
        <v>46</v>
      </c>
      <c r="AB502">
        <v>0</v>
      </c>
      <c r="AC502">
        <v>34</v>
      </c>
      <c r="AD502">
        <v>-15</v>
      </c>
      <c r="AE502">
        <v>0</v>
      </c>
      <c r="AF502">
        <v>0</v>
      </c>
      <c r="AG502">
        <v>0</v>
      </c>
      <c r="AH502" t="s">
        <v>142</v>
      </c>
      <c r="AI502" s="1">
        <v>44480.766828703701</v>
      </c>
      <c r="AJ502">
        <v>386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-15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>
      <c r="A503" t="s">
        <v>1362</v>
      </c>
      <c r="B503" t="s">
        <v>79</v>
      </c>
      <c r="C503" t="s">
        <v>1363</v>
      </c>
      <c r="D503" t="s">
        <v>81</v>
      </c>
      <c r="E503" s="2" t="str">
        <f>HYPERLINK("capsilon://?command=openfolder&amp;siteaddress=FAM.docvelocity-na8.net&amp;folderid=FXCCCC16FE-2E89-22CB-0CE4-CDBBA7C78BD2","FX21104451")</f>
        <v>FX21104451</v>
      </c>
      <c r="F503" t="s">
        <v>19</v>
      </c>
      <c r="G503" t="s">
        <v>19</v>
      </c>
      <c r="H503" t="s">
        <v>82</v>
      </c>
      <c r="I503" t="s">
        <v>1364</v>
      </c>
      <c r="J503">
        <v>350</v>
      </c>
      <c r="K503" t="s">
        <v>84</v>
      </c>
      <c r="L503" t="s">
        <v>85</v>
      </c>
      <c r="M503" t="s">
        <v>86</v>
      </c>
      <c r="N503">
        <v>2</v>
      </c>
      <c r="O503" s="1">
        <v>44480.743958333333</v>
      </c>
      <c r="P503" s="1">
        <v>44481.174988425926</v>
      </c>
      <c r="Q503">
        <v>34427</v>
      </c>
      <c r="R503">
        <v>2814</v>
      </c>
      <c r="S503" t="b">
        <v>0</v>
      </c>
      <c r="T503" t="s">
        <v>87</v>
      </c>
      <c r="U503" t="b">
        <v>0</v>
      </c>
      <c r="V503" t="s">
        <v>159</v>
      </c>
      <c r="W503" s="1">
        <v>44480.756006944444</v>
      </c>
      <c r="X503">
        <v>1041</v>
      </c>
      <c r="Y503">
        <v>232</v>
      </c>
      <c r="Z503">
        <v>0</v>
      </c>
      <c r="AA503">
        <v>232</v>
      </c>
      <c r="AB503">
        <v>0</v>
      </c>
      <c r="AC503">
        <v>116</v>
      </c>
      <c r="AD503">
        <v>118</v>
      </c>
      <c r="AE503">
        <v>0</v>
      </c>
      <c r="AF503">
        <v>0</v>
      </c>
      <c r="AG503">
        <v>0</v>
      </c>
      <c r="AH503" t="s">
        <v>146</v>
      </c>
      <c r="AI503" s="1">
        <v>44481.174988425926</v>
      </c>
      <c r="AJ503">
        <v>1773</v>
      </c>
      <c r="AK503">
        <v>2</v>
      </c>
      <c r="AL503">
        <v>0</v>
      </c>
      <c r="AM503">
        <v>2</v>
      </c>
      <c r="AN503">
        <v>0</v>
      </c>
      <c r="AO503">
        <v>2</v>
      </c>
      <c r="AP503">
        <v>116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>
      <c r="A504" t="s">
        <v>1365</v>
      </c>
      <c r="B504" t="s">
        <v>79</v>
      </c>
      <c r="C504" t="s">
        <v>1366</v>
      </c>
      <c r="D504" t="s">
        <v>81</v>
      </c>
      <c r="E504" s="2" t="str">
        <f>HYPERLINK("capsilon://?command=openfolder&amp;siteaddress=FAM.docvelocity-na8.net&amp;folderid=FX0EBAE1A9-5EAB-06AC-E01F-0C1E8336D185","FX21102783")</f>
        <v>FX21102783</v>
      </c>
      <c r="F504" t="s">
        <v>19</v>
      </c>
      <c r="G504" t="s">
        <v>19</v>
      </c>
      <c r="H504" t="s">
        <v>82</v>
      </c>
      <c r="I504" t="s">
        <v>1367</v>
      </c>
      <c r="J504">
        <v>211</v>
      </c>
      <c r="K504" t="s">
        <v>84</v>
      </c>
      <c r="L504" t="s">
        <v>85</v>
      </c>
      <c r="M504" t="s">
        <v>86</v>
      </c>
      <c r="N504">
        <v>2</v>
      </c>
      <c r="O504" s="1">
        <v>44480.750150462962</v>
      </c>
      <c r="P504" s="1">
        <v>44481.192245370374</v>
      </c>
      <c r="Q504">
        <v>36086</v>
      </c>
      <c r="R504">
        <v>2111</v>
      </c>
      <c r="S504" t="b">
        <v>0</v>
      </c>
      <c r="T504" t="s">
        <v>87</v>
      </c>
      <c r="U504" t="b">
        <v>0</v>
      </c>
      <c r="V504" t="s">
        <v>192</v>
      </c>
      <c r="W504" s="1">
        <v>44480.757372685184</v>
      </c>
      <c r="X504">
        <v>621</v>
      </c>
      <c r="Y504">
        <v>177</v>
      </c>
      <c r="Z504">
        <v>0</v>
      </c>
      <c r="AA504">
        <v>177</v>
      </c>
      <c r="AB504">
        <v>0</v>
      </c>
      <c r="AC504">
        <v>41</v>
      </c>
      <c r="AD504">
        <v>34</v>
      </c>
      <c r="AE504">
        <v>0</v>
      </c>
      <c r="AF504">
        <v>0</v>
      </c>
      <c r="AG504">
        <v>0</v>
      </c>
      <c r="AH504" t="s">
        <v>146</v>
      </c>
      <c r="AI504" s="1">
        <v>44481.192245370374</v>
      </c>
      <c r="AJ504">
        <v>1490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34</v>
      </c>
      <c r="AQ504">
        <v>0</v>
      </c>
      <c r="AR504">
        <v>0</v>
      </c>
      <c r="AS504">
        <v>0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>
      <c r="A505" t="s">
        <v>1368</v>
      </c>
      <c r="B505" t="s">
        <v>79</v>
      </c>
      <c r="C505" t="s">
        <v>1369</v>
      </c>
      <c r="D505" t="s">
        <v>81</v>
      </c>
      <c r="E505" s="2" t="str">
        <f>HYPERLINK("capsilon://?command=openfolder&amp;siteaddress=FAM.docvelocity-na8.net&amp;folderid=FX80C34337-276F-0EB5-5E43-4FF49F46B773","FX210710759")</f>
        <v>FX210710759</v>
      </c>
      <c r="F505" t="s">
        <v>19</v>
      </c>
      <c r="G505" t="s">
        <v>19</v>
      </c>
      <c r="H505" t="s">
        <v>82</v>
      </c>
      <c r="I505" t="s">
        <v>1370</v>
      </c>
      <c r="J505">
        <v>76</v>
      </c>
      <c r="K505" t="s">
        <v>84</v>
      </c>
      <c r="L505" t="s">
        <v>85</v>
      </c>
      <c r="M505" t="s">
        <v>86</v>
      </c>
      <c r="N505">
        <v>2</v>
      </c>
      <c r="O505" s="1">
        <v>44480.782175925924</v>
      </c>
      <c r="P505" s="1">
        <v>44481.184363425928</v>
      </c>
      <c r="Q505">
        <v>33816</v>
      </c>
      <c r="R505">
        <v>933</v>
      </c>
      <c r="S505" t="b">
        <v>0</v>
      </c>
      <c r="T505" t="s">
        <v>87</v>
      </c>
      <c r="U505" t="b">
        <v>0</v>
      </c>
      <c r="V505" t="s">
        <v>192</v>
      </c>
      <c r="W505" s="1">
        <v>44480.785821759258</v>
      </c>
      <c r="X505">
        <v>312</v>
      </c>
      <c r="Y505">
        <v>74</v>
      </c>
      <c r="Z505">
        <v>0</v>
      </c>
      <c r="AA505">
        <v>74</v>
      </c>
      <c r="AB505">
        <v>0</v>
      </c>
      <c r="AC505">
        <v>30</v>
      </c>
      <c r="AD505">
        <v>2</v>
      </c>
      <c r="AE505">
        <v>0</v>
      </c>
      <c r="AF505">
        <v>0</v>
      </c>
      <c r="AG505">
        <v>0</v>
      </c>
      <c r="AH505" t="s">
        <v>89</v>
      </c>
      <c r="AI505" s="1">
        <v>44481.184363425928</v>
      </c>
      <c r="AJ505">
        <v>621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2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>
      <c r="A506" t="s">
        <v>1371</v>
      </c>
      <c r="B506" t="s">
        <v>79</v>
      </c>
      <c r="C506" t="s">
        <v>1372</v>
      </c>
      <c r="D506" t="s">
        <v>81</v>
      </c>
      <c r="E506" s="2" t="str">
        <f>HYPERLINK("capsilon://?command=openfolder&amp;siteaddress=FAM.docvelocity-na8.net&amp;folderid=FXC76C90B9-B12F-5433-2DD4-C083C07AF04F","FX21097391")</f>
        <v>FX21097391</v>
      </c>
      <c r="F506" t="s">
        <v>19</v>
      </c>
      <c r="G506" t="s">
        <v>19</v>
      </c>
      <c r="H506" t="s">
        <v>82</v>
      </c>
      <c r="I506" t="s">
        <v>1373</v>
      </c>
      <c r="J506">
        <v>132</v>
      </c>
      <c r="K506" t="s">
        <v>84</v>
      </c>
      <c r="L506" t="s">
        <v>85</v>
      </c>
      <c r="M506" t="s">
        <v>86</v>
      </c>
      <c r="N506">
        <v>2</v>
      </c>
      <c r="O506" s="1">
        <v>44481.220416666663</v>
      </c>
      <c r="P506" s="1">
        <v>44481.225358796299</v>
      </c>
      <c r="Q506">
        <v>299</v>
      </c>
      <c r="R506">
        <v>128</v>
      </c>
      <c r="S506" t="b">
        <v>0</v>
      </c>
      <c r="T506" t="s">
        <v>87</v>
      </c>
      <c r="U506" t="b">
        <v>0</v>
      </c>
      <c r="V506" t="s">
        <v>128</v>
      </c>
      <c r="W506" s="1">
        <v>44481.221828703703</v>
      </c>
      <c r="X506">
        <v>50</v>
      </c>
      <c r="Y506">
        <v>0</v>
      </c>
      <c r="Z506">
        <v>0</v>
      </c>
      <c r="AA506">
        <v>0</v>
      </c>
      <c r="AB506">
        <v>104</v>
      </c>
      <c r="AC506">
        <v>0</v>
      </c>
      <c r="AD506">
        <v>132</v>
      </c>
      <c r="AE506">
        <v>0</v>
      </c>
      <c r="AF506">
        <v>0</v>
      </c>
      <c r="AG506">
        <v>0</v>
      </c>
      <c r="AH506" t="s">
        <v>146</v>
      </c>
      <c r="AI506" s="1">
        <v>44481.225358796299</v>
      </c>
      <c r="AJ506">
        <v>78</v>
      </c>
      <c r="AK506">
        <v>0</v>
      </c>
      <c r="AL506">
        <v>0</v>
      </c>
      <c r="AM506">
        <v>0</v>
      </c>
      <c r="AN506">
        <v>104</v>
      </c>
      <c r="AO506">
        <v>0</v>
      </c>
      <c r="AP506">
        <v>132</v>
      </c>
      <c r="AQ506">
        <v>0</v>
      </c>
      <c r="AR506">
        <v>0</v>
      </c>
      <c r="AS506">
        <v>0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>
      <c r="A507" t="s">
        <v>1374</v>
      </c>
      <c r="B507" t="s">
        <v>79</v>
      </c>
      <c r="C507" t="s">
        <v>1375</v>
      </c>
      <c r="D507" t="s">
        <v>81</v>
      </c>
      <c r="E507" s="2" t="str">
        <f>HYPERLINK("capsilon://?command=openfolder&amp;siteaddress=FAM.docvelocity-na8.net&amp;folderid=FXD844C765-F97B-3040-23D7-2458BFD2FB43","FX21092699")</f>
        <v>FX21092699</v>
      </c>
      <c r="F507" t="s">
        <v>19</v>
      </c>
      <c r="G507" t="s">
        <v>19</v>
      </c>
      <c r="H507" t="s">
        <v>82</v>
      </c>
      <c r="I507" t="s">
        <v>1376</v>
      </c>
      <c r="J507">
        <v>66</v>
      </c>
      <c r="K507" t="s">
        <v>84</v>
      </c>
      <c r="L507" t="s">
        <v>85</v>
      </c>
      <c r="M507" t="s">
        <v>86</v>
      </c>
      <c r="N507">
        <v>2</v>
      </c>
      <c r="O507" s="1">
        <v>44481.228773148148</v>
      </c>
      <c r="P507" s="1">
        <v>44481.271423611113</v>
      </c>
      <c r="Q507">
        <v>3566</v>
      </c>
      <c r="R507">
        <v>119</v>
      </c>
      <c r="S507" t="b">
        <v>0</v>
      </c>
      <c r="T507" t="s">
        <v>87</v>
      </c>
      <c r="U507" t="b">
        <v>0</v>
      </c>
      <c r="V507" t="s">
        <v>88</v>
      </c>
      <c r="W507" s="1">
        <v>44481.233784722222</v>
      </c>
      <c r="X507">
        <v>50</v>
      </c>
      <c r="Y507">
        <v>0</v>
      </c>
      <c r="Z507">
        <v>0</v>
      </c>
      <c r="AA507">
        <v>0</v>
      </c>
      <c r="AB507">
        <v>52</v>
      </c>
      <c r="AC507">
        <v>0</v>
      </c>
      <c r="AD507">
        <v>66</v>
      </c>
      <c r="AE507">
        <v>0</v>
      </c>
      <c r="AF507">
        <v>0</v>
      </c>
      <c r="AG507">
        <v>0</v>
      </c>
      <c r="AH507" t="s">
        <v>146</v>
      </c>
      <c r="AI507" s="1">
        <v>44481.271423611113</v>
      </c>
      <c r="AJ507">
        <v>53</v>
      </c>
      <c r="AK507">
        <v>0</v>
      </c>
      <c r="AL507">
        <v>0</v>
      </c>
      <c r="AM507">
        <v>0</v>
      </c>
      <c r="AN507">
        <v>52</v>
      </c>
      <c r="AO507">
        <v>0</v>
      </c>
      <c r="AP507">
        <v>66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>
      <c r="A508" t="s">
        <v>1377</v>
      </c>
      <c r="B508" t="s">
        <v>79</v>
      </c>
      <c r="C508" t="s">
        <v>1378</v>
      </c>
      <c r="D508" t="s">
        <v>81</v>
      </c>
      <c r="E508" s="2" t="str">
        <f>HYPERLINK("capsilon://?command=openfolder&amp;siteaddress=FAM.docvelocity-na8.net&amp;folderid=FX9D4C33AE-2119-FA1F-8C66-995CFC0C7C2C","FX2109761")</f>
        <v>FX2109761</v>
      </c>
      <c r="F508" t="s">
        <v>19</v>
      </c>
      <c r="G508" t="s">
        <v>19</v>
      </c>
      <c r="H508" t="s">
        <v>82</v>
      </c>
      <c r="I508" t="s">
        <v>1379</v>
      </c>
      <c r="J508">
        <v>66</v>
      </c>
      <c r="K508" t="s">
        <v>84</v>
      </c>
      <c r="L508" t="s">
        <v>85</v>
      </c>
      <c r="M508" t="s">
        <v>86</v>
      </c>
      <c r="N508">
        <v>2</v>
      </c>
      <c r="O508" s="1">
        <v>44481.253078703703</v>
      </c>
      <c r="P508" s="1">
        <v>44481.271944444445</v>
      </c>
      <c r="Q508">
        <v>1542</v>
      </c>
      <c r="R508">
        <v>88</v>
      </c>
      <c r="S508" t="b">
        <v>0</v>
      </c>
      <c r="T508" t="s">
        <v>87</v>
      </c>
      <c r="U508" t="b">
        <v>0</v>
      </c>
      <c r="V508" t="s">
        <v>100</v>
      </c>
      <c r="W508" s="1">
        <v>44481.260879629626</v>
      </c>
      <c r="X508">
        <v>35</v>
      </c>
      <c r="Y508">
        <v>0</v>
      </c>
      <c r="Z508">
        <v>0</v>
      </c>
      <c r="AA508">
        <v>0</v>
      </c>
      <c r="AB508">
        <v>52</v>
      </c>
      <c r="AC508">
        <v>0</v>
      </c>
      <c r="AD508">
        <v>66</v>
      </c>
      <c r="AE508">
        <v>0</v>
      </c>
      <c r="AF508">
        <v>0</v>
      </c>
      <c r="AG508">
        <v>0</v>
      </c>
      <c r="AH508" t="s">
        <v>146</v>
      </c>
      <c r="AI508" s="1">
        <v>44481.271944444445</v>
      </c>
      <c r="AJ508">
        <v>44</v>
      </c>
      <c r="AK508">
        <v>0</v>
      </c>
      <c r="AL508">
        <v>0</v>
      </c>
      <c r="AM508">
        <v>0</v>
      </c>
      <c r="AN508">
        <v>52</v>
      </c>
      <c r="AO508">
        <v>0</v>
      </c>
      <c r="AP508">
        <v>66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>
      <c r="A509" t="s">
        <v>1380</v>
      </c>
      <c r="B509" t="s">
        <v>79</v>
      </c>
      <c r="C509" t="s">
        <v>824</v>
      </c>
      <c r="D509" t="s">
        <v>81</v>
      </c>
      <c r="E509" s="2" t="str">
        <f>HYPERLINK("capsilon://?command=openfolder&amp;siteaddress=FAM.docvelocity-na8.net&amp;folderid=FX0E78A2F3-0073-893B-0597-95F4A7D8D95E","FX210813150")</f>
        <v>FX210813150</v>
      </c>
      <c r="F509" t="s">
        <v>19</v>
      </c>
      <c r="G509" t="s">
        <v>19</v>
      </c>
      <c r="H509" t="s">
        <v>82</v>
      </c>
      <c r="I509" t="s">
        <v>1381</v>
      </c>
      <c r="J509">
        <v>66</v>
      </c>
      <c r="K509" t="s">
        <v>84</v>
      </c>
      <c r="L509" t="s">
        <v>85</v>
      </c>
      <c r="M509" t="s">
        <v>86</v>
      </c>
      <c r="N509">
        <v>2</v>
      </c>
      <c r="O509" s="1">
        <v>44481.292222222219</v>
      </c>
      <c r="P509" s="1">
        <v>44481.305219907408</v>
      </c>
      <c r="Q509">
        <v>891</v>
      </c>
      <c r="R509">
        <v>232</v>
      </c>
      <c r="S509" t="b">
        <v>0</v>
      </c>
      <c r="T509" t="s">
        <v>87</v>
      </c>
      <c r="U509" t="b">
        <v>0</v>
      </c>
      <c r="V509" t="s">
        <v>128</v>
      </c>
      <c r="W509" s="1">
        <v>44481.293067129627</v>
      </c>
      <c r="X509">
        <v>67</v>
      </c>
      <c r="Y509">
        <v>0</v>
      </c>
      <c r="Z509">
        <v>0</v>
      </c>
      <c r="AA509">
        <v>0</v>
      </c>
      <c r="AB509">
        <v>52</v>
      </c>
      <c r="AC509">
        <v>0</v>
      </c>
      <c r="AD509">
        <v>66</v>
      </c>
      <c r="AE509">
        <v>0</v>
      </c>
      <c r="AF509">
        <v>0</v>
      </c>
      <c r="AG509">
        <v>0</v>
      </c>
      <c r="AH509" t="s">
        <v>121</v>
      </c>
      <c r="AI509" s="1">
        <v>44481.305219907408</v>
      </c>
      <c r="AJ509">
        <v>165</v>
      </c>
      <c r="AK509">
        <v>0</v>
      </c>
      <c r="AL509">
        <v>0</v>
      </c>
      <c r="AM509">
        <v>0</v>
      </c>
      <c r="AN509">
        <v>52</v>
      </c>
      <c r="AO509">
        <v>0</v>
      </c>
      <c r="AP509">
        <v>66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>
      <c r="A510" t="s">
        <v>1382</v>
      </c>
      <c r="B510" t="s">
        <v>79</v>
      </c>
      <c r="C510" t="s">
        <v>98</v>
      </c>
      <c r="D510" t="s">
        <v>81</v>
      </c>
      <c r="E510" s="2" t="str">
        <f>HYPERLINK("capsilon://?command=openfolder&amp;siteaddress=FAM.docvelocity-na8.net&amp;folderid=FXF7D8467C-BC52-93A3-CEF6-60DA90F04832","FX210914449")</f>
        <v>FX210914449</v>
      </c>
      <c r="F510" t="s">
        <v>19</v>
      </c>
      <c r="G510" t="s">
        <v>19</v>
      </c>
      <c r="H510" t="s">
        <v>82</v>
      </c>
      <c r="I510" t="s">
        <v>1383</v>
      </c>
      <c r="J510">
        <v>26</v>
      </c>
      <c r="K510" t="s">
        <v>84</v>
      </c>
      <c r="L510" t="s">
        <v>85</v>
      </c>
      <c r="M510" t="s">
        <v>86</v>
      </c>
      <c r="N510">
        <v>2</v>
      </c>
      <c r="O510" s="1">
        <v>44481.339525462965</v>
      </c>
      <c r="P510" s="1">
        <v>44481.349641203706</v>
      </c>
      <c r="Q510">
        <v>141</v>
      </c>
      <c r="R510">
        <v>733</v>
      </c>
      <c r="S510" t="b">
        <v>0</v>
      </c>
      <c r="T510" t="s">
        <v>87</v>
      </c>
      <c r="U510" t="b">
        <v>0</v>
      </c>
      <c r="V510" t="s">
        <v>227</v>
      </c>
      <c r="W510" s="1">
        <v>44481.343981481485</v>
      </c>
      <c r="X510">
        <v>366</v>
      </c>
      <c r="Y510">
        <v>21</v>
      </c>
      <c r="Z510">
        <v>0</v>
      </c>
      <c r="AA510">
        <v>21</v>
      </c>
      <c r="AB510">
        <v>0</v>
      </c>
      <c r="AC510">
        <v>11</v>
      </c>
      <c r="AD510">
        <v>5</v>
      </c>
      <c r="AE510">
        <v>0</v>
      </c>
      <c r="AF510">
        <v>0</v>
      </c>
      <c r="AG510">
        <v>0</v>
      </c>
      <c r="AH510" t="s">
        <v>121</v>
      </c>
      <c r="AI510" s="1">
        <v>44481.349641203706</v>
      </c>
      <c r="AJ510">
        <v>367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5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>
      <c r="A511" t="s">
        <v>1384</v>
      </c>
      <c r="B511" t="s">
        <v>79</v>
      </c>
      <c r="C511" t="s">
        <v>1385</v>
      </c>
      <c r="D511" t="s">
        <v>81</v>
      </c>
      <c r="E511" s="2" t="str">
        <f>HYPERLINK("capsilon://?command=openfolder&amp;siteaddress=FAM.docvelocity-na8.net&amp;folderid=FXE03290EE-8022-15EA-774E-339781CF9BD4","FX210812915")</f>
        <v>FX210812915</v>
      </c>
      <c r="F511" t="s">
        <v>19</v>
      </c>
      <c r="G511" t="s">
        <v>19</v>
      </c>
      <c r="H511" t="s">
        <v>82</v>
      </c>
      <c r="I511" t="s">
        <v>1386</v>
      </c>
      <c r="J511">
        <v>66</v>
      </c>
      <c r="K511" t="s">
        <v>84</v>
      </c>
      <c r="L511" t="s">
        <v>85</v>
      </c>
      <c r="M511" t="s">
        <v>86</v>
      </c>
      <c r="N511">
        <v>2</v>
      </c>
      <c r="O511" s="1">
        <v>44481.346192129633</v>
      </c>
      <c r="P511" s="1">
        <v>44481.348113425927</v>
      </c>
      <c r="Q511">
        <v>52</v>
      </c>
      <c r="R511">
        <v>114</v>
      </c>
      <c r="S511" t="b">
        <v>0</v>
      </c>
      <c r="T511" t="s">
        <v>87</v>
      </c>
      <c r="U511" t="b">
        <v>0</v>
      </c>
      <c r="V511" t="s">
        <v>128</v>
      </c>
      <c r="W511" s="1">
        <v>44481.346909722219</v>
      </c>
      <c r="X511">
        <v>61</v>
      </c>
      <c r="Y511">
        <v>0</v>
      </c>
      <c r="Z511">
        <v>0</v>
      </c>
      <c r="AA511">
        <v>0</v>
      </c>
      <c r="AB511">
        <v>52</v>
      </c>
      <c r="AC511">
        <v>0</v>
      </c>
      <c r="AD511">
        <v>66</v>
      </c>
      <c r="AE511">
        <v>0</v>
      </c>
      <c r="AF511">
        <v>0</v>
      </c>
      <c r="AG511">
        <v>0</v>
      </c>
      <c r="AH511" t="s">
        <v>146</v>
      </c>
      <c r="AI511" s="1">
        <v>44481.348113425927</v>
      </c>
      <c r="AJ511">
        <v>53</v>
      </c>
      <c r="AK511">
        <v>0</v>
      </c>
      <c r="AL511">
        <v>0</v>
      </c>
      <c r="AM511">
        <v>0</v>
      </c>
      <c r="AN511">
        <v>52</v>
      </c>
      <c r="AO511">
        <v>0</v>
      </c>
      <c r="AP511">
        <v>66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>
      <c r="A512" t="s">
        <v>1387</v>
      </c>
      <c r="B512" t="s">
        <v>79</v>
      </c>
      <c r="C512" t="s">
        <v>98</v>
      </c>
      <c r="D512" t="s">
        <v>81</v>
      </c>
      <c r="E512" s="2" t="str">
        <f>HYPERLINK("capsilon://?command=openfolder&amp;siteaddress=FAM.docvelocity-na8.net&amp;folderid=FXF7D8467C-BC52-93A3-CEF6-60DA90F04832","FX210914449")</f>
        <v>FX210914449</v>
      </c>
      <c r="F512" t="s">
        <v>19</v>
      </c>
      <c r="G512" t="s">
        <v>19</v>
      </c>
      <c r="H512" t="s">
        <v>82</v>
      </c>
      <c r="I512" t="s">
        <v>1388</v>
      </c>
      <c r="J512">
        <v>66</v>
      </c>
      <c r="K512" t="s">
        <v>84</v>
      </c>
      <c r="L512" t="s">
        <v>85</v>
      </c>
      <c r="M512" t="s">
        <v>86</v>
      </c>
      <c r="N512">
        <v>1</v>
      </c>
      <c r="O512" s="1">
        <v>44481.349062499998</v>
      </c>
      <c r="P512" s="1">
        <v>44481.360520833332</v>
      </c>
      <c r="Q512">
        <v>410</v>
      </c>
      <c r="R512">
        <v>580</v>
      </c>
      <c r="S512" t="b">
        <v>0</v>
      </c>
      <c r="T512" t="s">
        <v>87</v>
      </c>
      <c r="U512" t="b">
        <v>0</v>
      </c>
      <c r="V512" t="s">
        <v>150</v>
      </c>
      <c r="W512" s="1">
        <v>44481.360520833332</v>
      </c>
      <c r="X512">
        <v>318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66</v>
      </c>
      <c r="AE512">
        <v>52</v>
      </c>
      <c r="AF512">
        <v>0</v>
      </c>
      <c r="AG512">
        <v>2</v>
      </c>
      <c r="AH512" t="s">
        <v>87</v>
      </c>
      <c r="AI512" t="s">
        <v>87</v>
      </c>
      <c r="AJ512" t="s">
        <v>87</v>
      </c>
      <c r="AK512" t="s">
        <v>87</v>
      </c>
      <c r="AL512" t="s">
        <v>87</v>
      </c>
      <c r="AM512" t="s">
        <v>87</v>
      </c>
      <c r="AN512" t="s">
        <v>87</v>
      </c>
      <c r="AO512" t="s">
        <v>87</v>
      </c>
      <c r="AP512" t="s">
        <v>87</v>
      </c>
      <c r="AQ512" t="s">
        <v>87</v>
      </c>
      <c r="AR512" t="s">
        <v>87</v>
      </c>
      <c r="AS512" t="s">
        <v>87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>
      <c r="A513" t="s">
        <v>1389</v>
      </c>
      <c r="B513" t="s">
        <v>79</v>
      </c>
      <c r="C513" t="s">
        <v>98</v>
      </c>
      <c r="D513" t="s">
        <v>81</v>
      </c>
      <c r="E513" s="2" t="str">
        <f>HYPERLINK("capsilon://?command=openfolder&amp;siteaddress=FAM.docvelocity-na8.net&amp;folderid=FXF7D8467C-BC52-93A3-CEF6-60DA90F04832","FX210914449")</f>
        <v>FX210914449</v>
      </c>
      <c r="F513" t="s">
        <v>19</v>
      </c>
      <c r="G513" t="s">
        <v>19</v>
      </c>
      <c r="H513" t="s">
        <v>82</v>
      </c>
      <c r="I513" t="s">
        <v>1390</v>
      </c>
      <c r="J513">
        <v>66</v>
      </c>
      <c r="K513" t="s">
        <v>84</v>
      </c>
      <c r="L513" t="s">
        <v>85</v>
      </c>
      <c r="M513" t="s">
        <v>86</v>
      </c>
      <c r="N513">
        <v>2</v>
      </c>
      <c r="O513" s="1">
        <v>44481.353009259263</v>
      </c>
      <c r="P513" s="1">
        <v>44481.363182870373</v>
      </c>
      <c r="Q513">
        <v>147</v>
      </c>
      <c r="R513">
        <v>732</v>
      </c>
      <c r="S513" t="b">
        <v>0</v>
      </c>
      <c r="T513" t="s">
        <v>87</v>
      </c>
      <c r="U513" t="b">
        <v>0</v>
      </c>
      <c r="V513" t="s">
        <v>128</v>
      </c>
      <c r="W513" s="1">
        <v>44481.356724537036</v>
      </c>
      <c r="X513">
        <v>312</v>
      </c>
      <c r="Y513">
        <v>52</v>
      </c>
      <c r="Z513">
        <v>0</v>
      </c>
      <c r="AA513">
        <v>52</v>
      </c>
      <c r="AB513">
        <v>0</v>
      </c>
      <c r="AC513">
        <v>25</v>
      </c>
      <c r="AD513">
        <v>14</v>
      </c>
      <c r="AE513">
        <v>0</v>
      </c>
      <c r="AF513">
        <v>0</v>
      </c>
      <c r="AG513">
        <v>0</v>
      </c>
      <c r="AH513" t="s">
        <v>89</v>
      </c>
      <c r="AI513" s="1">
        <v>44481.363182870373</v>
      </c>
      <c r="AJ513">
        <v>420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14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>
      <c r="A514" t="s">
        <v>1391</v>
      </c>
      <c r="B514" t="s">
        <v>79</v>
      </c>
      <c r="C514" t="s">
        <v>1272</v>
      </c>
      <c r="D514" t="s">
        <v>81</v>
      </c>
      <c r="E514" s="2" t="str">
        <f>HYPERLINK("capsilon://?command=openfolder&amp;siteaddress=FAM.docvelocity-na8.net&amp;folderid=FXEE41523A-0393-00EB-CFC9-C641CA31A285","FX210910563")</f>
        <v>FX210910563</v>
      </c>
      <c r="F514" t="s">
        <v>19</v>
      </c>
      <c r="G514" t="s">
        <v>19</v>
      </c>
      <c r="H514" t="s">
        <v>82</v>
      </c>
      <c r="I514" t="s">
        <v>1392</v>
      </c>
      <c r="J514">
        <v>38</v>
      </c>
      <c r="K514" t="s">
        <v>84</v>
      </c>
      <c r="L514" t="s">
        <v>85</v>
      </c>
      <c r="M514" t="s">
        <v>86</v>
      </c>
      <c r="N514">
        <v>2</v>
      </c>
      <c r="O514" s="1">
        <v>44481.358460648145</v>
      </c>
      <c r="P514" s="1">
        <v>44481.365844907406</v>
      </c>
      <c r="Q514">
        <v>191</v>
      </c>
      <c r="R514">
        <v>447</v>
      </c>
      <c r="S514" t="b">
        <v>0</v>
      </c>
      <c r="T514" t="s">
        <v>87</v>
      </c>
      <c r="U514" t="b">
        <v>0</v>
      </c>
      <c r="V514" t="s">
        <v>128</v>
      </c>
      <c r="W514" s="1">
        <v>44481.360995370371</v>
      </c>
      <c r="X514">
        <v>218</v>
      </c>
      <c r="Y514">
        <v>37</v>
      </c>
      <c r="Z514">
        <v>0</v>
      </c>
      <c r="AA514">
        <v>37</v>
      </c>
      <c r="AB514">
        <v>0</v>
      </c>
      <c r="AC514">
        <v>18</v>
      </c>
      <c r="AD514">
        <v>1</v>
      </c>
      <c r="AE514">
        <v>0</v>
      </c>
      <c r="AF514">
        <v>0</v>
      </c>
      <c r="AG514">
        <v>0</v>
      </c>
      <c r="AH514" t="s">
        <v>89</v>
      </c>
      <c r="AI514" s="1">
        <v>44481.365844907406</v>
      </c>
      <c r="AJ514">
        <v>229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>
      <c r="A515" t="s">
        <v>1393</v>
      </c>
      <c r="B515" t="s">
        <v>79</v>
      </c>
      <c r="C515" t="s">
        <v>98</v>
      </c>
      <c r="D515" t="s">
        <v>81</v>
      </c>
      <c r="E515" s="2" t="str">
        <f>HYPERLINK("capsilon://?command=openfolder&amp;siteaddress=FAM.docvelocity-na8.net&amp;folderid=FXF7D8467C-BC52-93A3-CEF6-60DA90F04832","FX210914449")</f>
        <v>FX210914449</v>
      </c>
      <c r="F515" t="s">
        <v>19</v>
      </c>
      <c r="G515" t="s">
        <v>19</v>
      </c>
      <c r="H515" t="s">
        <v>82</v>
      </c>
      <c r="I515" t="s">
        <v>1388</v>
      </c>
      <c r="J515">
        <v>76</v>
      </c>
      <c r="K515" t="s">
        <v>84</v>
      </c>
      <c r="L515" t="s">
        <v>85</v>
      </c>
      <c r="M515" t="s">
        <v>86</v>
      </c>
      <c r="N515">
        <v>2</v>
      </c>
      <c r="O515" s="1">
        <v>44481.361377314817</v>
      </c>
      <c r="P515" s="1">
        <v>44481.371527777781</v>
      </c>
      <c r="Q515">
        <v>12</v>
      </c>
      <c r="R515">
        <v>865</v>
      </c>
      <c r="S515" t="b">
        <v>0</v>
      </c>
      <c r="T515" t="s">
        <v>87</v>
      </c>
      <c r="U515" t="b">
        <v>1</v>
      </c>
      <c r="V515" t="s">
        <v>150</v>
      </c>
      <c r="W515" s="1">
        <v>44481.365729166668</v>
      </c>
      <c r="X515">
        <v>375</v>
      </c>
      <c r="Y515">
        <v>74</v>
      </c>
      <c r="Z515">
        <v>0</v>
      </c>
      <c r="AA515">
        <v>74</v>
      </c>
      <c r="AB515">
        <v>0</v>
      </c>
      <c r="AC515">
        <v>57</v>
      </c>
      <c r="AD515">
        <v>2</v>
      </c>
      <c r="AE515">
        <v>0</v>
      </c>
      <c r="AF515">
        <v>0</v>
      </c>
      <c r="AG515">
        <v>0</v>
      </c>
      <c r="AH515" t="s">
        <v>89</v>
      </c>
      <c r="AI515" s="1">
        <v>44481.371527777781</v>
      </c>
      <c r="AJ515">
        <v>490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2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>
      <c r="A516" t="s">
        <v>1394</v>
      </c>
      <c r="B516" t="s">
        <v>79</v>
      </c>
      <c r="C516" t="s">
        <v>1395</v>
      </c>
      <c r="D516" t="s">
        <v>81</v>
      </c>
      <c r="E516" s="2" t="str">
        <f>HYPERLINK("capsilon://?command=openfolder&amp;siteaddress=FAM.docvelocity-na8.net&amp;folderid=FX7E7F3105-59BB-ABD9-57E8-2EA92E8634B4","FX210812665")</f>
        <v>FX210812665</v>
      </c>
      <c r="F516" t="s">
        <v>19</v>
      </c>
      <c r="G516" t="s">
        <v>19</v>
      </c>
      <c r="H516" t="s">
        <v>82</v>
      </c>
      <c r="I516" t="s">
        <v>1396</v>
      </c>
      <c r="J516">
        <v>132</v>
      </c>
      <c r="K516" t="s">
        <v>84</v>
      </c>
      <c r="L516" t="s">
        <v>85</v>
      </c>
      <c r="M516" t="s">
        <v>86</v>
      </c>
      <c r="N516">
        <v>2</v>
      </c>
      <c r="O516" s="1">
        <v>44481.364722222221</v>
      </c>
      <c r="P516" s="1">
        <v>44481.372002314813</v>
      </c>
      <c r="Q516">
        <v>502</v>
      </c>
      <c r="R516">
        <v>127</v>
      </c>
      <c r="S516" t="b">
        <v>0</v>
      </c>
      <c r="T516" t="s">
        <v>87</v>
      </c>
      <c r="U516" t="b">
        <v>0</v>
      </c>
      <c r="V516" t="s">
        <v>88</v>
      </c>
      <c r="W516" s="1">
        <v>44481.365787037037</v>
      </c>
      <c r="X516">
        <v>87</v>
      </c>
      <c r="Y516">
        <v>0</v>
      </c>
      <c r="Z516">
        <v>0</v>
      </c>
      <c r="AA516">
        <v>0</v>
      </c>
      <c r="AB516">
        <v>104</v>
      </c>
      <c r="AC516">
        <v>0</v>
      </c>
      <c r="AD516">
        <v>132</v>
      </c>
      <c r="AE516">
        <v>0</v>
      </c>
      <c r="AF516">
        <v>0</v>
      </c>
      <c r="AG516">
        <v>0</v>
      </c>
      <c r="AH516" t="s">
        <v>89</v>
      </c>
      <c r="AI516" s="1">
        <v>44481.372002314813</v>
      </c>
      <c r="AJ516">
        <v>40</v>
      </c>
      <c r="AK516">
        <v>0</v>
      </c>
      <c r="AL516">
        <v>0</v>
      </c>
      <c r="AM516">
        <v>0</v>
      </c>
      <c r="AN516">
        <v>104</v>
      </c>
      <c r="AO516">
        <v>0</v>
      </c>
      <c r="AP516">
        <v>132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>
      <c r="A517" t="s">
        <v>1397</v>
      </c>
      <c r="B517" t="s">
        <v>79</v>
      </c>
      <c r="C517" t="s">
        <v>1398</v>
      </c>
      <c r="D517" t="s">
        <v>81</v>
      </c>
      <c r="E517" s="2" t="str">
        <f>HYPERLINK("capsilon://?command=openfolder&amp;siteaddress=FAM.docvelocity-na8.net&amp;folderid=FXDD1ED7E8-C88F-5DC6-8CBB-4FAD72531194","FX2109695")</f>
        <v>FX2109695</v>
      </c>
      <c r="F517" t="s">
        <v>19</v>
      </c>
      <c r="G517" t="s">
        <v>19</v>
      </c>
      <c r="H517" t="s">
        <v>82</v>
      </c>
      <c r="I517" t="s">
        <v>1399</v>
      </c>
      <c r="J517">
        <v>66</v>
      </c>
      <c r="K517" t="s">
        <v>84</v>
      </c>
      <c r="L517" t="s">
        <v>85</v>
      </c>
      <c r="M517" t="s">
        <v>86</v>
      </c>
      <c r="N517">
        <v>2</v>
      </c>
      <c r="O517" s="1">
        <v>44481.369456018518</v>
      </c>
      <c r="P517" s="1">
        <v>44481.379618055558</v>
      </c>
      <c r="Q517">
        <v>19</v>
      </c>
      <c r="R517">
        <v>859</v>
      </c>
      <c r="S517" t="b">
        <v>0</v>
      </c>
      <c r="T517" t="s">
        <v>87</v>
      </c>
      <c r="U517" t="b">
        <v>0</v>
      </c>
      <c r="V517" t="s">
        <v>88</v>
      </c>
      <c r="W517" s="1">
        <v>44481.373657407406</v>
      </c>
      <c r="X517">
        <v>359</v>
      </c>
      <c r="Y517">
        <v>52</v>
      </c>
      <c r="Z517">
        <v>0</v>
      </c>
      <c r="AA517">
        <v>52</v>
      </c>
      <c r="AB517">
        <v>0</v>
      </c>
      <c r="AC517">
        <v>33</v>
      </c>
      <c r="AD517">
        <v>14</v>
      </c>
      <c r="AE517">
        <v>0</v>
      </c>
      <c r="AF517">
        <v>0</v>
      </c>
      <c r="AG517">
        <v>0</v>
      </c>
      <c r="AH517" t="s">
        <v>146</v>
      </c>
      <c r="AI517" s="1">
        <v>44481.379618055558</v>
      </c>
      <c r="AJ517">
        <v>500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14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>
      <c r="A518" t="s">
        <v>1400</v>
      </c>
      <c r="B518" t="s">
        <v>79</v>
      </c>
      <c r="C518" t="s">
        <v>996</v>
      </c>
      <c r="D518" t="s">
        <v>81</v>
      </c>
      <c r="E518" s="2" t="str">
        <f>HYPERLINK("capsilon://?command=openfolder&amp;siteaddress=FAM.docvelocity-na8.net&amp;folderid=FXFE768D89-0647-EAA1-2CB0-90292C312C42","FX21103476")</f>
        <v>FX21103476</v>
      </c>
      <c r="F518" t="s">
        <v>19</v>
      </c>
      <c r="G518" t="s">
        <v>19</v>
      </c>
      <c r="H518" t="s">
        <v>82</v>
      </c>
      <c r="I518" t="s">
        <v>1401</v>
      </c>
      <c r="J518">
        <v>38</v>
      </c>
      <c r="K518" t="s">
        <v>84</v>
      </c>
      <c r="L518" t="s">
        <v>85</v>
      </c>
      <c r="M518" t="s">
        <v>86</v>
      </c>
      <c r="N518">
        <v>2</v>
      </c>
      <c r="O518" s="1">
        <v>44481.370879629627</v>
      </c>
      <c r="P518" s="1">
        <v>44481.385798611111</v>
      </c>
      <c r="Q518">
        <v>247</v>
      </c>
      <c r="R518">
        <v>1042</v>
      </c>
      <c r="S518" t="b">
        <v>0</v>
      </c>
      <c r="T518" t="s">
        <v>87</v>
      </c>
      <c r="U518" t="b">
        <v>0</v>
      </c>
      <c r="V518" t="s">
        <v>128</v>
      </c>
      <c r="W518" s="1">
        <v>44481.377627314818</v>
      </c>
      <c r="X518">
        <v>509</v>
      </c>
      <c r="Y518">
        <v>37</v>
      </c>
      <c r="Z518">
        <v>0</v>
      </c>
      <c r="AA518">
        <v>37</v>
      </c>
      <c r="AB518">
        <v>0</v>
      </c>
      <c r="AC518">
        <v>31</v>
      </c>
      <c r="AD518">
        <v>1</v>
      </c>
      <c r="AE518">
        <v>0</v>
      </c>
      <c r="AF518">
        <v>0</v>
      </c>
      <c r="AG518">
        <v>0</v>
      </c>
      <c r="AH518" t="s">
        <v>146</v>
      </c>
      <c r="AI518" s="1">
        <v>44481.385798611111</v>
      </c>
      <c r="AJ518">
        <v>533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1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>
      <c r="A519" t="s">
        <v>1402</v>
      </c>
      <c r="B519" t="s">
        <v>79</v>
      </c>
      <c r="C519" t="s">
        <v>1182</v>
      </c>
      <c r="D519" t="s">
        <v>81</v>
      </c>
      <c r="E519" s="2" t="str">
        <f>HYPERLINK("capsilon://?command=openfolder&amp;siteaddress=FAM.docvelocity-na8.net&amp;folderid=FXBCD7130A-1AEB-BBFC-841E-DB7B9BEBF857","FX21096255")</f>
        <v>FX21096255</v>
      </c>
      <c r="F519" t="s">
        <v>19</v>
      </c>
      <c r="G519" t="s">
        <v>19</v>
      </c>
      <c r="H519" t="s">
        <v>82</v>
      </c>
      <c r="I519" t="s">
        <v>1403</v>
      </c>
      <c r="J519">
        <v>29</v>
      </c>
      <c r="K519" t="s">
        <v>84</v>
      </c>
      <c r="L519" t="s">
        <v>85</v>
      </c>
      <c r="M519" t="s">
        <v>86</v>
      </c>
      <c r="N519">
        <v>2</v>
      </c>
      <c r="O519" s="1">
        <v>44481.377557870372</v>
      </c>
      <c r="P519" s="1">
        <v>44481.387175925927</v>
      </c>
      <c r="Q519">
        <v>536</v>
      </c>
      <c r="R519">
        <v>295</v>
      </c>
      <c r="S519" t="b">
        <v>0</v>
      </c>
      <c r="T519" t="s">
        <v>87</v>
      </c>
      <c r="U519" t="b">
        <v>0</v>
      </c>
      <c r="V519" t="s">
        <v>128</v>
      </c>
      <c r="W519" s="1">
        <v>44481.378831018519</v>
      </c>
      <c r="X519">
        <v>104</v>
      </c>
      <c r="Y519">
        <v>9</v>
      </c>
      <c r="Z519">
        <v>0</v>
      </c>
      <c r="AA519">
        <v>9</v>
      </c>
      <c r="AB519">
        <v>0</v>
      </c>
      <c r="AC519">
        <v>3</v>
      </c>
      <c r="AD519">
        <v>20</v>
      </c>
      <c r="AE519">
        <v>0</v>
      </c>
      <c r="AF519">
        <v>0</v>
      </c>
      <c r="AG519">
        <v>0</v>
      </c>
      <c r="AH519" t="s">
        <v>121</v>
      </c>
      <c r="AI519" s="1">
        <v>44481.387175925927</v>
      </c>
      <c r="AJ519">
        <v>191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20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>
      <c r="A520" t="s">
        <v>1404</v>
      </c>
      <c r="B520" t="s">
        <v>79</v>
      </c>
      <c r="C520" t="s">
        <v>123</v>
      </c>
      <c r="D520" t="s">
        <v>81</v>
      </c>
      <c r="E520" s="2" t="str">
        <f>HYPERLINK("capsilon://?command=openfolder&amp;siteaddress=FAM.docvelocity-na8.net&amp;folderid=FX1A7624FD-43D3-F52C-37A1-E12AA951EC83","FX210817033")</f>
        <v>FX210817033</v>
      </c>
      <c r="F520" t="s">
        <v>19</v>
      </c>
      <c r="G520" t="s">
        <v>19</v>
      </c>
      <c r="H520" t="s">
        <v>82</v>
      </c>
      <c r="I520" t="s">
        <v>1405</v>
      </c>
      <c r="J520">
        <v>66</v>
      </c>
      <c r="K520" t="s">
        <v>84</v>
      </c>
      <c r="L520" t="s">
        <v>85</v>
      </c>
      <c r="M520" t="s">
        <v>86</v>
      </c>
      <c r="N520">
        <v>2</v>
      </c>
      <c r="O520" s="1">
        <v>44481.378009259257</v>
      </c>
      <c r="P520" s="1">
        <v>44481.393541666665</v>
      </c>
      <c r="Q520">
        <v>532</v>
      </c>
      <c r="R520">
        <v>810</v>
      </c>
      <c r="S520" t="b">
        <v>0</v>
      </c>
      <c r="T520" t="s">
        <v>87</v>
      </c>
      <c r="U520" t="b">
        <v>0</v>
      </c>
      <c r="V520" t="s">
        <v>397</v>
      </c>
      <c r="W520" s="1">
        <v>44481.388842592591</v>
      </c>
      <c r="X520">
        <v>311</v>
      </c>
      <c r="Y520">
        <v>52</v>
      </c>
      <c r="Z520">
        <v>0</v>
      </c>
      <c r="AA520">
        <v>52</v>
      </c>
      <c r="AB520">
        <v>0</v>
      </c>
      <c r="AC520">
        <v>98</v>
      </c>
      <c r="AD520">
        <v>14</v>
      </c>
      <c r="AE520">
        <v>0</v>
      </c>
      <c r="AF520">
        <v>0</v>
      </c>
      <c r="AG520">
        <v>0</v>
      </c>
      <c r="AH520" t="s">
        <v>146</v>
      </c>
      <c r="AI520" s="1">
        <v>44481.393541666665</v>
      </c>
      <c r="AJ520">
        <v>402</v>
      </c>
      <c r="AK520">
        <v>1</v>
      </c>
      <c r="AL520">
        <v>0</v>
      </c>
      <c r="AM520">
        <v>1</v>
      </c>
      <c r="AN520">
        <v>0</v>
      </c>
      <c r="AO520">
        <v>1</v>
      </c>
      <c r="AP520">
        <v>13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>
      <c r="A521" t="s">
        <v>1406</v>
      </c>
      <c r="B521" t="s">
        <v>79</v>
      </c>
      <c r="C521" t="s">
        <v>1407</v>
      </c>
      <c r="D521" t="s">
        <v>81</v>
      </c>
      <c r="E521" s="2" t="str">
        <f>HYPERLINK("capsilon://?command=openfolder&amp;siteaddress=FAM.docvelocity-na8.net&amp;folderid=FXE7CE3E81-E1D4-54D4-7765-939F5213394F","FX210812363")</f>
        <v>FX210812363</v>
      </c>
      <c r="F521" t="s">
        <v>19</v>
      </c>
      <c r="G521" t="s">
        <v>19</v>
      </c>
      <c r="H521" t="s">
        <v>82</v>
      </c>
      <c r="I521" t="s">
        <v>1408</v>
      </c>
      <c r="J521">
        <v>66</v>
      </c>
      <c r="K521" t="s">
        <v>84</v>
      </c>
      <c r="L521" t="s">
        <v>85</v>
      </c>
      <c r="M521" t="s">
        <v>86</v>
      </c>
      <c r="N521">
        <v>2</v>
      </c>
      <c r="O521" s="1">
        <v>44481.394097222219</v>
      </c>
      <c r="P521" s="1">
        <v>44481.398553240739</v>
      </c>
      <c r="Q521">
        <v>274</v>
      </c>
      <c r="R521">
        <v>111</v>
      </c>
      <c r="S521" t="b">
        <v>0</v>
      </c>
      <c r="T521" t="s">
        <v>87</v>
      </c>
      <c r="U521" t="b">
        <v>0</v>
      </c>
      <c r="V521" t="s">
        <v>100</v>
      </c>
      <c r="W521" s="1">
        <v>44481.397696759261</v>
      </c>
      <c r="X521">
        <v>32</v>
      </c>
      <c r="Y521">
        <v>0</v>
      </c>
      <c r="Z521">
        <v>0</v>
      </c>
      <c r="AA521">
        <v>0</v>
      </c>
      <c r="AB521">
        <v>52</v>
      </c>
      <c r="AC521">
        <v>0</v>
      </c>
      <c r="AD521">
        <v>66</v>
      </c>
      <c r="AE521">
        <v>0</v>
      </c>
      <c r="AF521">
        <v>0</v>
      </c>
      <c r="AG521">
        <v>0</v>
      </c>
      <c r="AH521" t="s">
        <v>89</v>
      </c>
      <c r="AI521" s="1">
        <v>44481.398553240739</v>
      </c>
      <c r="AJ521">
        <v>66</v>
      </c>
      <c r="AK521">
        <v>0</v>
      </c>
      <c r="AL521">
        <v>0</v>
      </c>
      <c r="AM521">
        <v>0</v>
      </c>
      <c r="AN521">
        <v>52</v>
      </c>
      <c r="AO521">
        <v>0</v>
      </c>
      <c r="AP521">
        <v>66</v>
      </c>
      <c r="AQ521">
        <v>0</v>
      </c>
      <c r="AR521">
        <v>0</v>
      </c>
      <c r="AS521">
        <v>0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>
      <c r="A522" t="s">
        <v>1409</v>
      </c>
      <c r="B522" t="s">
        <v>79</v>
      </c>
      <c r="C522" t="s">
        <v>1410</v>
      </c>
      <c r="D522" t="s">
        <v>81</v>
      </c>
      <c r="E522" s="2" t="str">
        <f>HYPERLINK("capsilon://?command=openfolder&amp;siteaddress=FAM.docvelocity-na8.net&amp;folderid=FXB39C287E-ADF6-5B07-AD42-33C0A97F0253","FX210910456")</f>
        <v>FX210910456</v>
      </c>
      <c r="F522" t="s">
        <v>19</v>
      </c>
      <c r="G522" t="s">
        <v>19</v>
      </c>
      <c r="H522" t="s">
        <v>82</v>
      </c>
      <c r="I522" t="s">
        <v>1411</v>
      </c>
      <c r="J522">
        <v>29</v>
      </c>
      <c r="K522" t="s">
        <v>84</v>
      </c>
      <c r="L522" t="s">
        <v>85</v>
      </c>
      <c r="M522" t="s">
        <v>86</v>
      </c>
      <c r="N522">
        <v>2</v>
      </c>
      <c r="O522" s="1">
        <v>44481.423252314817</v>
      </c>
      <c r="P522" s="1">
        <v>44481.426377314812</v>
      </c>
      <c r="Q522">
        <v>43</v>
      </c>
      <c r="R522">
        <v>227</v>
      </c>
      <c r="S522" t="b">
        <v>0</v>
      </c>
      <c r="T522" t="s">
        <v>87</v>
      </c>
      <c r="U522" t="b">
        <v>0</v>
      </c>
      <c r="V522" t="s">
        <v>93</v>
      </c>
      <c r="W522" s="1">
        <v>44481.42423611111</v>
      </c>
      <c r="X522">
        <v>78</v>
      </c>
      <c r="Y522">
        <v>9</v>
      </c>
      <c r="Z522">
        <v>0</v>
      </c>
      <c r="AA522">
        <v>9</v>
      </c>
      <c r="AB522">
        <v>0</v>
      </c>
      <c r="AC522">
        <v>4</v>
      </c>
      <c r="AD522">
        <v>20</v>
      </c>
      <c r="AE522">
        <v>0</v>
      </c>
      <c r="AF522">
        <v>0</v>
      </c>
      <c r="AG522">
        <v>0</v>
      </c>
      <c r="AH522" t="s">
        <v>146</v>
      </c>
      <c r="AI522" s="1">
        <v>44481.426377314812</v>
      </c>
      <c r="AJ522">
        <v>149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20</v>
      </c>
      <c r="AQ522">
        <v>0</v>
      </c>
      <c r="AR522">
        <v>0</v>
      </c>
      <c r="AS522">
        <v>0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>
      <c r="A523" t="s">
        <v>1412</v>
      </c>
      <c r="B523" t="s">
        <v>79</v>
      </c>
      <c r="C523" t="s">
        <v>1413</v>
      </c>
      <c r="D523" t="s">
        <v>81</v>
      </c>
      <c r="E523" s="2" t="str">
        <f>HYPERLINK("capsilon://?command=openfolder&amp;siteaddress=FAM.docvelocity-na8.net&amp;folderid=FX2E6B062E-191A-D780-CC3D-B97C9A01C154","FX21097896")</f>
        <v>FX21097896</v>
      </c>
      <c r="F523" t="s">
        <v>19</v>
      </c>
      <c r="G523" t="s">
        <v>19</v>
      </c>
      <c r="H523" t="s">
        <v>82</v>
      </c>
      <c r="I523" t="s">
        <v>1414</v>
      </c>
      <c r="J523">
        <v>66</v>
      </c>
      <c r="K523" t="s">
        <v>84</v>
      </c>
      <c r="L523" t="s">
        <v>85</v>
      </c>
      <c r="M523" t="s">
        <v>86</v>
      </c>
      <c r="N523">
        <v>2</v>
      </c>
      <c r="O523" s="1">
        <v>44481.430706018517</v>
      </c>
      <c r="P523" s="1">
        <v>44481.434675925928</v>
      </c>
      <c r="Q523">
        <v>265</v>
      </c>
      <c r="R523">
        <v>78</v>
      </c>
      <c r="S523" t="b">
        <v>0</v>
      </c>
      <c r="T523" t="s">
        <v>87</v>
      </c>
      <c r="U523" t="b">
        <v>0</v>
      </c>
      <c r="V523" t="s">
        <v>192</v>
      </c>
      <c r="W523" s="1">
        <v>44481.431076388886</v>
      </c>
      <c r="X523">
        <v>30</v>
      </c>
      <c r="Y523">
        <v>0</v>
      </c>
      <c r="Z523">
        <v>0</v>
      </c>
      <c r="AA523">
        <v>0</v>
      </c>
      <c r="AB523">
        <v>52</v>
      </c>
      <c r="AC523">
        <v>0</v>
      </c>
      <c r="AD523">
        <v>66</v>
      </c>
      <c r="AE523">
        <v>0</v>
      </c>
      <c r="AF523">
        <v>0</v>
      </c>
      <c r="AG523">
        <v>0</v>
      </c>
      <c r="AH523" t="s">
        <v>146</v>
      </c>
      <c r="AI523" s="1">
        <v>44481.434675925928</v>
      </c>
      <c r="AJ523">
        <v>48</v>
      </c>
      <c r="AK523">
        <v>0</v>
      </c>
      <c r="AL523">
        <v>0</v>
      </c>
      <c r="AM523">
        <v>0</v>
      </c>
      <c r="AN523">
        <v>52</v>
      </c>
      <c r="AO523">
        <v>0</v>
      </c>
      <c r="AP523">
        <v>66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>
      <c r="A524" t="s">
        <v>1415</v>
      </c>
      <c r="B524" t="s">
        <v>79</v>
      </c>
      <c r="C524" t="s">
        <v>1416</v>
      </c>
      <c r="D524" t="s">
        <v>81</v>
      </c>
      <c r="E524" s="2" t="str">
        <f>HYPERLINK("capsilon://?command=openfolder&amp;siteaddress=FAM.docvelocity-na8.net&amp;folderid=FX02083847-6326-221A-659B-3DED19167560","FX21103069")</f>
        <v>FX21103069</v>
      </c>
      <c r="F524" t="s">
        <v>19</v>
      </c>
      <c r="G524" t="s">
        <v>19</v>
      </c>
      <c r="H524" t="s">
        <v>82</v>
      </c>
      <c r="I524" t="s">
        <v>1417</v>
      </c>
      <c r="J524">
        <v>38</v>
      </c>
      <c r="K524" t="s">
        <v>84</v>
      </c>
      <c r="L524" t="s">
        <v>85</v>
      </c>
      <c r="M524" t="s">
        <v>86</v>
      </c>
      <c r="N524">
        <v>2</v>
      </c>
      <c r="O524" s="1">
        <v>44481.432592592595</v>
      </c>
      <c r="P524" s="1">
        <v>44481.441678240742</v>
      </c>
      <c r="Q524">
        <v>109</v>
      </c>
      <c r="R524">
        <v>676</v>
      </c>
      <c r="S524" t="b">
        <v>0</v>
      </c>
      <c r="T524" t="s">
        <v>87</v>
      </c>
      <c r="U524" t="b">
        <v>0</v>
      </c>
      <c r="V524" t="s">
        <v>192</v>
      </c>
      <c r="W524" s="1">
        <v>44481.435486111113</v>
      </c>
      <c r="X524">
        <v>247</v>
      </c>
      <c r="Y524">
        <v>37</v>
      </c>
      <c r="Z524">
        <v>0</v>
      </c>
      <c r="AA524">
        <v>37</v>
      </c>
      <c r="AB524">
        <v>0</v>
      </c>
      <c r="AC524">
        <v>23</v>
      </c>
      <c r="AD524">
        <v>1</v>
      </c>
      <c r="AE524">
        <v>0</v>
      </c>
      <c r="AF524">
        <v>0</v>
      </c>
      <c r="AG524">
        <v>0</v>
      </c>
      <c r="AH524" t="s">
        <v>146</v>
      </c>
      <c r="AI524" s="1">
        <v>44481.441678240742</v>
      </c>
      <c r="AJ524">
        <v>429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>
      <c r="A525" t="s">
        <v>1418</v>
      </c>
      <c r="B525" t="s">
        <v>79</v>
      </c>
      <c r="C525" t="s">
        <v>1419</v>
      </c>
      <c r="D525" t="s">
        <v>81</v>
      </c>
      <c r="E525" s="2" t="str">
        <f>HYPERLINK("capsilon://?command=openfolder&amp;siteaddress=FAM.docvelocity-na8.net&amp;folderid=FXBEC63101-477F-33D8-103C-E8AF5CAD55A1","FX21102479")</f>
        <v>FX21102479</v>
      </c>
      <c r="F525" t="s">
        <v>19</v>
      </c>
      <c r="G525" t="s">
        <v>19</v>
      </c>
      <c r="H525" t="s">
        <v>82</v>
      </c>
      <c r="I525" t="s">
        <v>1420</v>
      </c>
      <c r="J525">
        <v>64</v>
      </c>
      <c r="K525" t="s">
        <v>84</v>
      </c>
      <c r="L525" t="s">
        <v>85</v>
      </c>
      <c r="M525" t="s">
        <v>86</v>
      </c>
      <c r="N525">
        <v>2</v>
      </c>
      <c r="O525" s="1">
        <v>44481.438831018517</v>
      </c>
      <c r="P525" s="1">
        <v>44481.470925925925</v>
      </c>
      <c r="Q525">
        <v>1193</v>
      </c>
      <c r="R525">
        <v>1580</v>
      </c>
      <c r="S525" t="b">
        <v>0</v>
      </c>
      <c r="T525" t="s">
        <v>87</v>
      </c>
      <c r="U525" t="b">
        <v>0</v>
      </c>
      <c r="V525" t="s">
        <v>172</v>
      </c>
      <c r="W525" s="1">
        <v>44481.455300925925</v>
      </c>
      <c r="X525">
        <v>347</v>
      </c>
      <c r="Y525">
        <v>24</v>
      </c>
      <c r="Z525">
        <v>0</v>
      </c>
      <c r="AA525">
        <v>24</v>
      </c>
      <c r="AB525">
        <v>37</v>
      </c>
      <c r="AC525">
        <v>9</v>
      </c>
      <c r="AD525">
        <v>40</v>
      </c>
      <c r="AE525">
        <v>0</v>
      </c>
      <c r="AF525">
        <v>0</v>
      </c>
      <c r="AG525">
        <v>0</v>
      </c>
      <c r="AH525" t="s">
        <v>146</v>
      </c>
      <c r="AI525" s="1">
        <v>44481.470925925925</v>
      </c>
      <c r="AJ525">
        <v>784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40</v>
      </c>
      <c r="AQ525">
        <v>58</v>
      </c>
      <c r="AR525">
        <v>0</v>
      </c>
      <c r="AS525">
        <v>3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>
      <c r="A526" t="s">
        <v>1421</v>
      </c>
      <c r="B526" t="s">
        <v>79</v>
      </c>
      <c r="C526" t="s">
        <v>1422</v>
      </c>
      <c r="D526" t="s">
        <v>81</v>
      </c>
      <c r="E526" s="2" t="str">
        <f>HYPERLINK("capsilon://?command=openfolder&amp;siteaddress=FAM.docvelocity-na8.net&amp;folderid=FX1E0F8D49-C3E5-03F5-A350-8F1C8D0130F4","FX21104836")</f>
        <v>FX21104836</v>
      </c>
      <c r="F526" t="s">
        <v>19</v>
      </c>
      <c r="G526" t="s">
        <v>19</v>
      </c>
      <c r="H526" t="s">
        <v>82</v>
      </c>
      <c r="I526" t="s">
        <v>1423</v>
      </c>
      <c r="J526">
        <v>313</v>
      </c>
      <c r="K526" t="s">
        <v>84</v>
      </c>
      <c r="L526" t="s">
        <v>85</v>
      </c>
      <c r="M526" t="s">
        <v>86</v>
      </c>
      <c r="N526">
        <v>2</v>
      </c>
      <c r="O526" s="1">
        <v>44481.442974537036</v>
      </c>
      <c r="P526" s="1">
        <v>44481.505312499998</v>
      </c>
      <c r="Q526">
        <v>545</v>
      </c>
      <c r="R526">
        <v>4841</v>
      </c>
      <c r="S526" t="b">
        <v>0</v>
      </c>
      <c r="T526" t="s">
        <v>87</v>
      </c>
      <c r="U526" t="b">
        <v>0</v>
      </c>
      <c r="V526" t="s">
        <v>100</v>
      </c>
      <c r="W526" s="1">
        <v>44481.468611111108</v>
      </c>
      <c r="X526">
        <v>2214</v>
      </c>
      <c r="Y526">
        <v>330</v>
      </c>
      <c r="Z526">
        <v>0</v>
      </c>
      <c r="AA526">
        <v>330</v>
      </c>
      <c r="AB526">
        <v>0</v>
      </c>
      <c r="AC526">
        <v>255</v>
      </c>
      <c r="AD526">
        <v>-17</v>
      </c>
      <c r="AE526">
        <v>0</v>
      </c>
      <c r="AF526">
        <v>0</v>
      </c>
      <c r="AG526">
        <v>0</v>
      </c>
      <c r="AH526" t="s">
        <v>146</v>
      </c>
      <c r="AI526" s="1">
        <v>44481.505312499998</v>
      </c>
      <c r="AJ526">
        <v>2590</v>
      </c>
      <c r="AK526">
        <v>4</v>
      </c>
      <c r="AL526">
        <v>0</v>
      </c>
      <c r="AM526">
        <v>4</v>
      </c>
      <c r="AN526">
        <v>0</v>
      </c>
      <c r="AO526">
        <v>4</v>
      </c>
      <c r="AP526">
        <v>-21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>
      <c r="A527" t="s">
        <v>1424</v>
      </c>
      <c r="B527" t="s">
        <v>79</v>
      </c>
      <c r="C527" t="s">
        <v>1425</v>
      </c>
      <c r="D527" t="s">
        <v>81</v>
      </c>
      <c r="E527" s="2" t="str">
        <f>HYPERLINK("capsilon://?command=openfolder&amp;siteaddress=FAM.docvelocity-na8.net&amp;folderid=FX9ACCDF6C-A2CC-DDE7-1144-D91DB8BC6ECD","FX21086805")</f>
        <v>FX21086805</v>
      </c>
      <c r="F527" t="s">
        <v>19</v>
      </c>
      <c r="G527" t="s">
        <v>19</v>
      </c>
      <c r="H527" t="s">
        <v>82</v>
      </c>
      <c r="I527" t="s">
        <v>1426</v>
      </c>
      <c r="J527">
        <v>66</v>
      </c>
      <c r="K527" t="s">
        <v>84</v>
      </c>
      <c r="L527" t="s">
        <v>85</v>
      </c>
      <c r="M527" t="s">
        <v>86</v>
      </c>
      <c r="N527">
        <v>2</v>
      </c>
      <c r="O527" s="1">
        <v>44481.447071759256</v>
      </c>
      <c r="P527" s="1">
        <v>44481.453958333332</v>
      </c>
      <c r="Q527">
        <v>415</v>
      </c>
      <c r="R527">
        <v>180</v>
      </c>
      <c r="S527" t="b">
        <v>0</v>
      </c>
      <c r="T527" t="s">
        <v>87</v>
      </c>
      <c r="U527" t="b">
        <v>0</v>
      </c>
      <c r="V527" t="s">
        <v>128</v>
      </c>
      <c r="W527" s="1">
        <v>44481.44866898148</v>
      </c>
      <c r="X527">
        <v>138</v>
      </c>
      <c r="Y527">
        <v>0</v>
      </c>
      <c r="Z527">
        <v>0</v>
      </c>
      <c r="AA527">
        <v>0</v>
      </c>
      <c r="AB527">
        <v>52</v>
      </c>
      <c r="AC527">
        <v>0</v>
      </c>
      <c r="AD527">
        <v>66</v>
      </c>
      <c r="AE527">
        <v>0</v>
      </c>
      <c r="AF527">
        <v>0</v>
      </c>
      <c r="AG527">
        <v>0</v>
      </c>
      <c r="AH527" t="s">
        <v>89</v>
      </c>
      <c r="AI527" s="1">
        <v>44481.453958333332</v>
      </c>
      <c r="AJ527">
        <v>42</v>
      </c>
      <c r="AK527">
        <v>0</v>
      </c>
      <c r="AL527">
        <v>0</v>
      </c>
      <c r="AM527">
        <v>0</v>
      </c>
      <c r="AN527">
        <v>52</v>
      </c>
      <c r="AO527">
        <v>0</v>
      </c>
      <c r="AP527">
        <v>66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>
      <c r="A528" t="s">
        <v>1427</v>
      </c>
      <c r="B528" t="s">
        <v>79</v>
      </c>
      <c r="C528" t="s">
        <v>1428</v>
      </c>
      <c r="D528" t="s">
        <v>81</v>
      </c>
      <c r="E528" s="2" t="str">
        <f>HYPERLINK("capsilon://?command=openfolder&amp;siteaddress=FAM.docvelocity-na8.net&amp;folderid=FX3E8DEFB6-E9FF-6AE9-E768-42CB87559E57","FX21103961")</f>
        <v>FX21103961</v>
      </c>
      <c r="F528" t="s">
        <v>19</v>
      </c>
      <c r="G528" t="s">
        <v>19</v>
      </c>
      <c r="H528" t="s">
        <v>82</v>
      </c>
      <c r="I528" t="s">
        <v>1429</v>
      </c>
      <c r="J528">
        <v>126</v>
      </c>
      <c r="K528" t="s">
        <v>84</v>
      </c>
      <c r="L528" t="s">
        <v>85</v>
      </c>
      <c r="M528" t="s">
        <v>86</v>
      </c>
      <c r="N528">
        <v>2</v>
      </c>
      <c r="O528" s="1">
        <v>44481.451909722222</v>
      </c>
      <c r="P528" s="1">
        <v>44481.501180555555</v>
      </c>
      <c r="Q528">
        <v>1016</v>
      </c>
      <c r="R528">
        <v>3241</v>
      </c>
      <c r="S528" t="b">
        <v>0</v>
      </c>
      <c r="T528" t="s">
        <v>87</v>
      </c>
      <c r="U528" t="b">
        <v>0</v>
      </c>
      <c r="V528" t="s">
        <v>128</v>
      </c>
      <c r="W528" s="1">
        <v>44481.475601851853</v>
      </c>
      <c r="X528">
        <v>2046</v>
      </c>
      <c r="Y528">
        <v>150</v>
      </c>
      <c r="Z528">
        <v>0</v>
      </c>
      <c r="AA528">
        <v>150</v>
      </c>
      <c r="AB528">
        <v>0</v>
      </c>
      <c r="AC528">
        <v>106</v>
      </c>
      <c r="AD528">
        <v>-24</v>
      </c>
      <c r="AE528">
        <v>0</v>
      </c>
      <c r="AF528">
        <v>0</v>
      </c>
      <c r="AG528">
        <v>0</v>
      </c>
      <c r="AH528" t="s">
        <v>89</v>
      </c>
      <c r="AI528" s="1">
        <v>44481.501180555555</v>
      </c>
      <c r="AJ528">
        <v>1186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-26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>
      <c r="A529" t="s">
        <v>1430</v>
      </c>
      <c r="B529" t="s">
        <v>79</v>
      </c>
      <c r="C529" t="s">
        <v>1410</v>
      </c>
      <c r="D529" t="s">
        <v>81</v>
      </c>
      <c r="E529" s="2" t="str">
        <f>HYPERLINK("capsilon://?command=openfolder&amp;siteaddress=FAM.docvelocity-na8.net&amp;folderid=FXB39C287E-ADF6-5B07-AD42-33C0A97F0253","FX210910456")</f>
        <v>FX210910456</v>
      </c>
      <c r="F529" t="s">
        <v>19</v>
      </c>
      <c r="G529" t="s">
        <v>19</v>
      </c>
      <c r="H529" t="s">
        <v>82</v>
      </c>
      <c r="I529" t="s">
        <v>1431</v>
      </c>
      <c r="J529">
        <v>38</v>
      </c>
      <c r="K529" t="s">
        <v>84</v>
      </c>
      <c r="L529" t="s">
        <v>85</v>
      </c>
      <c r="M529" t="s">
        <v>86</v>
      </c>
      <c r="N529">
        <v>2</v>
      </c>
      <c r="O529" s="1">
        <v>44481.45244212963</v>
      </c>
      <c r="P529" s="1">
        <v>44481.468148148146</v>
      </c>
      <c r="Q529">
        <v>959</v>
      </c>
      <c r="R529">
        <v>398</v>
      </c>
      <c r="S529" t="b">
        <v>0</v>
      </c>
      <c r="T529" t="s">
        <v>87</v>
      </c>
      <c r="U529" t="b">
        <v>0</v>
      </c>
      <c r="V529" t="s">
        <v>407</v>
      </c>
      <c r="W529" s="1">
        <v>44481.454560185186</v>
      </c>
      <c r="X529">
        <v>182</v>
      </c>
      <c r="Y529">
        <v>37</v>
      </c>
      <c r="Z529">
        <v>0</v>
      </c>
      <c r="AA529">
        <v>37</v>
      </c>
      <c r="AB529">
        <v>0</v>
      </c>
      <c r="AC529">
        <v>22</v>
      </c>
      <c r="AD529">
        <v>1</v>
      </c>
      <c r="AE529">
        <v>0</v>
      </c>
      <c r="AF529">
        <v>0</v>
      </c>
      <c r="AG529">
        <v>0</v>
      </c>
      <c r="AH529" t="s">
        <v>452</v>
      </c>
      <c r="AI529" s="1">
        <v>44481.468148148146</v>
      </c>
      <c r="AJ529">
        <v>216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>
      <c r="A530" t="s">
        <v>1432</v>
      </c>
      <c r="B530" t="s">
        <v>79</v>
      </c>
      <c r="C530" t="s">
        <v>1433</v>
      </c>
      <c r="D530" t="s">
        <v>81</v>
      </c>
      <c r="E530" s="2" t="str">
        <f>HYPERLINK("capsilon://?command=openfolder&amp;siteaddress=FAM.docvelocity-na8.net&amp;folderid=FXBDDDAF23-63D8-396E-3DDD-19F4A14F62B6","FX21088756")</f>
        <v>FX21088756</v>
      </c>
      <c r="F530" t="s">
        <v>19</v>
      </c>
      <c r="G530" t="s">
        <v>19</v>
      </c>
      <c r="H530" t="s">
        <v>82</v>
      </c>
      <c r="I530" t="s">
        <v>1434</v>
      </c>
      <c r="J530">
        <v>66</v>
      </c>
      <c r="K530" t="s">
        <v>84</v>
      </c>
      <c r="L530" t="s">
        <v>85</v>
      </c>
      <c r="M530" t="s">
        <v>86</v>
      </c>
      <c r="N530">
        <v>2</v>
      </c>
      <c r="O530" s="1">
        <v>44481.459386574075</v>
      </c>
      <c r="P530" s="1">
        <v>44481.468368055554</v>
      </c>
      <c r="Q530">
        <v>667</v>
      </c>
      <c r="R530">
        <v>109</v>
      </c>
      <c r="S530" t="b">
        <v>0</v>
      </c>
      <c r="T530" t="s">
        <v>87</v>
      </c>
      <c r="U530" t="b">
        <v>0</v>
      </c>
      <c r="V530" t="s">
        <v>172</v>
      </c>
      <c r="W530" s="1">
        <v>44481.460451388892</v>
      </c>
      <c r="X530">
        <v>91</v>
      </c>
      <c r="Y530">
        <v>52</v>
      </c>
      <c r="Z530">
        <v>0</v>
      </c>
      <c r="AA530">
        <v>52</v>
      </c>
      <c r="AB530">
        <v>52</v>
      </c>
      <c r="AC530">
        <v>0</v>
      </c>
      <c r="AD530">
        <v>14</v>
      </c>
      <c r="AE530">
        <v>0</v>
      </c>
      <c r="AF530">
        <v>0</v>
      </c>
      <c r="AG530">
        <v>0</v>
      </c>
      <c r="AH530" t="s">
        <v>452</v>
      </c>
      <c r="AI530" s="1">
        <v>44481.468368055554</v>
      </c>
      <c r="AJ530">
        <v>18</v>
      </c>
      <c r="AK530">
        <v>0</v>
      </c>
      <c r="AL530">
        <v>0</v>
      </c>
      <c r="AM530">
        <v>0</v>
      </c>
      <c r="AN530">
        <v>52</v>
      </c>
      <c r="AO530">
        <v>0</v>
      </c>
      <c r="AP530">
        <v>14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>
      <c r="A531" t="s">
        <v>1435</v>
      </c>
      <c r="B531" t="s">
        <v>79</v>
      </c>
      <c r="C531" t="s">
        <v>1433</v>
      </c>
      <c r="D531" t="s">
        <v>81</v>
      </c>
      <c r="E531" s="2" t="str">
        <f>HYPERLINK("capsilon://?command=openfolder&amp;siteaddress=FAM.docvelocity-na8.net&amp;folderid=FXBDDDAF23-63D8-396E-3DDD-19F4A14F62B6","FX21088756")</f>
        <v>FX21088756</v>
      </c>
      <c r="F531" t="s">
        <v>19</v>
      </c>
      <c r="G531" t="s">
        <v>19</v>
      </c>
      <c r="H531" t="s">
        <v>82</v>
      </c>
      <c r="I531" t="s">
        <v>1436</v>
      </c>
      <c r="J531">
        <v>66</v>
      </c>
      <c r="K531" t="s">
        <v>84</v>
      </c>
      <c r="L531" t="s">
        <v>85</v>
      </c>
      <c r="M531" t="s">
        <v>86</v>
      </c>
      <c r="N531">
        <v>2</v>
      </c>
      <c r="O531" s="1">
        <v>44481.459594907406</v>
      </c>
      <c r="P531" s="1">
        <v>44481.468564814815</v>
      </c>
      <c r="Q531">
        <v>680</v>
      </c>
      <c r="R531">
        <v>95</v>
      </c>
      <c r="S531" t="b">
        <v>0</v>
      </c>
      <c r="T531" t="s">
        <v>87</v>
      </c>
      <c r="U531" t="b">
        <v>0</v>
      </c>
      <c r="V531" t="s">
        <v>407</v>
      </c>
      <c r="W531" s="1">
        <v>44481.460520833331</v>
      </c>
      <c r="X531">
        <v>79</v>
      </c>
      <c r="Y531">
        <v>0</v>
      </c>
      <c r="Z531">
        <v>0</v>
      </c>
      <c r="AA531">
        <v>0</v>
      </c>
      <c r="AB531">
        <v>52</v>
      </c>
      <c r="AC531">
        <v>0</v>
      </c>
      <c r="AD531">
        <v>66</v>
      </c>
      <c r="AE531">
        <v>0</v>
      </c>
      <c r="AF531">
        <v>0</v>
      </c>
      <c r="AG531">
        <v>0</v>
      </c>
      <c r="AH531" t="s">
        <v>452</v>
      </c>
      <c r="AI531" s="1">
        <v>44481.468564814815</v>
      </c>
      <c r="AJ531">
        <v>16</v>
      </c>
      <c r="AK531">
        <v>0</v>
      </c>
      <c r="AL531">
        <v>0</v>
      </c>
      <c r="AM531">
        <v>0</v>
      </c>
      <c r="AN531">
        <v>52</v>
      </c>
      <c r="AO531">
        <v>0</v>
      </c>
      <c r="AP531">
        <v>66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>
      <c r="A532" t="s">
        <v>1437</v>
      </c>
      <c r="B532" t="s">
        <v>79</v>
      </c>
      <c r="C532" t="s">
        <v>155</v>
      </c>
      <c r="D532" t="s">
        <v>81</v>
      </c>
      <c r="E532" s="2" t="str">
        <f>HYPERLINK("capsilon://?command=openfolder&amp;siteaddress=FAM.docvelocity-na8.net&amp;folderid=FX42F78952-0961-6ED6-F08A-E653C324D7D9","FX210910152")</f>
        <v>FX210910152</v>
      </c>
      <c r="F532" t="s">
        <v>19</v>
      </c>
      <c r="G532" t="s">
        <v>19</v>
      </c>
      <c r="H532" t="s">
        <v>82</v>
      </c>
      <c r="I532" t="s">
        <v>1438</v>
      </c>
      <c r="J532">
        <v>66</v>
      </c>
      <c r="K532" t="s">
        <v>84</v>
      </c>
      <c r="L532" t="s">
        <v>85</v>
      </c>
      <c r="M532" t="s">
        <v>86</v>
      </c>
      <c r="N532">
        <v>2</v>
      </c>
      <c r="O532" s="1">
        <v>44481.465312499997</v>
      </c>
      <c r="P532" s="1">
        <v>44481.498622685183</v>
      </c>
      <c r="Q532">
        <v>1320</v>
      </c>
      <c r="R532">
        <v>1558</v>
      </c>
      <c r="S532" t="b">
        <v>0</v>
      </c>
      <c r="T532" t="s">
        <v>87</v>
      </c>
      <c r="U532" t="b">
        <v>0</v>
      </c>
      <c r="V532" t="s">
        <v>93</v>
      </c>
      <c r="W532" s="1">
        <v>44481.475798611114</v>
      </c>
      <c r="X532">
        <v>902</v>
      </c>
      <c r="Y532">
        <v>52</v>
      </c>
      <c r="Z532">
        <v>0</v>
      </c>
      <c r="AA532">
        <v>52</v>
      </c>
      <c r="AB532">
        <v>0</v>
      </c>
      <c r="AC532">
        <v>29</v>
      </c>
      <c r="AD532">
        <v>14</v>
      </c>
      <c r="AE532">
        <v>0</v>
      </c>
      <c r="AF532">
        <v>0</v>
      </c>
      <c r="AG532">
        <v>0</v>
      </c>
      <c r="AH532" t="s">
        <v>206</v>
      </c>
      <c r="AI532" s="1">
        <v>44481.498622685183</v>
      </c>
      <c r="AJ532">
        <v>600</v>
      </c>
      <c r="AK532">
        <v>1</v>
      </c>
      <c r="AL532">
        <v>0</v>
      </c>
      <c r="AM532">
        <v>1</v>
      </c>
      <c r="AN532">
        <v>0</v>
      </c>
      <c r="AO532">
        <v>1</v>
      </c>
      <c r="AP532">
        <v>13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>
      <c r="A533" t="s">
        <v>1439</v>
      </c>
      <c r="B533" t="s">
        <v>79</v>
      </c>
      <c r="C533" t="s">
        <v>1440</v>
      </c>
      <c r="D533" t="s">
        <v>81</v>
      </c>
      <c r="E533" s="2" t="str">
        <f>HYPERLINK("capsilon://?command=openfolder&amp;siteaddress=FAM.docvelocity-na8.net&amp;folderid=FX6730B5BA-7E6A-9793-A305-106CDA9A91A6","FX21104400")</f>
        <v>FX21104400</v>
      </c>
      <c r="F533" t="s">
        <v>19</v>
      </c>
      <c r="G533" t="s">
        <v>19</v>
      </c>
      <c r="H533" t="s">
        <v>82</v>
      </c>
      <c r="I533" t="s">
        <v>1441</v>
      </c>
      <c r="J533">
        <v>38</v>
      </c>
      <c r="K533" t="s">
        <v>84</v>
      </c>
      <c r="L533" t="s">
        <v>85</v>
      </c>
      <c r="M533" t="s">
        <v>86</v>
      </c>
      <c r="N533">
        <v>2</v>
      </c>
      <c r="O533" s="1">
        <v>44481.466053240743</v>
      </c>
      <c r="P533" s="1">
        <v>44481.50371527778</v>
      </c>
      <c r="Q533">
        <v>2364</v>
      </c>
      <c r="R533">
        <v>890</v>
      </c>
      <c r="S533" t="b">
        <v>0</v>
      </c>
      <c r="T533" t="s">
        <v>87</v>
      </c>
      <c r="U533" t="b">
        <v>0</v>
      </c>
      <c r="V533" t="s">
        <v>265</v>
      </c>
      <c r="W533" s="1">
        <v>44481.471296296295</v>
      </c>
      <c r="X533">
        <v>451</v>
      </c>
      <c r="Y533">
        <v>37</v>
      </c>
      <c r="Z533">
        <v>0</v>
      </c>
      <c r="AA533">
        <v>37</v>
      </c>
      <c r="AB533">
        <v>0</v>
      </c>
      <c r="AC533">
        <v>22</v>
      </c>
      <c r="AD533">
        <v>1</v>
      </c>
      <c r="AE533">
        <v>0</v>
      </c>
      <c r="AF533">
        <v>0</v>
      </c>
      <c r="AG533">
        <v>0</v>
      </c>
      <c r="AH533" t="s">
        <v>206</v>
      </c>
      <c r="AI533" s="1">
        <v>44481.50371527778</v>
      </c>
      <c r="AJ533">
        <v>439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</v>
      </c>
      <c r="AQ533">
        <v>0</v>
      </c>
      <c r="AR533">
        <v>0</v>
      </c>
      <c r="AS533">
        <v>0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>
      <c r="A534" t="s">
        <v>1442</v>
      </c>
      <c r="B534" t="s">
        <v>79</v>
      </c>
      <c r="C534" t="s">
        <v>164</v>
      </c>
      <c r="D534" t="s">
        <v>81</v>
      </c>
      <c r="E534" s="2" t="str">
        <f>HYPERLINK("capsilon://?command=openfolder&amp;siteaddress=FAM.docvelocity-na8.net&amp;folderid=FX463B1382-92E5-CB5E-91B0-7CACDAB6F002","FX21099867")</f>
        <v>FX21099867</v>
      </c>
      <c r="F534" t="s">
        <v>19</v>
      </c>
      <c r="G534" t="s">
        <v>19</v>
      </c>
      <c r="H534" t="s">
        <v>82</v>
      </c>
      <c r="I534" t="s">
        <v>1443</v>
      </c>
      <c r="J534">
        <v>66</v>
      </c>
      <c r="K534" t="s">
        <v>84</v>
      </c>
      <c r="L534" t="s">
        <v>85</v>
      </c>
      <c r="M534" t="s">
        <v>86</v>
      </c>
      <c r="N534">
        <v>2</v>
      </c>
      <c r="O534" s="1">
        <v>44481.47047453704</v>
      </c>
      <c r="P534" s="1">
        <v>44481.501145833332</v>
      </c>
      <c r="Q534">
        <v>2577</v>
      </c>
      <c r="R534">
        <v>73</v>
      </c>
      <c r="S534" t="b">
        <v>0</v>
      </c>
      <c r="T534" t="s">
        <v>87</v>
      </c>
      <c r="U534" t="b">
        <v>0</v>
      </c>
      <c r="V534" t="s">
        <v>159</v>
      </c>
      <c r="W534" s="1">
        <v>44481.471099537041</v>
      </c>
      <c r="X534">
        <v>50</v>
      </c>
      <c r="Y534">
        <v>0</v>
      </c>
      <c r="Z534">
        <v>0</v>
      </c>
      <c r="AA534">
        <v>0</v>
      </c>
      <c r="AB534">
        <v>52</v>
      </c>
      <c r="AC534">
        <v>0</v>
      </c>
      <c r="AD534">
        <v>66</v>
      </c>
      <c r="AE534">
        <v>0</v>
      </c>
      <c r="AF534">
        <v>0</v>
      </c>
      <c r="AG534">
        <v>0</v>
      </c>
      <c r="AH534" t="s">
        <v>142</v>
      </c>
      <c r="AI534" s="1">
        <v>44481.501145833332</v>
      </c>
      <c r="AJ534">
        <v>23</v>
      </c>
      <c r="AK534">
        <v>0</v>
      </c>
      <c r="AL534">
        <v>0</v>
      </c>
      <c r="AM534">
        <v>0</v>
      </c>
      <c r="AN534">
        <v>52</v>
      </c>
      <c r="AO534">
        <v>0</v>
      </c>
      <c r="AP534">
        <v>66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>
      <c r="A535" t="s">
        <v>1444</v>
      </c>
      <c r="B535" t="s">
        <v>79</v>
      </c>
      <c r="C535" t="s">
        <v>1419</v>
      </c>
      <c r="D535" t="s">
        <v>81</v>
      </c>
      <c r="E535" s="2" t="str">
        <f>HYPERLINK("capsilon://?command=openfolder&amp;siteaddress=FAM.docvelocity-na8.net&amp;folderid=FXBEC63101-477F-33D8-103C-E8AF5CAD55A1","FX21102479")</f>
        <v>FX21102479</v>
      </c>
      <c r="F535" t="s">
        <v>19</v>
      </c>
      <c r="G535" t="s">
        <v>19</v>
      </c>
      <c r="H535" t="s">
        <v>82</v>
      </c>
      <c r="I535" t="s">
        <v>1420</v>
      </c>
      <c r="J535">
        <v>90</v>
      </c>
      <c r="K535" t="s">
        <v>84</v>
      </c>
      <c r="L535" t="s">
        <v>85</v>
      </c>
      <c r="M535" t="s">
        <v>86</v>
      </c>
      <c r="N535">
        <v>2</v>
      </c>
      <c r="O535" s="1">
        <v>44481.471724537034</v>
      </c>
      <c r="P535" s="1">
        <v>44481.487673611111</v>
      </c>
      <c r="Q535">
        <v>568</v>
      </c>
      <c r="R535">
        <v>810</v>
      </c>
      <c r="S535" t="b">
        <v>0</v>
      </c>
      <c r="T535" t="s">
        <v>87</v>
      </c>
      <c r="U535" t="b">
        <v>1</v>
      </c>
      <c r="V535" t="s">
        <v>265</v>
      </c>
      <c r="W535" s="1">
        <v>44481.476481481484</v>
      </c>
      <c r="X535">
        <v>401</v>
      </c>
      <c r="Y535">
        <v>62</v>
      </c>
      <c r="Z535">
        <v>0</v>
      </c>
      <c r="AA535">
        <v>62</v>
      </c>
      <c r="AB535">
        <v>37</v>
      </c>
      <c r="AC535">
        <v>26</v>
      </c>
      <c r="AD535">
        <v>28</v>
      </c>
      <c r="AE535">
        <v>0</v>
      </c>
      <c r="AF535">
        <v>0</v>
      </c>
      <c r="AG535">
        <v>0</v>
      </c>
      <c r="AH535" t="s">
        <v>206</v>
      </c>
      <c r="AI535" s="1">
        <v>44481.487673611111</v>
      </c>
      <c r="AJ535">
        <v>409</v>
      </c>
      <c r="AK535">
        <v>0</v>
      </c>
      <c r="AL535">
        <v>0</v>
      </c>
      <c r="AM535">
        <v>0</v>
      </c>
      <c r="AN535">
        <v>37</v>
      </c>
      <c r="AO535">
        <v>0</v>
      </c>
      <c r="AP535">
        <v>28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>
      <c r="A536" t="s">
        <v>1445</v>
      </c>
      <c r="B536" t="s">
        <v>79</v>
      </c>
      <c r="C536" t="s">
        <v>1446</v>
      </c>
      <c r="D536" t="s">
        <v>81</v>
      </c>
      <c r="E536" s="2" t="str">
        <f>HYPERLINK("capsilon://?command=openfolder&amp;siteaddress=FAM.docvelocity-na8.net&amp;folderid=FX80D0839E-F32A-26E4-09A8-E0658881614B","FX21101999")</f>
        <v>FX21101999</v>
      </c>
      <c r="F536" t="s">
        <v>19</v>
      </c>
      <c r="G536" t="s">
        <v>19</v>
      </c>
      <c r="H536" t="s">
        <v>82</v>
      </c>
      <c r="I536" t="s">
        <v>1447</v>
      </c>
      <c r="J536">
        <v>460</v>
      </c>
      <c r="K536" t="s">
        <v>84</v>
      </c>
      <c r="L536" t="s">
        <v>85</v>
      </c>
      <c r="M536" t="s">
        <v>86</v>
      </c>
      <c r="N536">
        <v>2</v>
      </c>
      <c r="O536" s="1">
        <v>44481.476527777777</v>
      </c>
      <c r="P536" s="1">
        <v>44481.518726851849</v>
      </c>
      <c r="Q536">
        <v>726</v>
      </c>
      <c r="R536">
        <v>2920</v>
      </c>
      <c r="S536" t="b">
        <v>0</v>
      </c>
      <c r="T536" t="s">
        <v>87</v>
      </c>
      <c r="U536" t="b">
        <v>0</v>
      </c>
      <c r="V536" t="s">
        <v>159</v>
      </c>
      <c r="W536" s="1">
        <v>44481.492766203701</v>
      </c>
      <c r="X536">
        <v>1402</v>
      </c>
      <c r="Y536">
        <v>355</v>
      </c>
      <c r="Z536">
        <v>0</v>
      </c>
      <c r="AA536">
        <v>355</v>
      </c>
      <c r="AB536">
        <v>0</v>
      </c>
      <c r="AC536">
        <v>136</v>
      </c>
      <c r="AD536">
        <v>105</v>
      </c>
      <c r="AE536">
        <v>0</v>
      </c>
      <c r="AF536">
        <v>0</v>
      </c>
      <c r="AG536">
        <v>0</v>
      </c>
      <c r="AH536" t="s">
        <v>142</v>
      </c>
      <c r="AI536" s="1">
        <v>44481.518726851849</v>
      </c>
      <c r="AJ536">
        <v>1518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105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>
      <c r="A537" t="s">
        <v>1448</v>
      </c>
      <c r="B537" t="s">
        <v>79</v>
      </c>
      <c r="C537" t="s">
        <v>1449</v>
      </c>
      <c r="D537" t="s">
        <v>81</v>
      </c>
      <c r="E537" s="2" t="str">
        <f>HYPERLINK("capsilon://?command=openfolder&amp;siteaddress=FAM.docvelocity-na8.net&amp;folderid=FX00904B5F-50BA-8D8A-7339-C740AB74C30A","FX210815635")</f>
        <v>FX210815635</v>
      </c>
      <c r="F537" t="s">
        <v>19</v>
      </c>
      <c r="G537" t="s">
        <v>19</v>
      </c>
      <c r="H537" t="s">
        <v>82</v>
      </c>
      <c r="I537" t="s">
        <v>1450</v>
      </c>
      <c r="J537">
        <v>26</v>
      </c>
      <c r="K537" t="s">
        <v>84</v>
      </c>
      <c r="L537" t="s">
        <v>85</v>
      </c>
      <c r="M537" t="s">
        <v>86</v>
      </c>
      <c r="N537">
        <v>2</v>
      </c>
      <c r="O537" s="1">
        <v>44481.477314814816</v>
      </c>
      <c r="P537" s="1">
        <v>44481.501597222225</v>
      </c>
      <c r="Q537">
        <v>1959</v>
      </c>
      <c r="R537">
        <v>139</v>
      </c>
      <c r="S537" t="b">
        <v>0</v>
      </c>
      <c r="T537" t="s">
        <v>87</v>
      </c>
      <c r="U537" t="b">
        <v>0</v>
      </c>
      <c r="V537" t="s">
        <v>93</v>
      </c>
      <c r="W537" s="1">
        <v>44481.478622685187</v>
      </c>
      <c r="X537">
        <v>104</v>
      </c>
      <c r="Y537">
        <v>0</v>
      </c>
      <c r="Z537">
        <v>0</v>
      </c>
      <c r="AA537">
        <v>0</v>
      </c>
      <c r="AB537">
        <v>21</v>
      </c>
      <c r="AC537">
        <v>0</v>
      </c>
      <c r="AD537">
        <v>26</v>
      </c>
      <c r="AE537">
        <v>0</v>
      </c>
      <c r="AF537">
        <v>0</v>
      </c>
      <c r="AG537">
        <v>0</v>
      </c>
      <c r="AH537" t="s">
        <v>89</v>
      </c>
      <c r="AI537" s="1">
        <v>44481.501597222225</v>
      </c>
      <c r="AJ537">
        <v>35</v>
      </c>
      <c r="AK537">
        <v>0</v>
      </c>
      <c r="AL537">
        <v>0</v>
      </c>
      <c r="AM537">
        <v>0</v>
      </c>
      <c r="AN537">
        <v>21</v>
      </c>
      <c r="AO537">
        <v>0</v>
      </c>
      <c r="AP537">
        <v>26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>
      <c r="A538" t="s">
        <v>1451</v>
      </c>
      <c r="B538" t="s">
        <v>79</v>
      </c>
      <c r="C538" t="s">
        <v>1452</v>
      </c>
      <c r="D538" t="s">
        <v>81</v>
      </c>
      <c r="E538" s="2" t="str">
        <f>HYPERLINK("capsilon://?command=openfolder&amp;siteaddress=FAM.docvelocity-na8.net&amp;folderid=FX23EEB307-CA58-A4F5-316D-B48507C26E0A","FX21104409")</f>
        <v>FX21104409</v>
      </c>
      <c r="F538" t="s">
        <v>19</v>
      </c>
      <c r="G538" t="s">
        <v>19</v>
      </c>
      <c r="H538" t="s">
        <v>82</v>
      </c>
      <c r="I538" t="s">
        <v>1453</v>
      </c>
      <c r="J538">
        <v>171</v>
      </c>
      <c r="K538" t="s">
        <v>84</v>
      </c>
      <c r="L538" t="s">
        <v>85</v>
      </c>
      <c r="M538" t="s">
        <v>86</v>
      </c>
      <c r="N538">
        <v>2</v>
      </c>
      <c r="O538" s="1">
        <v>44481.477789351855</v>
      </c>
      <c r="P538" s="1">
        <v>44481.515729166669</v>
      </c>
      <c r="Q538">
        <v>701</v>
      </c>
      <c r="R538">
        <v>2577</v>
      </c>
      <c r="S538" t="b">
        <v>0</v>
      </c>
      <c r="T538" t="s">
        <v>87</v>
      </c>
      <c r="U538" t="b">
        <v>0</v>
      </c>
      <c r="V538" t="s">
        <v>88</v>
      </c>
      <c r="W538" s="1">
        <v>44481.496631944443</v>
      </c>
      <c r="X538">
        <v>1625</v>
      </c>
      <c r="Y538">
        <v>148</v>
      </c>
      <c r="Z538">
        <v>0</v>
      </c>
      <c r="AA538">
        <v>148</v>
      </c>
      <c r="AB538">
        <v>0</v>
      </c>
      <c r="AC538">
        <v>108</v>
      </c>
      <c r="AD538">
        <v>23</v>
      </c>
      <c r="AE538">
        <v>0</v>
      </c>
      <c r="AF538">
        <v>0</v>
      </c>
      <c r="AG538">
        <v>0</v>
      </c>
      <c r="AH538" t="s">
        <v>206</v>
      </c>
      <c r="AI538" s="1">
        <v>44481.515729166669</v>
      </c>
      <c r="AJ538">
        <v>925</v>
      </c>
      <c r="AK538">
        <v>2</v>
      </c>
      <c r="AL538">
        <v>0</v>
      </c>
      <c r="AM538">
        <v>2</v>
      </c>
      <c r="AN538">
        <v>0</v>
      </c>
      <c r="AO538">
        <v>2</v>
      </c>
      <c r="AP538">
        <v>21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>
      <c r="A539" t="s">
        <v>1454</v>
      </c>
      <c r="B539" t="s">
        <v>79</v>
      </c>
      <c r="C539" t="s">
        <v>1455</v>
      </c>
      <c r="D539" t="s">
        <v>81</v>
      </c>
      <c r="E539" s="2" t="str">
        <f>HYPERLINK("capsilon://?command=openfolder&amp;siteaddress=FAM.docvelocity-na8.net&amp;folderid=FXDDB30E0C-4829-6945-F1E1-5F8A316D2946","FX21104371")</f>
        <v>FX21104371</v>
      </c>
      <c r="F539" t="s">
        <v>19</v>
      </c>
      <c r="G539" t="s">
        <v>19</v>
      </c>
      <c r="H539" t="s">
        <v>82</v>
      </c>
      <c r="I539" t="s">
        <v>1456</v>
      </c>
      <c r="J539">
        <v>38</v>
      </c>
      <c r="K539" t="s">
        <v>84</v>
      </c>
      <c r="L539" t="s">
        <v>85</v>
      </c>
      <c r="M539" t="s">
        <v>86</v>
      </c>
      <c r="N539">
        <v>1</v>
      </c>
      <c r="O539" s="1">
        <v>44481.477986111109</v>
      </c>
      <c r="P539" s="1">
        <v>44481.5080787037</v>
      </c>
      <c r="Q539">
        <v>864</v>
      </c>
      <c r="R539">
        <v>1736</v>
      </c>
      <c r="S539" t="b">
        <v>0</v>
      </c>
      <c r="T539" t="s">
        <v>87</v>
      </c>
      <c r="U539" t="b">
        <v>0</v>
      </c>
      <c r="V539" t="s">
        <v>252</v>
      </c>
      <c r="W539" s="1">
        <v>44481.5080787037</v>
      </c>
      <c r="X539">
        <v>1292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38</v>
      </c>
      <c r="AE539">
        <v>37</v>
      </c>
      <c r="AF539">
        <v>0</v>
      </c>
      <c r="AG539">
        <v>3</v>
      </c>
      <c r="AH539" t="s">
        <v>87</v>
      </c>
      <c r="AI539" t="s">
        <v>87</v>
      </c>
      <c r="AJ539" t="s">
        <v>87</v>
      </c>
      <c r="AK539" t="s">
        <v>87</v>
      </c>
      <c r="AL539" t="s">
        <v>87</v>
      </c>
      <c r="AM539" t="s">
        <v>87</v>
      </c>
      <c r="AN539" t="s">
        <v>87</v>
      </c>
      <c r="AO539" t="s">
        <v>87</v>
      </c>
      <c r="AP539" t="s">
        <v>87</v>
      </c>
      <c r="AQ539" t="s">
        <v>87</v>
      </c>
      <c r="AR539" t="s">
        <v>87</v>
      </c>
      <c r="AS539" t="s">
        <v>87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>
      <c r="A540" t="s">
        <v>1457</v>
      </c>
      <c r="B540" t="s">
        <v>79</v>
      </c>
      <c r="C540" t="s">
        <v>1458</v>
      </c>
      <c r="D540" t="s">
        <v>81</v>
      </c>
      <c r="E540" s="2" t="str">
        <f>HYPERLINK("capsilon://?command=openfolder&amp;siteaddress=FAM.docvelocity-na8.net&amp;folderid=FX4F90476C-5C38-6E28-2591-11A8FC48E067","FX21104963")</f>
        <v>FX21104963</v>
      </c>
      <c r="F540" t="s">
        <v>19</v>
      </c>
      <c r="G540" t="s">
        <v>19</v>
      </c>
      <c r="H540" t="s">
        <v>82</v>
      </c>
      <c r="I540" t="s">
        <v>1459</v>
      </c>
      <c r="J540">
        <v>159</v>
      </c>
      <c r="K540" t="s">
        <v>84</v>
      </c>
      <c r="L540" t="s">
        <v>85</v>
      </c>
      <c r="M540" t="s">
        <v>86</v>
      </c>
      <c r="N540">
        <v>2</v>
      </c>
      <c r="O540" s="1">
        <v>44481.480150462965</v>
      </c>
      <c r="P540" s="1">
        <v>44481.520509259259</v>
      </c>
      <c r="Q540">
        <v>1383</v>
      </c>
      <c r="R540">
        <v>2104</v>
      </c>
      <c r="S540" t="b">
        <v>0</v>
      </c>
      <c r="T540" t="s">
        <v>87</v>
      </c>
      <c r="U540" t="b">
        <v>0</v>
      </c>
      <c r="V540" t="s">
        <v>407</v>
      </c>
      <c r="W540" s="1">
        <v>44481.49114583333</v>
      </c>
      <c r="X540">
        <v>941</v>
      </c>
      <c r="Y540">
        <v>184</v>
      </c>
      <c r="Z540">
        <v>0</v>
      </c>
      <c r="AA540">
        <v>184</v>
      </c>
      <c r="AB540">
        <v>0</v>
      </c>
      <c r="AC540">
        <v>86</v>
      </c>
      <c r="AD540">
        <v>-25</v>
      </c>
      <c r="AE540">
        <v>0</v>
      </c>
      <c r="AF540">
        <v>0</v>
      </c>
      <c r="AG540">
        <v>0</v>
      </c>
      <c r="AH540" t="s">
        <v>121</v>
      </c>
      <c r="AI540" s="1">
        <v>44481.520509259259</v>
      </c>
      <c r="AJ540">
        <v>1157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-25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>
      <c r="A541" t="s">
        <v>1460</v>
      </c>
      <c r="B541" t="s">
        <v>79</v>
      </c>
      <c r="C541" t="s">
        <v>1461</v>
      </c>
      <c r="D541" t="s">
        <v>81</v>
      </c>
      <c r="E541" s="2" t="str">
        <f>HYPERLINK("capsilon://?command=openfolder&amp;siteaddress=FAM.docvelocity-na8.net&amp;folderid=FXA58D8174-40C3-FADE-5403-9F8662178DD9","FX210815667")</f>
        <v>FX210815667</v>
      </c>
      <c r="F541" t="s">
        <v>19</v>
      </c>
      <c r="G541" t="s">
        <v>19</v>
      </c>
      <c r="H541" t="s">
        <v>82</v>
      </c>
      <c r="I541" t="s">
        <v>1462</v>
      </c>
      <c r="J541">
        <v>66</v>
      </c>
      <c r="K541" t="s">
        <v>84</v>
      </c>
      <c r="L541" t="s">
        <v>85</v>
      </c>
      <c r="M541" t="s">
        <v>86</v>
      </c>
      <c r="N541">
        <v>2</v>
      </c>
      <c r="O541" s="1">
        <v>44481.481932870367</v>
      </c>
      <c r="P541" s="1">
        <v>44481.519050925926</v>
      </c>
      <c r="Q541">
        <v>3110</v>
      </c>
      <c r="R541">
        <v>97</v>
      </c>
      <c r="S541" t="b">
        <v>0</v>
      </c>
      <c r="T541" t="s">
        <v>87</v>
      </c>
      <c r="U541" t="b">
        <v>0</v>
      </c>
      <c r="V541" t="s">
        <v>128</v>
      </c>
      <c r="W541" s="1">
        <v>44481.482743055552</v>
      </c>
      <c r="X541">
        <v>70</v>
      </c>
      <c r="Y541">
        <v>0</v>
      </c>
      <c r="Z541">
        <v>0</v>
      </c>
      <c r="AA541">
        <v>0</v>
      </c>
      <c r="AB541">
        <v>52</v>
      </c>
      <c r="AC541">
        <v>0</v>
      </c>
      <c r="AD541">
        <v>66</v>
      </c>
      <c r="AE541">
        <v>0</v>
      </c>
      <c r="AF541">
        <v>0</v>
      </c>
      <c r="AG541">
        <v>0</v>
      </c>
      <c r="AH541" t="s">
        <v>142</v>
      </c>
      <c r="AI541" s="1">
        <v>44481.519050925926</v>
      </c>
      <c r="AJ541">
        <v>27</v>
      </c>
      <c r="AK541">
        <v>0</v>
      </c>
      <c r="AL541">
        <v>0</v>
      </c>
      <c r="AM541">
        <v>0</v>
      </c>
      <c r="AN541">
        <v>52</v>
      </c>
      <c r="AO541">
        <v>0</v>
      </c>
      <c r="AP541">
        <v>66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>
      <c r="A542" t="s">
        <v>1463</v>
      </c>
      <c r="B542" t="s">
        <v>79</v>
      </c>
      <c r="C542" t="s">
        <v>1464</v>
      </c>
      <c r="D542" t="s">
        <v>81</v>
      </c>
      <c r="E542" s="2" t="str">
        <f>HYPERLINK("capsilon://?command=openfolder&amp;siteaddress=FAM.docvelocity-na8.net&amp;folderid=FXB2336AC0-5D3B-3298-E045-83832AE8AC67","FX21103736")</f>
        <v>FX21103736</v>
      </c>
      <c r="F542" t="s">
        <v>19</v>
      </c>
      <c r="G542" t="s">
        <v>19</v>
      </c>
      <c r="H542" t="s">
        <v>82</v>
      </c>
      <c r="I542" t="s">
        <v>1465</v>
      </c>
      <c r="J542">
        <v>248</v>
      </c>
      <c r="K542" t="s">
        <v>84</v>
      </c>
      <c r="L542" t="s">
        <v>85</v>
      </c>
      <c r="M542" t="s">
        <v>86</v>
      </c>
      <c r="N542">
        <v>2</v>
      </c>
      <c r="O542" s="1">
        <v>44481.486134259256</v>
      </c>
      <c r="P542" s="1">
        <v>44481.530902777777</v>
      </c>
      <c r="Q542">
        <v>1163</v>
      </c>
      <c r="R542">
        <v>2705</v>
      </c>
      <c r="S542" t="b">
        <v>0</v>
      </c>
      <c r="T542" t="s">
        <v>87</v>
      </c>
      <c r="U542" t="b">
        <v>0</v>
      </c>
      <c r="V542" t="s">
        <v>128</v>
      </c>
      <c r="W542" s="1">
        <v>44481.505601851852</v>
      </c>
      <c r="X542">
        <v>1681</v>
      </c>
      <c r="Y542">
        <v>200</v>
      </c>
      <c r="Z542">
        <v>0</v>
      </c>
      <c r="AA542">
        <v>200</v>
      </c>
      <c r="AB542">
        <v>0</v>
      </c>
      <c r="AC542">
        <v>96</v>
      </c>
      <c r="AD542">
        <v>48</v>
      </c>
      <c r="AE542">
        <v>0</v>
      </c>
      <c r="AF542">
        <v>0</v>
      </c>
      <c r="AG542">
        <v>0</v>
      </c>
      <c r="AH542" t="s">
        <v>142</v>
      </c>
      <c r="AI542" s="1">
        <v>44481.530902777777</v>
      </c>
      <c r="AJ542">
        <v>1024</v>
      </c>
      <c r="AK542">
        <v>4</v>
      </c>
      <c r="AL542">
        <v>0</v>
      </c>
      <c r="AM542">
        <v>4</v>
      </c>
      <c r="AN542">
        <v>0</v>
      </c>
      <c r="AO542">
        <v>4</v>
      </c>
      <c r="AP542">
        <v>44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>
      <c r="A543" t="s">
        <v>1466</v>
      </c>
      <c r="B543" t="s">
        <v>79</v>
      </c>
      <c r="C543" t="s">
        <v>460</v>
      </c>
      <c r="D543" t="s">
        <v>81</v>
      </c>
      <c r="E543" s="2" t="str">
        <f>HYPERLINK("capsilon://?command=openfolder&amp;siteaddress=FAM.docvelocity-na8.net&amp;folderid=FXCD6B981D-F552-B406-BF77-7872EEA34928","FX21102134")</f>
        <v>FX21102134</v>
      </c>
      <c r="F543" t="s">
        <v>19</v>
      </c>
      <c r="G543" t="s">
        <v>19</v>
      </c>
      <c r="H543" t="s">
        <v>82</v>
      </c>
      <c r="I543" t="s">
        <v>1467</v>
      </c>
      <c r="J543">
        <v>38</v>
      </c>
      <c r="K543" t="s">
        <v>84</v>
      </c>
      <c r="L543" t="s">
        <v>85</v>
      </c>
      <c r="M543" t="s">
        <v>86</v>
      </c>
      <c r="N543">
        <v>1</v>
      </c>
      <c r="O543" s="1">
        <v>44481.493831018517</v>
      </c>
      <c r="P543" s="1">
        <v>44481.507199074076</v>
      </c>
      <c r="Q543">
        <v>572</v>
      </c>
      <c r="R543">
        <v>583</v>
      </c>
      <c r="S543" t="b">
        <v>0</v>
      </c>
      <c r="T543" t="s">
        <v>87</v>
      </c>
      <c r="U543" t="b">
        <v>0</v>
      </c>
      <c r="V543" t="s">
        <v>157</v>
      </c>
      <c r="W543" s="1">
        <v>44481.507199074076</v>
      </c>
      <c r="X543">
        <v>330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38</v>
      </c>
      <c r="AE543">
        <v>37</v>
      </c>
      <c r="AF543">
        <v>0</v>
      </c>
      <c r="AG543">
        <v>1</v>
      </c>
      <c r="AH543" t="s">
        <v>87</v>
      </c>
      <c r="AI543" t="s">
        <v>87</v>
      </c>
      <c r="AJ543" t="s">
        <v>87</v>
      </c>
      <c r="AK543" t="s">
        <v>87</v>
      </c>
      <c r="AL543" t="s">
        <v>87</v>
      </c>
      <c r="AM543" t="s">
        <v>87</v>
      </c>
      <c r="AN543" t="s">
        <v>87</v>
      </c>
      <c r="AO543" t="s">
        <v>87</v>
      </c>
      <c r="AP543" t="s">
        <v>87</v>
      </c>
      <c r="AQ543" t="s">
        <v>87</v>
      </c>
      <c r="AR543" t="s">
        <v>87</v>
      </c>
      <c r="AS543" t="s">
        <v>87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>
      <c r="A544" t="s">
        <v>1468</v>
      </c>
      <c r="B544" t="s">
        <v>79</v>
      </c>
      <c r="C544" t="s">
        <v>365</v>
      </c>
      <c r="D544" t="s">
        <v>81</v>
      </c>
      <c r="E544" s="2" t="str">
        <f>HYPERLINK("capsilon://?command=openfolder&amp;siteaddress=FAM.docvelocity-na8.net&amp;folderid=FX95372C7C-1D2C-36F3-8DA8-C2B9F2BDB812","FX210910413")</f>
        <v>FX210910413</v>
      </c>
      <c r="F544" t="s">
        <v>19</v>
      </c>
      <c r="G544" t="s">
        <v>19</v>
      </c>
      <c r="H544" t="s">
        <v>82</v>
      </c>
      <c r="I544" t="s">
        <v>763</v>
      </c>
      <c r="J544">
        <v>38</v>
      </c>
      <c r="K544" t="s">
        <v>84</v>
      </c>
      <c r="L544" t="s">
        <v>85</v>
      </c>
      <c r="M544" t="s">
        <v>86</v>
      </c>
      <c r="N544">
        <v>2</v>
      </c>
      <c r="O544" s="1">
        <v>44470.678715277776</v>
      </c>
      <c r="P544" s="1">
        <v>44470.733703703707</v>
      </c>
      <c r="Q544">
        <v>3226</v>
      </c>
      <c r="R544">
        <v>1525</v>
      </c>
      <c r="S544" t="b">
        <v>0</v>
      </c>
      <c r="T544" t="s">
        <v>87</v>
      </c>
      <c r="U544" t="b">
        <v>1</v>
      </c>
      <c r="V544" t="s">
        <v>176</v>
      </c>
      <c r="W544" s="1">
        <v>44470.688159722224</v>
      </c>
      <c r="X544">
        <v>776</v>
      </c>
      <c r="Y544">
        <v>37</v>
      </c>
      <c r="Z544">
        <v>0</v>
      </c>
      <c r="AA544">
        <v>37</v>
      </c>
      <c r="AB544">
        <v>0</v>
      </c>
      <c r="AC544">
        <v>33</v>
      </c>
      <c r="AD544">
        <v>1</v>
      </c>
      <c r="AE544">
        <v>0</v>
      </c>
      <c r="AF544">
        <v>0</v>
      </c>
      <c r="AG544">
        <v>0</v>
      </c>
      <c r="AH544" t="s">
        <v>142</v>
      </c>
      <c r="AI544" s="1">
        <v>44470.733703703707</v>
      </c>
      <c r="AJ544">
        <v>749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1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>
      <c r="A545" t="s">
        <v>1469</v>
      </c>
      <c r="B545" t="s">
        <v>79</v>
      </c>
      <c r="C545" t="s">
        <v>1470</v>
      </c>
      <c r="D545" t="s">
        <v>81</v>
      </c>
      <c r="E545" s="2" t="str">
        <f>HYPERLINK("capsilon://?command=openfolder&amp;siteaddress=FAM.docvelocity-na8.net&amp;folderid=FX1AE0CE5C-D65B-7A0D-64D2-759E0871C681","FX21105136")</f>
        <v>FX21105136</v>
      </c>
      <c r="F545" t="s">
        <v>19</v>
      </c>
      <c r="G545" t="s">
        <v>19</v>
      </c>
      <c r="H545" t="s">
        <v>82</v>
      </c>
      <c r="I545" t="s">
        <v>1471</v>
      </c>
      <c r="J545">
        <v>141</v>
      </c>
      <c r="K545" t="s">
        <v>84</v>
      </c>
      <c r="L545" t="s">
        <v>85</v>
      </c>
      <c r="M545" t="s">
        <v>86</v>
      </c>
      <c r="N545">
        <v>2</v>
      </c>
      <c r="O545" s="1">
        <v>44481.506747685184</v>
      </c>
      <c r="P545" s="1">
        <v>44481.55704861111</v>
      </c>
      <c r="Q545">
        <v>2128</v>
      </c>
      <c r="R545">
        <v>2218</v>
      </c>
      <c r="S545" t="b">
        <v>0</v>
      </c>
      <c r="T545" t="s">
        <v>87</v>
      </c>
      <c r="U545" t="b">
        <v>0</v>
      </c>
      <c r="V545" t="s">
        <v>100</v>
      </c>
      <c r="W545" s="1">
        <v>44481.520104166666</v>
      </c>
      <c r="X545">
        <v>1151</v>
      </c>
      <c r="Y545">
        <v>98</v>
      </c>
      <c r="Z545">
        <v>0</v>
      </c>
      <c r="AA545">
        <v>98</v>
      </c>
      <c r="AB545">
        <v>0</v>
      </c>
      <c r="AC545">
        <v>69</v>
      </c>
      <c r="AD545">
        <v>43</v>
      </c>
      <c r="AE545">
        <v>0</v>
      </c>
      <c r="AF545">
        <v>0</v>
      </c>
      <c r="AG545">
        <v>0</v>
      </c>
      <c r="AH545" t="s">
        <v>142</v>
      </c>
      <c r="AI545" s="1">
        <v>44481.55704861111</v>
      </c>
      <c r="AJ545">
        <v>1045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43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>
      <c r="A546" t="s">
        <v>1472</v>
      </c>
      <c r="B546" t="s">
        <v>79</v>
      </c>
      <c r="C546" t="s">
        <v>460</v>
      </c>
      <c r="D546" t="s">
        <v>81</v>
      </c>
      <c r="E546" s="2" t="str">
        <f>HYPERLINK("capsilon://?command=openfolder&amp;siteaddress=FAM.docvelocity-na8.net&amp;folderid=FXCD6B981D-F552-B406-BF77-7872EEA34928","FX21102134")</f>
        <v>FX21102134</v>
      </c>
      <c r="F546" t="s">
        <v>19</v>
      </c>
      <c r="G546" t="s">
        <v>19</v>
      </c>
      <c r="H546" t="s">
        <v>82</v>
      </c>
      <c r="I546" t="s">
        <v>1467</v>
      </c>
      <c r="J546">
        <v>66</v>
      </c>
      <c r="K546" t="s">
        <v>84</v>
      </c>
      <c r="L546" t="s">
        <v>85</v>
      </c>
      <c r="M546" t="s">
        <v>86</v>
      </c>
      <c r="N546">
        <v>2</v>
      </c>
      <c r="O546" s="1">
        <v>44481.508009259262</v>
      </c>
      <c r="P546" s="1">
        <v>44481.519895833335</v>
      </c>
      <c r="Q546">
        <v>486</v>
      </c>
      <c r="R546">
        <v>541</v>
      </c>
      <c r="S546" t="b">
        <v>0</v>
      </c>
      <c r="T546" t="s">
        <v>87</v>
      </c>
      <c r="U546" t="b">
        <v>1</v>
      </c>
      <c r="V546" t="s">
        <v>157</v>
      </c>
      <c r="W546" s="1">
        <v>44481.510127314818</v>
      </c>
      <c r="X546">
        <v>182</v>
      </c>
      <c r="Y546">
        <v>52</v>
      </c>
      <c r="Z546">
        <v>0</v>
      </c>
      <c r="AA546">
        <v>52</v>
      </c>
      <c r="AB546">
        <v>0</v>
      </c>
      <c r="AC546">
        <v>35</v>
      </c>
      <c r="AD546">
        <v>14</v>
      </c>
      <c r="AE546">
        <v>0</v>
      </c>
      <c r="AF546">
        <v>0</v>
      </c>
      <c r="AG546">
        <v>0</v>
      </c>
      <c r="AH546" t="s">
        <v>206</v>
      </c>
      <c r="AI546" s="1">
        <v>44481.519895833335</v>
      </c>
      <c r="AJ546">
        <v>359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14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>
      <c r="A547" t="s">
        <v>1473</v>
      </c>
      <c r="B547" t="s">
        <v>79</v>
      </c>
      <c r="C547" t="s">
        <v>1474</v>
      </c>
      <c r="D547" t="s">
        <v>81</v>
      </c>
      <c r="E547" s="2" t="str">
        <f>HYPERLINK("capsilon://?command=openfolder&amp;siteaddress=FAM.docvelocity-na8.net&amp;folderid=FXE8881B22-3853-5F40-AA62-7417FCA92394","FX21102053")</f>
        <v>FX21102053</v>
      </c>
      <c r="F547" t="s">
        <v>19</v>
      </c>
      <c r="G547" t="s">
        <v>19</v>
      </c>
      <c r="H547" t="s">
        <v>82</v>
      </c>
      <c r="I547" t="s">
        <v>1475</v>
      </c>
      <c r="J547">
        <v>167</v>
      </c>
      <c r="K547" t="s">
        <v>84</v>
      </c>
      <c r="L547" t="s">
        <v>85</v>
      </c>
      <c r="M547" t="s">
        <v>86</v>
      </c>
      <c r="N547">
        <v>2</v>
      </c>
      <c r="O547" s="1">
        <v>44481.508159722223</v>
      </c>
      <c r="P547" s="1">
        <v>44481.566284722219</v>
      </c>
      <c r="Q547">
        <v>2514</v>
      </c>
      <c r="R547">
        <v>2508</v>
      </c>
      <c r="S547" t="b">
        <v>0</v>
      </c>
      <c r="T547" t="s">
        <v>87</v>
      </c>
      <c r="U547" t="b">
        <v>0</v>
      </c>
      <c r="V547" t="s">
        <v>176</v>
      </c>
      <c r="W547" s="1">
        <v>44481.528263888889</v>
      </c>
      <c r="X547">
        <v>1681</v>
      </c>
      <c r="Y547">
        <v>119</v>
      </c>
      <c r="Z547">
        <v>0</v>
      </c>
      <c r="AA547">
        <v>119</v>
      </c>
      <c r="AB547">
        <v>0</v>
      </c>
      <c r="AC547">
        <v>46</v>
      </c>
      <c r="AD547">
        <v>48</v>
      </c>
      <c r="AE547">
        <v>0</v>
      </c>
      <c r="AF547">
        <v>0</v>
      </c>
      <c r="AG547">
        <v>0</v>
      </c>
      <c r="AH547" t="s">
        <v>142</v>
      </c>
      <c r="AI547" s="1">
        <v>44481.566284722219</v>
      </c>
      <c r="AJ547">
        <v>798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48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>
      <c r="A548" t="s">
        <v>1476</v>
      </c>
      <c r="B548" t="s">
        <v>79</v>
      </c>
      <c r="C548" t="s">
        <v>1455</v>
      </c>
      <c r="D548" t="s">
        <v>81</v>
      </c>
      <c r="E548" s="2" t="str">
        <f>HYPERLINK("capsilon://?command=openfolder&amp;siteaddress=FAM.docvelocity-na8.net&amp;folderid=FXDDB30E0C-4829-6945-F1E1-5F8A316D2946","FX21104371")</f>
        <v>FX21104371</v>
      </c>
      <c r="F548" t="s">
        <v>19</v>
      </c>
      <c r="G548" t="s">
        <v>19</v>
      </c>
      <c r="H548" t="s">
        <v>82</v>
      </c>
      <c r="I548" t="s">
        <v>1456</v>
      </c>
      <c r="J548">
        <v>114</v>
      </c>
      <c r="K548" t="s">
        <v>84</v>
      </c>
      <c r="L548" t="s">
        <v>85</v>
      </c>
      <c r="M548" t="s">
        <v>86</v>
      </c>
      <c r="N548">
        <v>2</v>
      </c>
      <c r="O548" s="1">
        <v>44481.508958333332</v>
      </c>
      <c r="P548" s="1">
        <v>44481.54078703704</v>
      </c>
      <c r="Q548">
        <v>444</v>
      </c>
      <c r="R548">
        <v>2306</v>
      </c>
      <c r="S548" t="b">
        <v>0</v>
      </c>
      <c r="T548" t="s">
        <v>87</v>
      </c>
      <c r="U548" t="b">
        <v>1</v>
      </c>
      <c r="V548" t="s">
        <v>227</v>
      </c>
      <c r="W548" s="1">
        <v>44481.525810185187</v>
      </c>
      <c r="X548">
        <v>1453</v>
      </c>
      <c r="Y548">
        <v>111</v>
      </c>
      <c r="Z548">
        <v>0</v>
      </c>
      <c r="AA548">
        <v>111</v>
      </c>
      <c r="AB548">
        <v>0</v>
      </c>
      <c r="AC548">
        <v>81</v>
      </c>
      <c r="AD548">
        <v>3</v>
      </c>
      <c r="AE548">
        <v>0</v>
      </c>
      <c r="AF548">
        <v>0</v>
      </c>
      <c r="AG548">
        <v>0</v>
      </c>
      <c r="AH548" t="s">
        <v>142</v>
      </c>
      <c r="AI548" s="1">
        <v>44481.54078703704</v>
      </c>
      <c r="AJ548">
        <v>853</v>
      </c>
      <c r="AK548">
        <v>1</v>
      </c>
      <c r="AL548">
        <v>0</v>
      </c>
      <c r="AM548">
        <v>1</v>
      </c>
      <c r="AN548">
        <v>0</v>
      </c>
      <c r="AO548">
        <v>1</v>
      </c>
      <c r="AP548">
        <v>2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>
      <c r="A549" t="s">
        <v>1477</v>
      </c>
      <c r="B549" t="s">
        <v>79</v>
      </c>
      <c r="C549" t="s">
        <v>1030</v>
      </c>
      <c r="D549" t="s">
        <v>81</v>
      </c>
      <c r="E549" s="2" t="str">
        <f>HYPERLINK("capsilon://?command=openfolder&amp;siteaddress=FAM.docvelocity-na8.net&amp;folderid=FX2A18DC04-5320-F4D9-F334-03F33790F5A6","FX21101307")</f>
        <v>FX21101307</v>
      </c>
      <c r="F549" t="s">
        <v>19</v>
      </c>
      <c r="G549" t="s">
        <v>19</v>
      </c>
      <c r="H549" t="s">
        <v>82</v>
      </c>
      <c r="I549" t="s">
        <v>1478</v>
      </c>
      <c r="J549">
        <v>66</v>
      </c>
      <c r="K549" t="s">
        <v>84</v>
      </c>
      <c r="L549" t="s">
        <v>85</v>
      </c>
      <c r="M549" t="s">
        <v>86</v>
      </c>
      <c r="N549">
        <v>1</v>
      </c>
      <c r="O549" s="1">
        <v>44481.520798611113</v>
      </c>
      <c r="P549" s="1">
        <v>44481.521192129629</v>
      </c>
      <c r="Q549">
        <v>7</v>
      </c>
      <c r="R549">
        <v>27</v>
      </c>
      <c r="S549" t="b">
        <v>0</v>
      </c>
      <c r="T549" t="s">
        <v>87</v>
      </c>
      <c r="U549" t="b">
        <v>0</v>
      </c>
      <c r="V549" t="s">
        <v>100</v>
      </c>
      <c r="W549" s="1">
        <v>44481.521192129629</v>
      </c>
      <c r="X549">
        <v>27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66</v>
      </c>
      <c r="AE549">
        <v>52</v>
      </c>
      <c r="AF549">
        <v>0</v>
      </c>
      <c r="AG549">
        <v>1</v>
      </c>
      <c r="AH549" t="s">
        <v>87</v>
      </c>
      <c r="AI549" t="s">
        <v>87</v>
      </c>
      <c r="AJ549" t="s">
        <v>87</v>
      </c>
      <c r="AK549" t="s">
        <v>87</v>
      </c>
      <c r="AL549" t="s">
        <v>87</v>
      </c>
      <c r="AM549" t="s">
        <v>87</v>
      </c>
      <c r="AN549" t="s">
        <v>87</v>
      </c>
      <c r="AO549" t="s">
        <v>87</v>
      </c>
      <c r="AP549" t="s">
        <v>87</v>
      </c>
      <c r="AQ549" t="s">
        <v>87</v>
      </c>
      <c r="AR549" t="s">
        <v>87</v>
      </c>
      <c r="AS549" t="s">
        <v>87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>
      <c r="A550" t="s">
        <v>1479</v>
      </c>
      <c r="B550" t="s">
        <v>79</v>
      </c>
      <c r="C550" t="s">
        <v>1455</v>
      </c>
      <c r="D550" t="s">
        <v>81</v>
      </c>
      <c r="E550" s="2" t="str">
        <f>HYPERLINK("capsilon://?command=openfolder&amp;siteaddress=FAM.docvelocity-na8.net&amp;folderid=FXDDB30E0C-4829-6945-F1E1-5F8A316D2946","FX21104371")</f>
        <v>FX21104371</v>
      </c>
      <c r="F550" t="s">
        <v>19</v>
      </c>
      <c r="G550" t="s">
        <v>19</v>
      </c>
      <c r="H550" t="s">
        <v>82</v>
      </c>
      <c r="I550" t="s">
        <v>1480</v>
      </c>
      <c r="J550">
        <v>26</v>
      </c>
      <c r="K550" t="s">
        <v>84</v>
      </c>
      <c r="L550" t="s">
        <v>85</v>
      </c>
      <c r="M550" t="s">
        <v>86</v>
      </c>
      <c r="N550">
        <v>2</v>
      </c>
      <c r="O550" s="1">
        <v>44481.521747685183</v>
      </c>
      <c r="P550" s="1">
        <v>44481.568391203706</v>
      </c>
      <c r="Q550">
        <v>3640</v>
      </c>
      <c r="R550">
        <v>390</v>
      </c>
      <c r="S550" t="b">
        <v>0</v>
      </c>
      <c r="T550" t="s">
        <v>87</v>
      </c>
      <c r="U550" t="b">
        <v>0</v>
      </c>
      <c r="V550" t="s">
        <v>100</v>
      </c>
      <c r="W550" s="1">
        <v>44481.524178240739</v>
      </c>
      <c r="X550">
        <v>209</v>
      </c>
      <c r="Y550">
        <v>21</v>
      </c>
      <c r="Z550">
        <v>0</v>
      </c>
      <c r="AA550">
        <v>21</v>
      </c>
      <c r="AB550">
        <v>0</v>
      </c>
      <c r="AC550">
        <v>14</v>
      </c>
      <c r="AD550">
        <v>5</v>
      </c>
      <c r="AE550">
        <v>0</v>
      </c>
      <c r="AF550">
        <v>0</v>
      </c>
      <c r="AG550">
        <v>0</v>
      </c>
      <c r="AH550" t="s">
        <v>142</v>
      </c>
      <c r="AI550" s="1">
        <v>44481.568391203706</v>
      </c>
      <c r="AJ550">
        <v>181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5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>
      <c r="A551" t="s">
        <v>1481</v>
      </c>
      <c r="B551" t="s">
        <v>79</v>
      </c>
      <c r="C551" t="s">
        <v>1030</v>
      </c>
      <c r="D551" t="s">
        <v>81</v>
      </c>
      <c r="E551" s="2" t="str">
        <f>HYPERLINK("capsilon://?command=openfolder&amp;siteaddress=FAM.docvelocity-na8.net&amp;folderid=FX2A18DC04-5320-F4D9-F334-03F33790F5A6","FX21101307")</f>
        <v>FX21101307</v>
      </c>
      <c r="F551" t="s">
        <v>19</v>
      </c>
      <c r="G551" t="s">
        <v>19</v>
      </c>
      <c r="H551" t="s">
        <v>82</v>
      </c>
      <c r="I551" t="s">
        <v>1478</v>
      </c>
      <c r="J551">
        <v>38</v>
      </c>
      <c r="K551" t="s">
        <v>84</v>
      </c>
      <c r="L551" t="s">
        <v>85</v>
      </c>
      <c r="M551" t="s">
        <v>86</v>
      </c>
      <c r="N551">
        <v>2</v>
      </c>
      <c r="O551" s="1">
        <v>44481.522106481483</v>
      </c>
      <c r="P551" s="1">
        <v>44481.544942129629</v>
      </c>
      <c r="Q551">
        <v>1348</v>
      </c>
      <c r="R551">
        <v>625</v>
      </c>
      <c r="S551" t="b">
        <v>0</v>
      </c>
      <c r="T551" t="s">
        <v>87</v>
      </c>
      <c r="U551" t="b">
        <v>1</v>
      </c>
      <c r="V551" t="s">
        <v>88</v>
      </c>
      <c r="W551" s="1">
        <v>44481.525219907409</v>
      </c>
      <c r="X551">
        <v>267</v>
      </c>
      <c r="Y551">
        <v>37</v>
      </c>
      <c r="Z551">
        <v>0</v>
      </c>
      <c r="AA551">
        <v>37</v>
      </c>
      <c r="AB551">
        <v>0</v>
      </c>
      <c r="AC551">
        <v>16</v>
      </c>
      <c r="AD551">
        <v>1</v>
      </c>
      <c r="AE551">
        <v>0</v>
      </c>
      <c r="AF551">
        <v>0</v>
      </c>
      <c r="AG551">
        <v>0</v>
      </c>
      <c r="AH551" t="s">
        <v>142</v>
      </c>
      <c r="AI551" s="1">
        <v>44481.544942129629</v>
      </c>
      <c r="AJ551">
        <v>358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1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>
      <c r="A552" t="s">
        <v>1482</v>
      </c>
      <c r="B552" t="s">
        <v>79</v>
      </c>
      <c r="C552" t="s">
        <v>181</v>
      </c>
      <c r="D552" t="s">
        <v>81</v>
      </c>
      <c r="E552" s="2" t="str">
        <f>HYPERLINK("capsilon://?command=openfolder&amp;siteaddress=FAM.docvelocity-na8.net&amp;folderid=FX57088013-E012-BD0A-F7DC-3346797269DD","FX210914447")</f>
        <v>FX210914447</v>
      </c>
      <c r="F552" t="s">
        <v>19</v>
      </c>
      <c r="G552" t="s">
        <v>19</v>
      </c>
      <c r="H552" t="s">
        <v>82</v>
      </c>
      <c r="I552" t="s">
        <v>1483</v>
      </c>
      <c r="J552">
        <v>66</v>
      </c>
      <c r="K552" t="s">
        <v>84</v>
      </c>
      <c r="L552" t="s">
        <v>85</v>
      </c>
      <c r="M552" t="s">
        <v>86</v>
      </c>
      <c r="N552">
        <v>2</v>
      </c>
      <c r="O552" s="1">
        <v>44481.523969907408</v>
      </c>
      <c r="P552" s="1">
        <v>44481.583321759259</v>
      </c>
      <c r="Q552">
        <v>5010</v>
      </c>
      <c r="R552">
        <v>118</v>
      </c>
      <c r="S552" t="b">
        <v>0</v>
      </c>
      <c r="T552" t="s">
        <v>87</v>
      </c>
      <c r="U552" t="b">
        <v>0</v>
      </c>
      <c r="V552" t="s">
        <v>202</v>
      </c>
      <c r="W552" s="1">
        <v>44481.525520833333</v>
      </c>
      <c r="X552">
        <v>31</v>
      </c>
      <c r="Y552">
        <v>0</v>
      </c>
      <c r="Z552">
        <v>0</v>
      </c>
      <c r="AA552">
        <v>0</v>
      </c>
      <c r="AB552">
        <v>52</v>
      </c>
      <c r="AC552">
        <v>0</v>
      </c>
      <c r="AD552">
        <v>66</v>
      </c>
      <c r="AE552">
        <v>0</v>
      </c>
      <c r="AF552">
        <v>0</v>
      </c>
      <c r="AG552">
        <v>0</v>
      </c>
      <c r="AH552" t="s">
        <v>142</v>
      </c>
      <c r="AI552" s="1">
        <v>44481.583321759259</v>
      </c>
      <c r="AJ552">
        <v>54</v>
      </c>
      <c r="AK552">
        <v>0</v>
      </c>
      <c r="AL552">
        <v>0</v>
      </c>
      <c r="AM552">
        <v>0</v>
      </c>
      <c r="AN552">
        <v>52</v>
      </c>
      <c r="AO552">
        <v>0</v>
      </c>
      <c r="AP552">
        <v>66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>
      <c r="A553" t="s">
        <v>1484</v>
      </c>
      <c r="B553" t="s">
        <v>79</v>
      </c>
      <c r="C553" t="s">
        <v>1455</v>
      </c>
      <c r="D553" t="s">
        <v>81</v>
      </c>
      <c r="E553" s="2" t="str">
        <f>HYPERLINK("capsilon://?command=openfolder&amp;siteaddress=FAM.docvelocity-na8.net&amp;folderid=FXDDB30E0C-4829-6945-F1E1-5F8A316D2946","FX21104371")</f>
        <v>FX21104371</v>
      </c>
      <c r="F553" t="s">
        <v>19</v>
      </c>
      <c r="G553" t="s">
        <v>19</v>
      </c>
      <c r="H553" t="s">
        <v>82</v>
      </c>
      <c r="I553" t="s">
        <v>1485</v>
      </c>
      <c r="J553">
        <v>91</v>
      </c>
      <c r="K553" t="s">
        <v>84</v>
      </c>
      <c r="L553" t="s">
        <v>85</v>
      </c>
      <c r="M553" t="s">
        <v>86</v>
      </c>
      <c r="N553">
        <v>1</v>
      </c>
      <c r="O553" s="1">
        <v>44481.524560185186</v>
      </c>
      <c r="P553" s="1">
        <v>44481.598703703705</v>
      </c>
      <c r="Q553">
        <v>5705</v>
      </c>
      <c r="R553">
        <v>701</v>
      </c>
      <c r="S553" t="b">
        <v>0</v>
      </c>
      <c r="T553" t="s">
        <v>87</v>
      </c>
      <c r="U553" t="b">
        <v>0</v>
      </c>
      <c r="V553" t="s">
        <v>252</v>
      </c>
      <c r="W553" s="1">
        <v>44481.598703703705</v>
      </c>
      <c r="X553">
        <v>252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91</v>
      </c>
      <c r="AE553">
        <v>87</v>
      </c>
      <c r="AF553">
        <v>0</v>
      </c>
      <c r="AG553">
        <v>3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>
      <c r="A554" t="s">
        <v>1486</v>
      </c>
      <c r="B554" t="s">
        <v>79</v>
      </c>
      <c r="C554" t="s">
        <v>1487</v>
      </c>
      <c r="D554" t="s">
        <v>81</v>
      </c>
      <c r="E554" s="2" t="str">
        <f>HYPERLINK("capsilon://?command=openfolder&amp;siteaddress=FAM.docvelocity-na8.net&amp;folderid=FX18F97257-B56B-864E-C9B8-2EE392C609EA","FX21104705")</f>
        <v>FX21104705</v>
      </c>
      <c r="F554" t="s">
        <v>19</v>
      </c>
      <c r="G554" t="s">
        <v>19</v>
      </c>
      <c r="H554" t="s">
        <v>82</v>
      </c>
      <c r="I554" t="s">
        <v>1488</v>
      </c>
      <c r="J554">
        <v>267</v>
      </c>
      <c r="K554" t="s">
        <v>84</v>
      </c>
      <c r="L554" t="s">
        <v>85</v>
      </c>
      <c r="M554" t="s">
        <v>86</v>
      </c>
      <c r="N554">
        <v>1</v>
      </c>
      <c r="O554" s="1">
        <v>44481.527175925927</v>
      </c>
      <c r="P554" s="1">
        <v>44481.602893518517</v>
      </c>
      <c r="Q554">
        <v>5882</v>
      </c>
      <c r="R554">
        <v>660</v>
      </c>
      <c r="S554" t="b">
        <v>0</v>
      </c>
      <c r="T554" t="s">
        <v>87</v>
      </c>
      <c r="U554" t="b">
        <v>0</v>
      </c>
      <c r="V554" t="s">
        <v>252</v>
      </c>
      <c r="W554" s="1">
        <v>44481.602893518517</v>
      </c>
      <c r="X554">
        <v>361</v>
      </c>
      <c r="Y554">
        <v>42</v>
      </c>
      <c r="Z554">
        <v>0</v>
      </c>
      <c r="AA554">
        <v>42</v>
      </c>
      <c r="AB554">
        <v>0</v>
      </c>
      <c r="AC554">
        <v>0</v>
      </c>
      <c r="AD554">
        <v>225</v>
      </c>
      <c r="AE554">
        <v>188</v>
      </c>
      <c r="AF554">
        <v>0</v>
      </c>
      <c r="AG554">
        <v>7</v>
      </c>
      <c r="AH554" t="s">
        <v>87</v>
      </c>
      <c r="AI554" t="s">
        <v>87</v>
      </c>
      <c r="AJ554" t="s">
        <v>87</v>
      </c>
      <c r="AK554" t="s">
        <v>87</v>
      </c>
      <c r="AL554" t="s">
        <v>87</v>
      </c>
      <c r="AM554" t="s">
        <v>87</v>
      </c>
      <c r="AN554" t="s">
        <v>87</v>
      </c>
      <c r="AO554" t="s">
        <v>87</v>
      </c>
      <c r="AP554" t="s">
        <v>87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>
      <c r="A555" t="s">
        <v>1489</v>
      </c>
      <c r="B555" t="s">
        <v>79</v>
      </c>
      <c r="C555" t="s">
        <v>1076</v>
      </c>
      <c r="D555" t="s">
        <v>81</v>
      </c>
      <c r="E555" s="2" t="str">
        <f>HYPERLINK("capsilon://?command=openfolder&amp;siteaddress=FAM.docvelocity-na8.net&amp;folderid=FXD2D19B42-13BF-5AE2-6790-F193F94BD426","FX21102484")</f>
        <v>FX21102484</v>
      </c>
      <c r="F555" t="s">
        <v>19</v>
      </c>
      <c r="G555" t="s">
        <v>19</v>
      </c>
      <c r="H555" t="s">
        <v>82</v>
      </c>
      <c r="I555" t="s">
        <v>1490</v>
      </c>
      <c r="J555">
        <v>38</v>
      </c>
      <c r="K555" t="s">
        <v>84</v>
      </c>
      <c r="L555" t="s">
        <v>85</v>
      </c>
      <c r="M555" t="s">
        <v>86</v>
      </c>
      <c r="N555">
        <v>2</v>
      </c>
      <c r="O555" s="1">
        <v>44481.527812499997</v>
      </c>
      <c r="P555" s="1">
        <v>44481.586261574077</v>
      </c>
      <c r="Q555">
        <v>4478</v>
      </c>
      <c r="R555">
        <v>572</v>
      </c>
      <c r="S555" t="b">
        <v>0</v>
      </c>
      <c r="T555" t="s">
        <v>87</v>
      </c>
      <c r="U555" t="b">
        <v>0</v>
      </c>
      <c r="V555" t="s">
        <v>100</v>
      </c>
      <c r="W555" s="1">
        <v>44481.532025462962</v>
      </c>
      <c r="X555">
        <v>318</v>
      </c>
      <c r="Y555">
        <v>37</v>
      </c>
      <c r="Z555">
        <v>0</v>
      </c>
      <c r="AA555">
        <v>37</v>
      </c>
      <c r="AB555">
        <v>0</v>
      </c>
      <c r="AC555">
        <v>18</v>
      </c>
      <c r="AD555">
        <v>1</v>
      </c>
      <c r="AE555">
        <v>0</v>
      </c>
      <c r="AF555">
        <v>0</v>
      </c>
      <c r="AG555">
        <v>0</v>
      </c>
      <c r="AH555" t="s">
        <v>142</v>
      </c>
      <c r="AI555" s="1">
        <v>44481.586261574077</v>
      </c>
      <c r="AJ555">
        <v>254</v>
      </c>
      <c r="AK555">
        <v>1</v>
      </c>
      <c r="AL555">
        <v>0</v>
      </c>
      <c r="AM555">
        <v>1</v>
      </c>
      <c r="AN555">
        <v>0</v>
      </c>
      <c r="AO555">
        <v>1</v>
      </c>
      <c r="AP555">
        <v>0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>
      <c r="A556" t="s">
        <v>1491</v>
      </c>
      <c r="B556" t="s">
        <v>79</v>
      </c>
      <c r="C556" t="s">
        <v>1492</v>
      </c>
      <c r="D556" t="s">
        <v>81</v>
      </c>
      <c r="E556" s="2" t="str">
        <f>HYPERLINK("capsilon://?command=openfolder&amp;siteaddress=FAM.docvelocity-na8.net&amp;folderid=FXE122FAF1-02CC-D805-8FEE-5963181FC876","FX21102487")</f>
        <v>FX21102487</v>
      </c>
      <c r="F556" t="s">
        <v>19</v>
      </c>
      <c r="G556" t="s">
        <v>19</v>
      </c>
      <c r="H556" t="s">
        <v>82</v>
      </c>
      <c r="I556" t="s">
        <v>1493</v>
      </c>
      <c r="J556">
        <v>240</v>
      </c>
      <c r="K556" t="s">
        <v>84</v>
      </c>
      <c r="L556" t="s">
        <v>85</v>
      </c>
      <c r="M556" t="s">
        <v>86</v>
      </c>
      <c r="N556">
        <v>1</v>
      </c>
      <c r="O556" s="1">
        <v>44481.528113425928</v>
      </c>
      <c r="P556" s="1">
        <v>44481.624675925923</v>
      </c>
      <c r="Q556">
        <v>7527</v>
      </c>
      <c r="R556">
        <v>816</v>
      </c>
      <c r="S556" t="b">
        <v>0</v>
      </c>
      <c r="T556" t="s">
        <v>87</v>
      </c>
      <c r="U556" t="b">
        <v>0</v>
      </c>
      <c r="V556" t="s">
        <v>252</v>
      </c>
      <c r="W556" s="1">
        <v>44481.624675925923</v>
      </c>
      <c r="X556">
        <v>627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240</v>
      </c>
      <c r="AE556">
        <v>221</v>
      </c>
      <c r="AF556">
        <v>0</v>
      </c>
      <c r="AG556">
        <v>7</v>
      </c>
      <c r="AH556" t="s">
        <v>87</v>
      </c>
      <c r="AI556" t="s">
        <v>87</v>
      </c>
      <c r="AJ556" t="s">
        <v>87</v>
      </c>
      <c r="AK556" t="s">
        <v>87</v>
      </c>
      <c r="AL556" t="s">
        <v>87</v>
      </c>
      <c r="AM556" t="s">
        <v>87</v>
      </c>
      <c r="AN556" t="s">
        <v>87</v>
      </c>
      <c r="AO556" t="s">
        <v>87</v>
      </c>
      <c r="AP556" t="s">
        <v>87</v>
      </c>
      <c r="AQ556" t="s">
        <v>87</v>
      </c>
      <c r="AR556" t="s">
        <v>87</v>
      </c>
      <c r="AS556" t="s">
        <v>87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>
      <c r="A557" t="s">
        <v>1494</v>
      </c>
      <c r="B557" t="s">
        <v>79</v>
      </c>
      <c r="C557" t="s">
        <v>802</v>
      </c>
      <c r="D557" t="s">
        <v>81</v>
      </c>
      <c r="E557" s="2" t="str">
        <f>HYPERLINK("capsilon://?command=openfolder&amp;siteaddress=FAM.docvelocity-na8.net&amp;folderid=FX37067024-14E7-CBE9-DD86-4E9EF3B98570","FX210913769")</f>
        <v>FX210913769</v>
      </c>
      <c r="F557" t="s">
        <v>19</v>
      </c>
      <c r="G557" t="s">
        <v>19</v>
      </c>
      <c r="H557" t="s">
        <v>82</v>
      </c>
      <c r="I557" t="s">
        <v>1495</v>
      </c>
      <c r="J557">
        <v>66</v>
      </c>
      <c r="K557" t="s">
        <v>294</v>
      </c>
      <c r="L557" t="s">
        <v>19</v>
      </c>
      <c r="M557" t="s">
        <v>81</v>
      </c>
      <c r="N557">
        <v>0</v>
      </c>
      <c r="O557" s="1">
        <v>44481.530011574076</v>
      </c>
      <c r="P557" s="1">
        <v>44481.532719907409</v>
      </c>
      <c r="Q557">
        <v>83</v>
      </c>
      <c r="R557">
        <v>151</v>
      </c>
      <c r="S557" t="b">
        <v>0</v>
      </c>
      <c r="T557" t="s">
        <v>87</v>
      </c>
      <c r="U557" t="b">
        <v>0</v>
      </c>
      <c r="V557" t="s">
        <v>87</v>
      </c>
      <c r="W557" t="s">
        <v>87</v>
      </c>
      <c r="X557" t="s">
        <v>87</v>
      </c>
      <c r="Y557" t="s">
        <v>87</v>
      </c>
      <c r="Z557" t="s">
        <v>87</v>
      </c>
      <c r="AA557" t="s">
        <v>87</v>
      </c>
      <c r="AB557" t="s">
        <v>87</v>
      </c>
      <c r="AC557" t="s">
        <v>87</v>
      </c>
      <c r="AD557" t="s">
        <v>87</v>
      </c>
      <c r="AE557" t="s">
        <v>87</v>
      </c>
      <c r="AF557" t="s">
        <v>87</v>
      </c>
      <c r="AG557" t="s">
        <v>87</v>
      </c>
      <c r="AH557" t="s">
        <v>87</v>
      </c>
      <c r="AI557" t="s">
        <v>87</v>
      </c>
      <c r="AJ557" t="s">
        <v>87</v>
      </c>
      <c r="AK557" t="s">
        <v>87</v>
      </c>
      <c r="AL557" t="s">
        <v>87</v>
      </c>
      <c r="AM557" t="s">
        <v>87</v>
      </c>
      <c r="AN557" t="s">
        <v>87</v>
      </c>
      <c r="AO557" t="s">
        <v>87</v>
      </c>
      <c r="AP557" t="s">
        <v>87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>
      <c r="A558" t="s">
        <v>1496</v>
      </c>
      <c r="B558" t="s">
        <v>79</v>
      </c>
      <c r="C558" t="s">
        <v>460</v>
      </c>
      <c r="D558" t="s">
        <v>81</v>
      </c>
      <c r="E558" s="2" t="str">
        <f>HYPERLINK("capsilon://?command=openfolder&amp;siteaddress=FAM.docvelocity-na8.net&amp;folderid=FXCD6B981D-F552-B406-BF77-7872EEA34928","FX21102134")</f>
        <v>FX21102134</v>
      </c>
      <c r="F558" t="s">
        <v>19</v>
      </c>
      <c r="G558" t="s">
        <v>19</v>
      </c>
      <c r="H558" t="s">
        <v>82</v>
      </c>
      <c r="I558" t="s">
        <v>1497</v>
      </c>
      <c r="J558">
        <v>38</v>
      </c>
      <c r="K558" t="s">
        <v>294</v>
      </c>
      <c r="L558" t="s">
        <v>19</v>
      </c>
      <c r="M558" t="s">
        <v>81</v>
      </c>
      <c r="N558">
        <v>0</v>
      </c>
      <c r="O558" s="1">
        <v>44481.530636574076</v>
      </c>
      <c r="P558" s="1">
        <v>44481.530752314815</v>
      </c>
      <c r="Q558">
        <v>10</v>
      </c>
      <c r="R558">
        <v>0</v>
      </c>
      <c r="S558" t="b">
        <v>0</v>
      </c>
      <c r="T558" t="s">
        <v>87</v>
      </c>
      <c r="U558" t="b">
        <v>0</v>
      </c>
      <c r="V558" t="s">
        <v>87</v>
      </c>
      <c r="W558" t="s">
        <v>87</v>
      </c>
      <c r="X558" t="s">
        <v>87</v>
      </c>
      <c r="Y558" t="s">
        <v>87</v>
      </c>
      <c r="Z558" t="s">
        <v>87</v>
      </c>
      <c r="AA558" t="s">
        <v>87</v>
      </c>
      <c r="AB558" t="s">
        <v>87</v>
      </c>
      <c r="AC558" t="s">
        <v>87</v>
      </c>
      <c r="AD558" t="s">
        <v>87</v>
      </c>
      <c r="AE558" t="s">
        <v>87</v>
      </c>
      <c r="AF558" t="s">
        <v>87</v>
      </c>
      <c r="AG558" t="s">
        <v>87</v>
      </c>
      <c r="AH558" t="s">
        <v>87</v>
      </c>
      <c r="AI558" t="s">
        <v>87</v>
      </c>
      <c r="AJ558" t="s">
        <v>87</v>
      </c>
      <c r="AK558" t="s">
        <v>87</v>
      </c>
      <c r="AL558" t="s">
        <v>87</v>
      </c>
      <c r="AM558" t="s">
        <v>87</v>
      </c>
      <c r="AN558" t="s">
        <v>87</v>
      </c>
      <c r="AO558" t="s">
        <v>87</v>
      </c>
      <c r="AP558" t="s">
        <v>87</v>
      </c>
      <c r="AQ558" t="s">
        <v>87</v>
      </c>
      <c r="AR558" t="s">
        <v>87</v>
      </c>
      <c r="AS558" t="s">
        <v>87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>
      <c r="A559" t="s">
        <v>1498</v>
      </c>
      <c r="B559" t="s">
        <v>79</v>
      </c>
      <c r="C559" t="s">
        <v>1499</v>
      </c>
      <c r="D559" t="s">
        <v>81</v>
      </c>
      <c r="E559" s="2" t="str">
        <f>HYPERLINK("capsilon://?command=openfolder&amp;siteaddress=FAM.docvelocity-na8.net&amp;folderid=FXEDF17C48-AA6D-BB73-09F3-DC630EE0880A","FX2109624")</f>
        <v>FX2109624</v>
      </c>
      <c r="F559" t="s">
        <v>19</v>
      </c>
      <c r="G559" t="s">
        <v>19</v>
      </c>
      <c r="H559" t="s">
        <v>82</v>
      </c>
      <c r="I559" t="s">
        <v>1500</v>
      </c>
      <c r="J559">
        <v>66</v>
      </c>
      <c r="K559" t="s">
        <v>84</v>
      </c>
      <c r="L559" t="s">
        <v>85</v>
      </c>
      <c r="M559" t="s">
        <v>86</v>
      </c>
      <c r="N559">
        <v>2</v>
      </c>
      <c r="O559" s="1">
        <v>44481.534780092596</v>
      </c>
      <c r="P559" s="1">
        <v>44481.589560185188</v>
      </c>
      <c r="Q559">
        <v>4114</v>
      </c>
      <c r="R559">
        <v>619</v>
      </c>
      <c r="S559" t="b">
        <v>0</v>
      </c>
      <c r="T559" t="s">
        <v>87</v>
      </c>
      <c r="U559" t="b">
        <v>0</v>
      </c>
      <c r="V559" t="s">
        <v>100</v>
      </c>
      <c r="W559" s="1">
        <v>44481.560474537036</v>
      </c>
      <c r="X559">
        <v>65</v>
      </c>
      <c r="Y559">
        <v>0</v>
      </c>
      <c r="Z559">
        <v>0</v>
      </c>
      <c r="AA559">
        <v>0</v>
      </c>
      <c r="AB559">
        <v>52</v>
      </c>
      <c r="AC559">
        <v>0</v>
      </c>
      <c r="AD559">
        <v>66</v>
      </c>
      <c r="AE559">
        <v>0</v>
      </c>
      <c r="AF559">
        <v>0</v>
      </c>
      <c r="AG559">
        <v>0</v>
      </c>
      <c r="AH559" t="s">
        <v>206</v>
      </c>
      <c r="AI559" s="1">
        <v>44481.589560185188</v>
      </c>
      <c r="AJ559">
        <v>364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66</v>
      </c>
      <c r="AQ559">
        <v>52</v>
      </c>
      <c r="AR559">
        <v>0</v>
      </c>
      <c r="AS559">
        <v>1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>
      <c r="A560" t="s">
        <v>1501</v>
      </c>
      <c r="B560" t="s">
        <v>79</v>
      </c>
      <c r="C560" t="s">
        <v>1410</v>
      </c>
      <c r="D560" t="s">
        <v>81</v>
      </c>
      <c r="E560" s="2" t="str">
        <f>HYPERLINK("capsilon://?command=openfolder&amp;siteaddress=FAM.docvelocity-na8.net&amp;folderid=FXB39C287E-ADF6-5B07-AD42-33C0A97F0253","FX210910456")</f>
        <v>FX210910456</v>
      </c>
      <c r="F560" t="s">
        <v>19</v>
      </c>
      <c r="G560" t="s">
        <v>19</v>
      </c>
      <c r="H560" t="s">
        <v>82</v>
      </c>
      <c r="I560" t="s">
        <v>1502</v>
      </c>
      <c r="J560">
        <v>26</v>
      </c>
      <c r="K560" t="s">
        <v>84</v>
      </c>
      <c r="L560" t="s">
        <v>85</v>
      </c>
      <c r="M560" t="s">
        <v>86</v>
      </c>
      <c r="N560">
        <v>2</v>
      </c>
      <c r="O560" s="1">
        <v>44481.535543981481</v>
      </c>
      <c r="P560" s="1">
        <v>44481.58734953704</v>
      </c>
      <c r="Q560">
        <v>4284</v>
      </c>
      <c r="R560">
        <v>192</v>
      </c>
      <c r="S560" t="b">
        <v>0</v>
      </c>
      <c r="T560" t="s">
        <v>87</v>
      </c>
      <c r="U560" t="b">
        <v>0</v>
      </c>
      <c r="V560" t="s">
        <v>192</v>
      </c>
      <c r="W560" s="1">
        <v>44481.536909722221</v>
      </c>
      <c r="X560">
        <v>80</v>
      </c>
      <c r="Y560">
        <v>0</v>
      </c>
      <c r="Z560">
        <v>0</v>
      </c>
      <c r="AA560">
        <v>0</v>
      </c>
      <c r="AB560">
        <v>21</v>
      </c>
      <c r="AC560">
        <v>0</v>
      </c>
      <c r="AD560">
        <v>26</v>
      </c>
      <c r="AE560">
        <v>0</v>
      </c>
      <c r="AF560">
        <v>0</v>
      </c>
      <c r="AG560">
        <v>0</v>
      </c>
      <c r="AH560" t="s">
        <v>142</v>
      </c>
      <c r="AI560" s="1">
        <v>44481.58734953704</v>
      </c>
      <c r="AJ560">
        <v>93</v>
      </c>
      <c r="AK560">
        <v>0</v>
      </c>
      <c r="AL560">
        <v>0</v>
      </c>
      <c r="AM560">
        <v>0</v>
      </c>
      <c r="AN560">
        <v>21</v>
      </c>
      <c r="AO560">
        <v>0</v>
      </c>
      <c r="AP560">
        <v>26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>
      <c r="A561" t="s">
        <v>1503</v>
      </c>
      <c r="B561" t="s">
        <v>79</v>
      </c>
      <c r="C561" t="s">
        <v>1504</v>
      </c>
      <c r="D561" t="s">
        <v>81</v>
      </c>
      <c r="E561" s="2" t="str">
        <f>HYPERLINK("capsilon://?command=openfolder&amp;siteaddress=FAM.docvelocity-na8.net&amp;folderid=FXE146BCFE-0E33-BD29-056C-FAAC41AD903F","FX210715517")</f>
        <v>FX210715517</v>
      </c>
      <c r="F561" t="s">
        <v>19</v>
      </c>
      <c r="G561" t="s">
        <v>19</v>
      </c>
      <c r="H561" t="s">
        <v>82</v>
      </c>
      <c r="I561" t="s">
        <v>1505</v>
      </c>
      <c r="J561">
        <v>66</v>
      </c>
      <c r="K561" t="s">
        <v>84</v>
      </c>
      <c r="L561" t="s">
        <v>85</v>
      </c>
      <c r="M561" t="s">
        <v>86</v>
      </c>
      <c r="N561">
        <v>2</v>
      </c>
      <c r="O561" s="1">
        <v>44481.550509259258</v>
      </c>
      <c r="P561" s="1">
        <v>44481.587951388887</v>
      </c>
      <c r="Q561">
        <v>3159</v>
      </c>
      <c r="R561">
        <v>76</v>
      </c>
      <c r="S561" t="b">
        <v>0</v>
      </c>
      <c r="T561" t="s">
        <v>87</v>
      </c>
      <c r="U561" t="b">
        <v>0</v>
      </c>
      <c r="V561" t="s">
        <v>192</v>
      </c>
      <c r="W561" s="1">
        <v>44481.552442129629</v>
      </c>
      <c r="X561">
        <v>25</v>
      </c>
      <c r="Y561">
        <v>0</v>
      </c>
      <c r="Z561">
        <v>0</v>
      </c>
      <c r="AA561">
        <v>0</v>
      </c>
      <c r="AB561">
        <v>52</v>
      </c>
      <c r="AC561">
        <v>0</v>
      </c>
      <c r="AD561">
        <v>66</v>
      </c>
      <c r="AE561">
        <v>0</v>
      </c>
      <c r="AF561">
        <v>0</v>
      </c>
      <c r="AG561">
        <v>0</v>
      </c>
      <c r="AH561" t="s">
        <v>142</v>
      </c>
      <c r="AI561" s="1">
        <v>44481.587951388887</v>
      </c>
      <c r="AJ561">
        <v>51</v>
      </c>
      <c r="AK561">
        <v>0</v>
      </c>
      <c r="AL561">
        <v>0</v>
      </c>
      <c r="AM561">
        <v>0</v>
      </c>
      <c r="AN561">
        <v>52</v>
      </c>
      <c r="AO561">
        <v>0</v>
      </c>
      <c r="AP561">
        <v>66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>
      <c r="A562" t="s">
        <v>1506</v>
      </c>
      <c r="B562" t="s">
        <v>79</v>
      </c>
      <c r="C562" t="s">
        <v>1474</v>
      </c>
      <c r="D562" t="s">
        <v>81</v>
      </c>
      <c r="E562" s="2" t="str">
        <f>HYPERLINK("capsilon://?command=openfolder&amp;siteaddress=FAM.docvelocity-na8.net&amp;folderid=FXE8881B22-3853-5F40-AA62-7417FCA92394","FX21102053")</f>
        <v>FX21102053</v>
      </c>
      <c r="F562" t="s">
        <v>19</v>
      </c>
      <c r="G562" t="s">
        <v>19</v>
      </c>
      <c r="H562" t="s">
        <v>82</v>
      </c>
      <c r="I562" t="s">
        <v>1507</v>
      </c>
      <c r="J562">
        <v>66</v>
      </c>
      <c r="K562" t="s">
        <v>84</v>
      </c>
      <c r="L562" t="s">
        <v>85</v>
      </c>
      <c r="M562" t="s">
        <v>86</v>
      </c>
      <c r="N562">
        <v>2</v>
      </c>
      <c r="O562" s="1">
        <v>44481.561064814814</v>
      </c>
      <c r="P562" s="1">
        <v>44481.591516203705</v>
      </c>
      <c r="Q562">
        <v>1901</v>
      </c>
      <c r="R562">
        <v>730</v>
      </c>
      <c r="S562" t="b">
        <v>0</v>
      </c>
      <c r="T562" t="s">
        <v>87</v>
      </c>
      <c r="U562" t="b">
        <v>0</v>
      </c>
      <c r="V562" t="s">
        <v>176</v>
      </c>
      <c r="W562" s="1">
        <v>44481.566030092596</v>
      </c>
      <c r="X562">
        <v>423</v>
      </c>
      <c r="Y562">
        <v>52</v>
      </c>
      <c r="Z562">
        <v>0</v>
      </c>
      <c r="AA562">
        <v>52</v>
      </c>
      <c r="AB562">
        <v>0</v>
      </c>
      <c r="AC562">
        <v>14</v>
      </c>
      <c r="AD562">
        <v>14</v>
      </c>
      <c r="AE562">
        <v>0</v>
      </c>
      <c r="AF562">
        <v>0</v>
      </c>
      <c r="AG562">
        <v>0</v>
      </c>
      <c r="AH562" t="s">
        <v>142</v>
      </c>
      <c r="AI562" s="1">
        <v>44481.591516203705</v>
      </c>
      <c r="AJ562">
        <v>307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14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>
      <c r="A563" t="s">
        <v>1508</v>
      </c>
      <c r="B563" t="s">
        <v>79</v>
      </c>
      <c r="C563" t="s">
        <v>1509</v>
      </c>
      <c r="D563" t="s">
        <v>81</v>
      </c>
      <c r="E563" s="2" t="str">
        <f>HYPERLINK("capsilon://?command=openfolder&amp;siteaddress=FAM.docvelocity-na8.net&amp;folderid=FXE2B28AC4-9DB3-70C7-E2E3-B752C4305C7B","FX210614338")</f>
        <v>FX210614338</v>
      </c>
      <c r="F563" t="s">
        <v>19</v>
      </c>
      <c r="G563" t="s">
        <v>19</v>
      </c>
      <c r="H563" t="s">
        <v>82</v>
      </c>
      <c r="I563" t="s">
        <v>1510</v>
      </c>
      <c r="J563">
        <v>66</v>
      </c>
      <c r="K563" t="s">
        <v>84</v>
      </c>
      <c r="L563" t="s">
        <v>85</v>
      </c>
      <c r="M563" t="s">
        <v>86</v>
      </c>
      <c r="N563">
        <v>2</v>
      </c>
      <c r="O563" s="1">
        <v>44481.573576388888</v>
      </c>
      <c r="P563" s="1">
        <v>44481.588842592595</v>
      </c>
      <c r="Q563">
        <v>1104</v>
      </c>
      <c r="R563">
        <v>215</v>
      </c>
      <c r="S563" t="b">
        <v>0</v>
      </c>
      <c r="T563" t="s">
        <v>87</v>
      </c>
      <c r="U563" t="b">
        <v>0</v>
      </c>
      <c r="V563" t="s">
        <v>172</v>
      </c>
      <c r="W563" s="1">
        <v>44481.57545138889</v>
      </c>
      <c r="X563">
        <v>162</v>
      </c>
      <c r="Y563">
        <v>10</v>
      </c>
      <c r="Z563">
        <v>0</v>
      </c>
      <c r="AA563">
        <v>10</v>
      </c>
      <c r="AB563">
        <v>52</v>
      </c>
      <c r="AC563">
        <v>0</v>
      </c>
      <c r="AD563">
        <v>56</v>
      </c>
      <c r="AE563">
        <v>0</v>
      </c>
      <c r="AF563">
        <v>0</v>
      </c>
      <c r="AG563">
        <v>0</v>
      </c>
      <c r="AH563" t="s">
        <v>89</v>
      </c>
      <c r="AI563" s="1">
        <v>44481.588842592595</v>
      </c>
      <c r="AJ563">
        <v>53</v>
      </c>
      <c r="AK563">
        <v>0</v>
      </c>
      <c r="AL563">
        <v>0</v>
      </c>
      <c r="AM563">
        <v>0</v>
      </c>
      <c r="AN563">
        <v>52</v>
      </c>
      <c r="AO563">
        <v>0</v>
      </c>
      <c r="AP563">
        <v>56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>
      <c r="A564" t="s">
        <v>1511</v>
      </c>
      <c r="B564" t="s">
        <v>79</v>
      </c>
      <c r="C564" t="s">
        <v>1512</v>
      </c>
      <c r="D564" t="s">
        <v>81</v>
      </c>
      <c r="E564" s="2" t="str">
        <f>HYPERLINK("capsilon://?command=openfolder&amp;siteaddress=FAM.docvelocity-na8.net&amp;folderid=FX31A193FD-8CA5-F1D2-B76F-4C7A93038C37","FX21104590")</f>
        <v>FX21104590</v>
      </c>
      <c r="F564" t="s">
        <v>19</v>
      </c>
      <c r="G564" t="s">
        <v>19</v>
      </c>
      <c r="H564" t="s">
        <v>82</v>
      </c>
      <c r="I564" t="s">
        <v>1513</v>
      </c>
      <c r="J564">
        <v>93</v>
      </c>
      <c r="K564" t="s">
        <v>84</v>
      </c>
      <c r="L564" t="s">
        <v>85</v>
      </c>
      <c r="M564" t="s">
        <v>86</v>
      </c>
      <c r="N564">
        <v>2</v>
      </c>
      <c r="O564" s="1">
        <v>44481.578043981484</v>
      </c>
      <c r="P564" s="1">
        <v>44481.596296296295</v>
      </c>
      <c r="Q564">
        <v>12</v>
      </c>
      <c r="R564">
        <v>1565</v>
      </c>
      <c r="S564" t="b">
        <v>0</v>
      </c>
      <c r="T564" t="s">
        <v>87</v>
      </c>
      <c r="U564" t="b">
        <v>0</v>
      </c>
      <c r="V564" t="s">
        <v>159</v>
      </c>
      <c r="W564" s="1">
        <v>44481.588958333334</v>
      </c>
      <c r="X564">
        <v>942</v>
      </c>
      <c r="Y564">
        <v>126</v>
      </c>
      <c r="Z564">
        <v>0</v>
      </c>
      <c r="AA564">
        <v>126</v>
      </c>
      <c r="AB564">
        <v>0</v>
      </c>
      <c r="AC564">
        <v>102</v>
      </c>
      <c r="AD564">
        <v>-33</v>
      </c>
      <c r="AE564">
        <v>0</v>
      </c>
      <c r="AF564">
        <v>0</v>
      </c>
      <c r="AG564">
        <v>0</v>
      </c>
      <c r="AH564" t="s">
        <v>89</v>
      </c>
      <c r="AI564" s="1">
        <v>44481.596296296295</v>
      </c>
      <c r="AJ564">
        <v>623</v>
      </c>
      <c r="AK564">
        <v>2</v>
      </c>
      <c r="AL564">
        <v>0</v>
      </c>
      <c r="AM564">
        <v>2</v>
      </c>
      <c r="AN564">
        <v>0</v>
      </c>
      <c r="AO564">
        <v>2</v>
      </c>
      <c r="AP564">
        <v>-35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>
      <c r="A565" t="s">
        <v>1514</v>
      </c>
      <c r="B565" t="s">
        <v>79</v>
      </c>
      <c r="C565" t="s">
        <v>796</v>
      </c>
      <c r="D565" t="s">
        <v>81</v>
      </c>
      <c r="E565" s="2" t="str">
        <f>HYPERLINK("capsilon://?command=openfolder&amp;siteaddress=FAM.docvelocity-na8.net&amp;folderid=FX79875208-35CD-9031-1452-003ED87A07A7","FX21092187")</f>
        <v>FX21092187</v>
      </c>
      <c r="F565" t="s">
        <v>19</v>
      </c>
      <c r="G565" t="s">
        <v>19</v>
      </c>
      <c r="H565" t="s">
        <v>82</v>
      </c>
      <c r="I565" t="s">
        <v>1515</v>
      </c>
      <c r="J565">
        <v>66</v>
      </c>
      <c r="K565" t="s">
        <v>84</v>
      </c>
      <c r="L565" t="s">
        <v>85</v>
      </c>
      <c r="M565" t="s">
        <v>86</v>
      </c>
      <c r="N565">
        <v>2</v>
      </c>
      <c r="O565" s="1">
        <v>44481.579131944447</v>
      </c>
      <c r="P565" s="1">
        <v>44481.589074074072</v>
      </c>
      <c r="Q565">
        <v>819</v>
      </c>
      <c r="R565">
        <v>40</v>
      </c>
      <c r="S565" t="b">
        <v>0</v>
      </c>
      <c r="T565" t="s">
        <v>87</v>
      </c>
      <c r="U565" t="b">
        <v>0</v>
      </c>
      <c r="V565" t="s">
        <v>192</v>
      </c>
      <c r="W565" s="1">
        <v>44481.579409722224</v>
      </c>
      <c r="X565">
        <v>21</v>
      </c>
      <c r="Y565">
        <v>0</v>
      </c>
      <c r="Z565">
        <v>0</v>
      </c>
      <c r="AA565">
        <v>0</v>
      </c>
      <c r="AB565">
        <v>52</v>
      </c>
      <c r="AC565">
        <v>0</v>
      </c>
      <c r="AD565">
        <v>66</v>
      </c>
      <c r="AE565">
        <v>0</v>
      </c>
      <c r="AF565">
        <v>0</v>
      </c>
      <c r="AG565">
        <v>0</v>
      </c>
      <c r="AH565" t="s">
        <v>89</v>
      </c>
      <c r="AI565" s="1">
        <v>44481.589074074072</v>
      </c>
      <c r="AJ565">
        <v>19</v>
      </c>
      <c r="AK565">
        <v>0</v>
      </c>
      <c r="AL565">
        <v>0</v>
      </c>
      <c r="AM565">
        <v>0</v>
      </c>
      <c r="AN565">
        <v>52</v>
      </c>
      <c r="AO565">
        <v>0</v>
      </c>
      <c r="AP565">
        <v>66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>
      <c r="A566" t="s">
        <v>1516</v>
      </c>
      <c r="B566" t="s">
        <v>79</v>
      </c>
      <c r="C566" t="s">
        <v>623</v>
      </c>
      <c r="D566" t="s">
        <v>81</v>
      </c>
      <c r="E566" s="2" t="str">
        <f>HYPERLINK("capsilon://?command=openfolder&amp;siteaddress=FAM.docvelocity-na8.net&amp;folderid=FXAB8A7E98-43A0-4649-8850-DAA1E7F76CB2","FX21095530")</f>
        <v>FX21095530</v>
      </c>
      <c r="F566" t="s">
        <v>19</v>
      </c>
      <c r="G566" t="s">
        <v>19</v>
      </c>
      <c r="H566" t="s">
        <v>82</v>
      </c>
      <c r="I566" t="s">
        <v>1517</v>
      </c>
      <c r="J566">
        <v>66</v>
      </c>
      <c r="K566" t="s">
        <v>84</v>
      </c>
      <c r="L566" t="s">
        <v>85</v>
      </c>
      <c r="M566" t="s">
        <v>86</v>
      </c>
      <c r="N566">
        <v>2</v>
      </c>
      <c r="O566" s="1">
        <v>44481.579444444447</v>
      </c>
      <c r="P566" s="1">
        <v>44481.597986111112</v>
      </c>
      <c r="Q566">
        <v>607</v>
      </c>
      <c r="R566">
        <v>995</v>
      </c>
      <c r="S566" t="b">
        <v>0</v>
      </c>
      <c r="T566" t="s">
        <v>87</v>
      </c>
      <c r="U566" t="b">
        <v>0</v>
      </c>
      <c r="V566" t="s">
        <v>172</v>
      </c>
      <c r="W566" s="1">
        <v>44481.584305555552</v>
      </c>
      <c r="X566">
        <v>420</v>
      </c>
      <c r="Y566">
        <v>52</v>
      </c>
      <c r="Z566">
        <v>0</v>
      </c>
      <c r="AA566">
        <v>52</v>
      </c>
      <c r="AB566">
        <v>0</v>
      </c>
      <c r="AC566">
        <v>21</v>
      </c>
      <c r="AD566">
        <v>14</v>
      </c>
      <c r="AE566">
        <v>0</v>
      </c>
      <c r="AF566">
        <v>0</v>
      </c>
      <c r="AG566">
        <v>0</v>
      </c>
      <c r="AH566" t="s">
        <v>142</v>
      </c>
      <c r="AI566" s="1">
        <v>44481.597986111112</v>
      </c>
      <c r="AJ566">
        <v>558</v>
      </c>
      <c r="AK566">
        <v>1</v>
      </c>
      <c r="AL566">
        <v>0</v>
      </c>
      <c r="AM566">
        <v>1</v>
      </c>
      <c r="AN566">
        <v>0</v>
      </c>
      <c r="AO566">
        <v>1</v>
      </c>
      <c r="AP566">
        <v>13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>
      <c r="A567" t="s">
        <v>1518</v>
      </c>
      <c r="B567" t="s">
        <v>79</v>
      </c>
      <c r="C567" t="s">
        <v>1519</v>
      </c>
      <c r="D567" t="s">
        <v>81</v>
      </c>
      <c r="E567" s="2" t="str">
        <f>HYPERLINK("capsilon://?command=openfolder&amp;siteaddress=FAM.docvelocity-na8.net&amp;folderid=FXA86003EE-F2E2-2229-6777-20C9B32EA4B6","FX21099674")</f>
        <v>FX21099674</v>
      </c>
      <c r="F567" t="s">
        <v>19</v>
      </c>
      <c r="G567" t="s">
        <v>19</v>
      </c>
      <c r="H567" t="s">
        <v>82</v>
      </c>
      <c r="I567" t="s">
        <v>1520</v>
      </c>
      <c r="J567">
        <v>66</v>
      </c>
      <c r="K567" t="s">
        <v>84</v>
      </c>
      <c r="L567" t="s">
        <v>85</v>
      </c>
      <c r="M567" t="s">
        <v>86</v>
      </c>
      <c r="N567">
        <v>2</v>
      </c>
      <c r="O567" s="1">
        <v>44481.586898148147</v>
      </c>
      <c r="P567" s="1">
        <v>44481.597569444442</v>
      </c>
      <c r="Q567">
        <v>757</v>
      </c>
      <c r="R567">
        <v>165</v>
      </c>
      <c r="S567" t="b">
        <v>0</v>
      </c>
      <c r="T567" t="s">
        <v>87</v>
      </c>
      <c r="U567" t="b">
        <v>0</v>
      </c>
      <c r="V567" t="s">
        <v>172</v>
      </c>
      <c r="W567" s="1">
        <v>44481.58761574074</v>
      </c>
      <c r="X567">
        <v>62</v>
      </c>
      <c r="Y567">
        <v>0</v>
      </c>
      <c r="Z567">
        <v>0</v>
      </c>
      <c r="AA567">
        <v>0</v>
      </c>
      <c r="AB567">
        <v>52</v>
      </c>
      <c r="AC567">
        <v>0</v>
      </c>
      <c r="AD567">
        <v>66</v>
      </c>
      <c r="AE567">
        <v>0</v>
      </c>
      <c r="AF567">
        <v>0</v>
      </c>
      <c r="AG567">
        <v>0</v>
      </c>
      <c r="AH567" t="s">
        <v>89</v>
      </c>
      <c r="AI567" s="1">
        <v>44481.597569444442</v>
      </c>
      <c r="AJ567">
        <v>26</v>
      </c>
      <c r="AK567">
        <v>0</v>
      </c>
      <c r="AL567">
        <v>0</v>
      </c>
      <c r="AM567">
        <v>0</v>
      </c>
      <c r="AN567">
        <v>52</v>
      </c>
      <c r="AO567">
        <v>0</v>
      </c>
      <c r="AP567">
        <v>66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>
      <c r="A568" t="s">
        <v>1521</v>
      </c>
      <c r="B568" t="s">
        <v>79</v>
      </c>
      <c r="C568" t="s">
        <v>1499</v>
      </c>
      <c r="D568" t="s">
        <v>81</v>
      </c>
      <c r="E568" s="2" t="str">
        <f>HYPERLINK("capsilon://?command=openfolder&amp;siteaddress=FAM.docvelocity-na8.net&amp;folderid=FXEDF17C48-AA6D-BB73-09F3-DC630EE0880A","FX2109624")</f>
        <v>FX2109624</v>
      </c>
      <c r="F568" t="s">
        <v>19</v>
      </c>
      <c r="G568" t="s">
        <v>19</v>
      </c>
      <c r="H568" t="s">
        <v>82</v>
      </c>
      <c r="I568" t="s">
        <v>1500</v>
      </c>
      <c r="J568">
        <v>38</v>
      </c>
      <c r="K568" t="s">
        <v>84</v>
      </c>
      <c r="L568" t="s">
        <v>85</v>
      </c>
      <c r="M568" t="s">
        <v>86</v>
      </c>
      <c r="N568">
        <v>2</v>
      </c>
      <c r="O568" s="1">
        <v>44481.590277777781</v>
      </c>
      <c r="P568" s="1">
        <v>44481.605902777781</v>
      </c>
      <c r="Q568">
        <v>56</v>
      </c>
      <c r="R568">
        <v>1294</v>
      </c>
      <c r="S568" t="b">
        <v>0</v>
      </c>
      <c r="T568" t="s">
        <v>87</v>
      </c>
      <c r="U568" t="b">
        <v>1</v>
      </c>
      <c r="V568" t="s">
        <v>172</v>
      </c>
      <c r="W568" s="1">
        <v>44481.599108796298</v>
      </c>
      <c r="X568">
        <v>762</v>
      </c>
      <c r="Y568">
        <v>37</v>
      </c>
      <c r="Z568">
        <v>0</v>
      </c>
      <c r="AA568">
        <v>37</v>
      </c>
      <c r="AB568">
        <v>0</v>
      </c>
      <c r="AC568">
        <v>20</v>
      </c>
      <c r="AD568">
        <v>1</v>
      </c>
      <c r="AE568">
        <v>0</v>
      </c>
      <c r="AF568">
        <v>0</v>
      </c>
      <c r="AG568">
        <v>0</v>
      </c>
      <c r="AH568" t="s">
        <v>142</v>
      </c>
      <c r="AI568" s="1">
        <v>44481.605902777781</v>
      </c>
      <c r="AJ568">
        <v>532</v>
      </c>
      <c r="AK568">
        <v>2</v>
      </c>
      <c r="AL568">
        <v>0</v>
      </c>
      <c r="AM568">
        <v>2</v>
      </c>
      <c r="AN568">
        <v>0</v>
      </c>
      <c r="AO568">
        <v>2</v>
      </c>
      <c r="AP568">
        <v>-1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>
      <c r="A569" t="s">
        <v>1522</v>
      </c>
      <c r="B569" t="s">
        <v>79</v>
      </c>
      <c r="C569" t="s">
        <v>1523</v>
      </c>
      <c r="D569" t="s">
        <v>81</v>
      </c>
      <c r="E569" s="2" t="str">
        <f>HYPERLINK("capsilon://?command=openfolder&amp;siteaddress=FAM.docvelocity-na8.net&amp;folderid=FXA3906A9D-82A6-DBD3-8C40-D64CD4EE9A1C","FX210811544")</f>
        <v>FX210811544</v>
      </c>
      <c r="F569" t="s">
        <v>19</v>
      </c>
      <c r="G569" t="s">
        <v>19</v>
      </c>
      <c r="H569" t="s">
        <v>82</v>
      </c>
      <c r="I569" t="s">
        <v>1524</v>
      </c>
      <c r="J569">
        <v>66</v>
      </c>
      <c r="K569" t="s">
        <v>84</v>
      </c>
      <c r="L569" t="s">
        <v>85</v>
      </c>
      <c r="M569" t="s">
        <v>86</v>
      </c>
      <c r="N569">
        <v>2</v>
      </c>
      <c r="O569" s="1">
        <v>44481.591608796298</v>
      </c>
      <c r="P569" s="1">
        <v>44481.597326388888</v>
      </c>
      <c r="Q569">
        <v>419</v>
      </c>
      <c r="R569">
        <v>75</v>
      </c>
      <c r="S569" t="b">
        <v>0</v>
      </c>
      <c r="T569" t="s">
        <v>87</v>
      </c>
      <c r="U569" t="b">
        <v>0</v>
      </c>
      <c r="V569" t="s">
        <v>192</v>
      </c>
      <c r="W569" s="1">
        <v>44481.591921296298</v>
      </c>
      <c r="X569">
        <v>24</v>
      </c>
      <c r="Y569">
        <v>0</v>
      </c>
      <c r="Z569">
        <v>0</v>
      </c>
      <c r="AA569">
        <v>0</v>
      </c>
      <c r="AB569">
        <v>52</v>
      </c>
      <c r="AC569">
        <v>0</v>
      </c>
      <c r="AD569">
        <v>66</v>
      </c>
      <c r="AE569">
        <v>0</v>
      </c>
      <c r="AF569">
        <v>0</v>
      </c>
      <c r="AG569">
        <v>0</v>
      </c>
      <c r="AH569" t="s">
        <v>206</v>
      </c>
      <c r="AI569" s="1">
        <v>44481.597326388888</v>
      </c>
      <c r="AJ569">
        <v>51</v>
      </c>
      <c r="AK569">
        <v>0</v>
      </c>
      <c r="AL569">
        <v>0</v>
      </c>
      <c r="AM569">
        <v>0</v>
      </c>
      <c r="AN569">
        <v>52</v>
      </c>
      <c r="AO569">
        <v>0</v>
      </c>
      <c r="AP569">
        <v>66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>
      <c r="A570" t="s">
        <v>1525</v>
      </c>
      <c r="B570" t="s">
        <v>79</v>
      </c>
      <c r="C570" t="s">
        <v>563</v>
      </c>
      <c r="D570" t="s">
        <v>81</v>
      </c>
      <c r="E570" s="2" t="str">
        <f>HYPERLINK("capsilon://?command=openfolder&amp;siteaddress=FAM.docvelocity-na8.net&amp;folderid=FX4D757C9B-D973-E00B-75A0-7E21736871C0","FX21089024")</f>
        <v>FX21089024</v>
      </c>
      <c r="F570" t="s">
        <v>19</v>
      </c>
      <c r="G570" t="s">
        <v>19</v>
      </c>
      <c r="H570" t="s">
        <v>82</v>
      </c>
      <c r="I570" t="s">
        <v>1526</v>
      </c>
      <c r="J570">
        <v>66</v>
      </c>
      <c r="K570" t="s">
        <v>84</v>
      </c>
      <c r="L570" t="s">
        <v>85</v>
      </c>
      <c r="M570" t="s">
        <v>86</v>
      </c>
      <c r="N570">
        <v>2</v>
      </c>
      <c r="O570" s="1">
        <v>44481.599340277775</v>
      </c>
      <c r="P570" s="1">
        <v>44481.606307870374</v>
      </c>
      <c r="Q570">
        <v>534</v>
      </c>
      <c r="R570">
        <v>68</v>
      </c>
      <c r="S570" t="b">
        <v>0</v>
      </c>
      <c r="T570" t="s">
        <v>87</v>
      </c>
      <c r="U570" t="b">
        <v>0</v>
      </c>
      <c r="V570" t="s">
        <v>265</v>
      </c>
      <c r="W570" s="1">
        <v>44481.599745370368</v>
      </c>
      <c r="X570">
        <v>34</v>
      </c>
      <c r="Y570">
        <v>0</v>
      </c>
      <c r="Z570">
        <v>0</v>
      </c>
      <c r="AA570">
        <v>0</v>
      </c>
      <c r="AB570">
        <v>52</v>
      </c>
      <c r="AC570">
        <v>0</v>
      </c>
      <c r="AD570">
        <v>66</v>
      </c>
      <c r="AE570">
        <v>0</v>
      </c>
      <c r="AF570">
        <v>0</v>
      </c>
      <c r="AG570">
        <v>0</v>
      </c>
      <c r="AH570" t="s">
        <v>142</v>
      </c>
      <c r="AI570" s="1">
        <v>44481.606307870374</v>
      </c>
      <c r="AJ570">
        <v>34</v>
      </c>
      <c r="AK570">
        <v>0</v>
      </c>
      <c r="AL570">
        <v>0</v>
      </c>
      <c r="AM570">
        <v>0</v>
      </c>
      <c r="AN570">
        <v>52</v>
      </c>
      <c r="AO570">
        <v>0</v>
      </c>
      <c r="AP570">
        <v>66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>
      <c r="A571" t="s">
        <v>1527</v>
      </c>
      <c r="B571" t="s">
        <v>79</v>
      </c>
      <c r="C571" t="s">
        <v>1455</v>
      </c>
      <c r="D571" t="s">
        <v>81</v>
      </c>
      <c r="E571" s="2" t="str">
        <f>HYPERLINK("capsilon://?command=openfolder&amp;siteaddress=FAM.docvelocity-na8.net&amp;folderid=FXDDB30E0C-4829-6945-F1E1-5F8A316D2946","FX21104371")</f>
        <v>FX21104371</v>
      </c>
      <c r="F571" t="s">
        <v>19</v>
      </c>
      <c r="G571" t="s">
        <v>19</v>
      </c>
      <c r="H571" t="s">
        <v>82</v>
      </c>
      <c r="I571" t="s">
        <v>1485</v>
      </c>
      <c r="J571">
        <v>273</v>
      </c>
      <c r="K571" t="s">
        <v>84</v>
      </c>
      <c r="L571" t="s">
        <v>85</v>
      </c>
      <c r="M571" t="s">
        <v>86</v>
      </c>
      <c r="N571">
        <v>2</v>
      </c>
      <c r="O571" s="1">
        <v>44481.601018518515</v>
      </c>
      <c r="P571" s="1">
        <v>44481.648657407408</v>
      </c>
      <c r="Q571">
        <v>305</v>
      </c>
      <c r="R571">
        <v>3811</v>
      </c>
      <c r="S571" t="b">
        <v>0</v>
      </c>
      <c r="T571" t="s">
        <v>87</v>
      </c>
      <c r="U571" t="b">
        <v>1</v>
      </c>
      <c r="V571" t="s">
        <v>172</v>
      </c>
      <c r="W571" s="1">
        <v>44481.617708333331</v>
      </c>
      <c r="X571">
        <v>1441</v>
      </c>
      <c r="Y571">
        <v>318</v>
      </c>
      <c r="Z571">
        <v>0</v>
      </c>
      <c r="AA571">
        <v>318</v>
      </c>
      <c r="AB571">
        <v>0</v>
      </c>
      <c r="AC571">
        <v>246</v>
      </c>
      <c r="AD571">
        <v>-45</v>
      </c>
      <c r="AE571">
        <v>0</v>
      </c>
      <c r="AF571">
        <v>0</v>
      </c>
      <c r="AG571">
        <v>0</v>
      </c>
      <c r="AH571" t="s">
        <v>142</v>
      </c>
      <c r="AI571" s="1">
        <v>44481.648657407408</v>
      </c>
      <c r="AJ571">
        <v>2360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-45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>
      <c r="A572" t="s">
        <v>1528</v>
      </c>
      <c r="B572" t="s">
        <v>79</v>
      </c>
      <c r="C572" t="s">
        <v>1487</v>
      </c>
      <c r="D572" t="s">
        <v>81</v>
      </c>
      <c r="E572" s="2" t="str">
        <f>HYPERLINK("capsilon://?command=openfolder&amp;siteaddress=FAM.docvelocity-na8.net&amp;folderid=FX18F97257-B56B-864E-C9B8-2EE392C609EA","FX21104705")</f>
        <v>FX21104705</v>
      </c>
      <c r="F572" t="s">
        <v>19</v>
      </c>
      <c r="G572" t="s">
        <v>19</v>
      </c>
      <c r="H572" t="s">
        <v>82</v>
      </c>
      <c r="I572" t="s">
        <v>1488</v>
      </c>
      <c r="J572">
        <v>265</v>
      </c>
      <c r="K572" t="s">
        <v>84</v>
      </c>
      <c r="L572" t="s">
        <v>85</v>
      </c>
      <c r="M572" t="s">
        <v>86</v>
      </c>
      <c r="N572">
        <v>2</v>
      </c>
      <c r="O572" s="1">
        <v>44481.604571759257</v>
      </c>
      <c r="P572" s="1">
        <v>44481.697800925926</v>
      </c>
      <c r="Q572">
        <v>3040</v>
      </c>
      <c r="R572">
        <v>5015</v>
      </c>
      <c r="S572" t="b">
        <v>0</v>
      </c>
      <c r="T572" t="s">
        <v>87</v>
      </c>
      <c r="U572" t="b">
        <v>1</v>
      </c>
      <c r="V572" t="s">
        <v>265</v>
      </c>
      <c r="W572" s="1">
        <v>44481.638124999998</v>
      </c>
      <c r="X572">
        <v>2898</v>
      </c>
      <c r="Y572">
        <v>273</v>
      </c>
      <c r="Z572">
        <v>0</v>
      </c>
      <c r="AA572">
        <v>273</v>
      </c>
      <c r="AB572">
        <v>21</v>
      </c>
      <c r="AC572">
        <v>119</v>
      </c>
      <c r="AD572">
        <v>-8</v>
      </c>
      <c r="AE572">
        <v>0</v>
      </c>
      <c r="AF572">
        <v>0</v>
      </c>
      <c r="AG572">
        <v>0</v>
      </c>
      <c r="AH572" t="s">
        <v>452</v>
      </c>
      <c r="AI572" s="1">
        <v>44481.697800925926</v>
      </c>
      <c r="AJ572">
        <v>2038</v>
      </c>
      <c r="AK572">
        <v>4</v>
      </c>
      <c r="AL572">
        <v>0</v>
      </c>
      <c r="AM572">
        <v>4</v>
      </c>
      <c r="AN572">
        <v>21</v>
      </c>
      <c r="AO572">
        <v>4</v>
      </c>
      <c r="AP572">
        <v>-12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>
      <c r="A573" t="s">
        <v>1529</v>
      </c>
      <c r="B573" t="s">
        <v>79</v>
      </c>
      <c r="C573" t="s">
        <v>1530</v>
      </c>
      <c r="D573" t="s">
        <v>81</v>
      </c>
      <c r="E573" s="2" t="str">
        <f>HYPERLINK("capsilon://?command=openfolder&amp;siteaddress=FAM.docvelocity-na8.net&amp;folderid=FXECE1E792-07DE-C268-E3EA-791E46667708","FX21088063")</f>
        <v>FX21088063</v>
      </c>
      <c r="F573" t="s">
        <v>19</v>
      </c>
      <c r="G573" t="s">
        <v>19</v>
      </c>
      <c r="H573" t="s">
        <v>82</v>
      </c>
      <c r="I573" t="s">
        <v>1531</v>
      </c>
      <c r="J573">
        <v>66</v>
      </c>
      <c r="K573" t="s">
        <v>84</v>
      </c>
      <c r="L573" t="s">
        <v>85</v>
      </c>
      <c r="M573" t="s">
        <v>86</v>
      </c>
      <c r="N573">
        <v>2</v>
      </c>
      <c r="O573" s="1">
        <v>44481.605000000003</v>
      </c>
      <c r="P573" s="1">
        <v>44481.611944444441</v>
      </c>
      <c r="Q573">
        <v>337</v>
      </c>
      <c r="R573">
        <v>263</v>
      </c>
      <c r="S573" t="b">
        <v>0</v>
      </c>
      <c r="T573" t="s">
        <v>87</v>
      </c>
      <c r="U573" t="b">
        <v>0</v>
      </c>
      <c r="V573" t="s">
        <v>176</v>
      </c>
      <c r="W573" s="1">
        <v>44481.607638888891</v>
      </c>
      <c r="X573">
        <v>205</v>
      </c>
      <c r="Y573">
        <v>0</v>
      </c>
      <c r="Z573">
        <v>0</v>
      </c>
      <c r="AA573">
        <v>0</v>
      </c>
      <c r="AB573">
        <v>52</v>
      </c>
      <c r="AC573">
        <v>0</v>
      </c>
      <c r="AD573">
        <v>66</v>
      </c>
      <c r="AE573">
        <v>0</v>
      </c>
      <c r="AF573">
        <v>0</v>
      </c>
      <c r="AG573">
        <v>0</v>
      </c>
      <c r="AH573" t="s">
        <v>142</v>
      </c>
      <c r="AI573" s="1">
        <v>44481.611944444441</v>
      </c>
      <c r="AJ573">
        <v>58</v>
      </c>
      <c r="AK573">
        <v>0</v>
      </c>
      <c r="AL573">
        <v>0</v>
      </c>
      <c r="AM573">
        <v>0</v>
      </c>
      <c r="AN573">
        <v>52</v>
      </c>
      <c r="AO573">
        <v>0</v>
      </c>
      <c r="AP573">
        <v>66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>
      <c r="A574" t="s">
        <v>1532</v>
      </c>
      <c r="B574" t="s">
        <v>79</v>
      </c>
      <c r="C574" t="s">
        <v>349</v>
      </c>
      <c r="D574" t="s">
        <v>81</v>
      </c>
      <c r="E574" s="2" t="str">
        <f>HYPERLINK("capsilon://?command=openfolder&amp;siteaddress=FAM.docvelocity-na8.net&amp;folderid=FX4DD4B41E-2DC6-612A-9127-4A8DC18D905E","FX21086591")</f>
        <v>FX21086591</v>
      </c>
      <c r="F574" t="s">
        <v>19</v>
      </c>
      <c r="G574" t="s">
        <v>19</v>
      </c>
      <c r="H574" t="s">
        <v>82</v>
      </c>
      <c r="I574" t="s">
        <v>1533</v>
      </c>
      <c r="J574">
        <v>38</v>
      </c>
      <c r="K574" t="s">
        <v>84</v>
      </c>
      <c r="L574" t="s">
        <v>85</v>
      </c>
      <c r="M574" t="s">
        <v>86</v>
      </c>
      <c r="N574">
        <v>2</v>
      </c>
      <c r="O574" s="1">
        <v>44481.606678240743</v>
      </c>
      <c r="P574" s="1">
        <v>44481.616354166668</v>
      </c>
      <c r="Q574">
        <v>212</v>
      </c>
      <c r="R574">
        <v>624</v>
      </c>
      <c r="S574" t="b">
        <v>0</v>
      </c>
      <c r="T574" t="s">
        <v>87</v>
      </c>
      <c r="U574" t="b">
        <v>0</v>
      </c>
      <c r="V574" t="s">
        <v>192</v>
      </c>
      <c r="W574" s="1">
        <v>44481.609537037039</v>
      </c>
      <c r="X574">
        <v>244</v>
      </c>
      <c r="Y574">
        <v>37</v>
      </c>
      <c r="Z574">
        <v>0</v>
      </c>
      <c r="AA574">
        <v>37</v>
      </c>
      <c r="AB574">
        <v>0</v>
      </c>
      <c r="AC574">
        <v>21</v>
      </c>
      <c r="AD574">
        <v>1</v>
      </c>
      <c r="AE574">
        <v>0</v>
      </c>
      <c r="AF574">
        <v>0</v>
      </c>
      <c r="AG574">
        <v>0</v>
      </c>
      <c r="AH574" t="s">
        <v>142</v>
      </c>
      <c r="AI574" s="1">
        <v>44481.616354166668</v>
      </c>
      <c r="AJ574">
        <v>380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>
      <c r="A575" t="s">
        <v>1534</v>
      </c>
      <c r="B575" t="s">
        <v>79</v>
      </c>
      <c r="C575" t="s">
        <v>1535</v>
      </c>
      <c r="D575" t="s">
        <v>81</v>
      </c>
      <c r="E575" s="2" t="str">
        <f>HYPERLINK("capsilon://?command=openfolder&amp;siteaddress=FAM.docvelocity-na8.net&amp;folderid=FX18460F1C-DCF9-574B-91AA-906BF65C2163","FX2110815")</f>
        <v>FX2110815</v>
      </c>
      <c r="F575" t="s">
        <v>19</v>
      </c>
      <c r="G575" t="s">
        <v>19</v>
      </c>
      <c r="H575" t="s">
        <v>82</v>
      </c>
      <c r="I575" t="s">
        <v>1536</v>
      </c>
      <c r="J575">
        <v>190</v>
      </c>
      <c r="K575" t="s">
        <v>84</v>
      </c>
      <c r="L575" t="s">
        <v>85</v>
      </c>
      <c r="M575" t="s">
        <v>86</v>
      </c>
      <c r="N575">
        <v>2</v>
      </c>
      <c r="O575" s="1">
        <v>44481.607662037037</v>
      </c>
      <c r="P575" s="1">
        <v>44481.709085648145</v>
      </c>
      <c r="Q575">
        <v>6052</v>
      </c>
      <c r="R575">
        <v>2711</v>
      </c>
      <c r="S575" t="b">
        <v>0</v>
      </c>
      <c r="T575" t="s">
        <v>87</v>
      </c>
      <c r="U575" t="b">
        <v>0</v>
      </c>
      <c r="V575" t="s">
        <v>176</v>
      </c>
      <c r="W575" s="1">
        <v>44481.625717592593</v>
      </c>
      <c r="X575">
        <v>1556</v>
      </c>
      <c r="Y575">
        <v>132</v>
      </c>
      <c r="Z575">
        <v>0</v>
      </c>
      <c r="AA575">
        <v>132</v>
      </c>
      <c r="AB575">
        <v>0</v>
      </c>
      <c r="AC575">
        <v>54</v>
      </c>
      <c r="AD575">
        <v>58</v>
      </c>
      <c r="AE575">
        <v>0</v>
      </c>
      <c r="AF575">
        <v>0</v>
      </c>
      <c r="AG575">
        <v>0</v>
      </c>
      <c r="AH575" t="s">
        <v>452</v>
      </c>
      <c r="AI575" s="1">
        <v>44481.709085648145</v>
      </c>
      <c r="AJ575">
        <v>717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58</v>
      </c>
      <c r="AQ575">
        <v>0</v>
      </c>
      <c r="AR575">
        <v>0</v>
      </c>
      <c r="AS575">
        <v>0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>
      <c r="A576" t="s">
        <v>1537</v>
      </c>
      <c r="B576" t="s">
        <v>79</v>
      </c>
      <c r="C576" t="s">
        <v>796</v>
      </c>
      <c r="D576" t="s">
        <v>81</v>
      </c>
      <c r="E576" s="2" t="str">
        <f>HYPERLINK("capsilon://?command=openfolder&amp;siteaddress=FAM.docvelocity-na8.net&amp;folderid=FX79875208-35CD-9031-1452-003ED87A07A7","FX21092187")</f>
        <v>FX21092187</v>
      </c>
      <c r="F576" t="s">
        <v>19</v>
      </c>
      <c r="G576" t="s">
        <v>19</v>
      </c>
      <c r="H576" t="s">
        <v>82</v>
      </c>
      <c r="I576" t="s">
        <v>1538</v>
      </c>
      <c r="J576">
        <v>66</v>
      </c>
      <c r="K576" t="s">
        <v>84</v>
      </c>
      <c r="L576" t="s">
        <v>85</v>
      </c>
      <c r="M576" t="s">
        <v>86</v>
      </c>
      <c r="N576">
        <v>2</v>
      </c>
      <c r="O576" s="1">
        <v>44481.607662037037</v>
      </c>
      <c r="P576" s="1">
        <v>44481.612500000003</v>
      </c>
      <c r="Q576">
        <v>365</v>
      </c>
      <c r="R576">
        <v>53</v>
      </c>
      <c r="S576" t="b">
        <v>0</v>
      </c>
      <c r="T576" t="s">
        <v>87</v>
      </c>
      <c r="U576" t="b">
        <v>0</v>
      </c>
      <c r="V576" t="s">
        <v>192</v>
      </c>
      <c r="W576" s="1">
        <v>44481.609861111108</v>
      </c>
      <c r="X576">
        <v>27</v>
      </c>
      <c r="Y576">
        <v>0</v>
      </c>
      <c r="Z576">
        <v>0</v>
      </c>
      <c r="AA576">
        <v>0</v>
      </c>
      <c r="AB576">
        <v>52</v>
      </c>
      <c r="AC576">
        <v>0</v>
      </c>
      <c r="AD576">
        <v>66</v>
      </c>
      <c r="AE576">
        <v>0</v>
      </c>
      <c r="AF576">
        <v>0</v>
      </c>
      <c r="AG576">
        <v>0</v>
      </c>
      <c r="AH576" t="s">
        <v>206</v>
      </c>
      <c r="AI576" s="1">
        <v>44481.612500000003</v>
      </c>
      <c r="AJ576">
        <v>26</v>
      </c>
      <c r="AK576">
        <v>0</v>
      </c>
      <c r="AL576">
        <v>0</v>
      </c>
      <c r="AM576">
        <v>0</v>
      </c>
      <c r="AN576">
        <v>52</v>
      </c>
      <c r="AO576">
        <v>0</v>
      </c>
      <c r="AP576">
        <v>66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>
      <c r="A577" t="s">
        <v>1539</v>
      </c>
      <c r="B577" t="s">
        <v>79</v>
      </c>
      <c r="C577" t="s">
        <v>1363</v>
      </c>
      <c r="D577" t="s">
        <v>81</v>
      </c>
      <c r="E577" s="2" t="str">
        <f>HYPERLINK("capsilon://?command=openfolder&amp;siteaddress=FAM.docvelocity-na8.net&amp;folderid=FXCCCC16FE-2E89-22CB-0CE4-CDBBA7C78BD2","FX21104451")</f>
        <v>FX21104451</v>
      </c>
      <c r="F577" t="s">
        <v>19</v>
      </c>
      <c r="G577" t="s">
        <v>19</v>
      </c>
      <c r="H577" t="s">
        <v>82</v>
      </c>
      <c r="I577" t="s">
        <v>1540</v>
      </c>
      <c r="J577">
        <v>66</v>
      </c>
      <c r="K577" t="s">
        <v>84</v>
      </c>
      <c r="L577" t="s">
        <v>85</v>
      </c>
      <c r="M577" t="s">
        <v>86</v>
      </c>
      <c r="N577">
        <v>2</v>
      </c>
      <c r="O577" s="1">
        <v>44481.610266203701</v>
      </c>
      <c r="P577" s="1">
        <v>44481.620937500003</v>
      </c>
      <c r="Q577">
        <v>82</v>
      </c>
      <c r="R577">
        <v>840</v>
      </c>
      <c r="S577" t="b">
        <v>0</v>
      </c>
      <c r="T577" t="s">
        <v>87</v>
      </c>
      <c r="U577" t="b">
        <v>0</v>
      </c>
      <c r="V577" t="s">
        <v>192</v>
      </c>
      <c r="W577" s="1">
        <v>44481.613888888889</v>
      </c>
      <c r="X577">
        <v>308</v>
      </c>
      <c r="Y577">
        <v>52</v>
      </c>
      <c r="Z577">
        <v>0</v>
      </c>
      <c r="AA577">
        <v>52</v>
      </c>
      <c r="AB577">
        <v>0</v>
      </c>
      <c r="AC577">
        <v>25</v>
      </c>
      <c r="AD577">
        <v>14</v>
      </c>
      <c r="AE577">
        <v>0</v>
      </c>
      <c r="AF577">
        <v>0</v>
      </c>
      <c r="AG577">
        <v>0</v>
      </c>
      <c r="AH577" t="s">
        <v>206</v>
      </c>
      <c r="AI577" s="1">
        <v>44481.620937500003</v>
      </c>
      <c r="AJ577">
        <v>532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14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>
      <c r="A578" t="s">
        <v>1541</v>
      </c>
      <c r="B578" t="s">
        <v>79</v>
      </c>
      <c r="C578" t="s">
        <v>1542</v>
      </c>
      <c r="D578" t="s">
        <v>81</v>
      </c>
      <c r="E578" s="2" t="str">
        <f>HYPERLINK("capsilon://?command=openfolder&amp;siteaddress=FAM.docvelocity-na8.net&amp;folderid=FXFB9E5958-F2CF-33FE-D655-743177978559","FX21099846")</f>
        <v>FX21099846</v>
      </c>
      <c r="F578" t="s">
        <v>19</v>
      </c>
      <c r="G578" t="s">
        <v>19</v>
      </c>
      <c r="H578" t="s">
        <v>82</v>
      </c>
      <c r="I578" t="s">
        <v>1543</v>
      </c>
      <c r="J578">
        <v>26</v>
      </c>
      <c r="K578" t="s">
        <v>84</v>
      </c>
      <c r="L578" t="s">
        <v>85</v>
      </c>
      <c r="M578" t="s">
        <v>86</v>
      </c>
      <c r="N578">
        <v>2</v>
      </c>
      <c r="O578" s="1">
        <v>44481.615474537037</v>
      </c>
      <c r="P578" s="1">
        <v>44481.630798611113</v>
      </c>
      <c r="Q578">
        <v>462</v>
      </c>
      <c r="R578">
        <v>862</v>
      </c>
      <c r="S578" t="b">
        <v>0</v>
      </c>
      <c r="T578" t="s">
        <v>87</v>
      </c>
      <c r="U578" t="b">
        <v>0</v>
      </c>
      <c r="V578" t="s">
        <v>159</v>
      </c>
      <c r="W578" s="1">
        <v>44481.618078703701</v>
      </c>
      <c r="X578">
        <v>224</v>
      </c>
      <c r="Y578">
        <v>21</v>
      </c>
      <c r="Z578">
        <v>0</v>
      </c>
      <c r="AA578">
        <v>21</v>
      </c>
      <c r="AB578">
        <v>0</v>
      </c>
      <c r="AC578">
        <v>20</v>
      </c>
      <c r="AD578">
        <v>5</v>
      </c>
      <c r="AE578">
        <v>0</v>
      </c>
      <c r="AF578">
        <v>0</v>
      </c>
      <c r="AG578">
        <v>0</v>
      </c>
      <c r="AH578" t="s">
        <v>206</v>
      </c>
      <c r="AI578" s="1">
        <v>44481.630798611113</v>
      </c>
      <c r="AJ578">
        <v>599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5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>
      <c r="A579" t="s">
        <v>1544</v>
      </c>
      <c r="B579" t="s">
        <v>79</v>
      </c>
      <c r="C579" t="s">
        <v>1542</v>
      </c>
      <c r="D579" t="s">
        <v>81</v>
      </c>
      <c r="E579" s="2" t="str">
        <f>HYPERLINK("capsilon://?command=openfolder&amp;siteaddress=FAM.docvelocity-na8.net&amp;folderid=FXFB9E5958-F2CF-33FE-D655-743177978559","FX21099846")</f>
        <v>FX21099846</v>
      </c>
      <c r="F579" t="s">
        <v>19</v>
      </c>
      <c r="G579" t="s">
        <v>19</v>
      </c>
      <c r="H579" t="s">
        <v>82</v>
      </c>
      <c r="I579" t="s">
        <v>1545</v>
      </c>
      <c r="J579">
        <v>62</v>
      </c>
      <c r="K579" t="s">
        <v>84</v>
      </c>
      <c r="L579" t="s">
        <v>85</v>
      </c>
      <c r="M579" t="s">
        <v>86</v>
      </c>
      <c r="N579">
        <v>2</v>
      </c>
      <c r="O579" s="1">
        <v>44481.624525462961</v>
      </c>
      <c r="P579" s="1">
        <v>44481.71261574074</v>
      </c>
      <c r="Q579">
        <v>4990</v>
      </c>
      <c r="R579">
        <v>2621</v>
      </c>
      <c r="S579" t="b">
        <v>0</v>
      </c>
      <c r="T579" t="s">
        <v>87</v>
      </c>
      <c r="U579" t="b">
        <v>0</v>
      </c>
      <c r="V579" t="s">
        <v>265</v>
      </c>
      <c r="W579" s="1">
        <v>44481.652384259258</v>
      </c>
      <c r="X579">
        <v>975</v>
      </c>
      <c r="Y579">
        <v>77</v>
      </c>
      <c r="Z579">
        <v>0</v>
      </c>
      <c r="AA579">
        <v>77</v>
      </c>
      <c r="AB579">
        <v>0</v>
      </c>
      <c r="AC579">
        <v>62</v>
      </c>
      <c r="AD579">
        <v>-15</v>
      </c>
      <c r="AE579">
        <v>0</v>
      </c>
      <c r="AF579">
        <v>0</v>
      </c>
      <c r="AG579">
        <v>0</v>
      </c>
      <c r="AH579" t="s">
        <v>452</v>
      </c>
      <c r="AI579" s="1">
        <v>44481.71261574074</v>
      </c>
      <c r="AJ579">
        <v>304</v>
      </c>
      <c r="AK579">
        <v>2</v>
      </c>
      <c r="AL579">
        <v>0</v>
      </c>
      <c r="AM579">
        <v>2</v>
      </c>
      <c r="AN579">
        <v>0</v>
      </c>
      <c r="AO579">
        <v>2</v>
      </c>
      <c r="AP579">
        <v>-17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>
      <c r="A580" t="s">
        <v>1546</v>
      </c>
      <c r="B580" t="s">
        <v>79</v>
      </c>
      <c r="C580" t="s">
        <v>1492</v>
      </c>
      <c r="D580" t="s">
        <v>81</v>
      </c>
      <c r="E580" s="2" t="str">
        <f>HYPERLINK("capsilon://?command=openfolder&amp;siteaddress=FAM.docvelocity-na8.net&amp;folderid=FXE122FAF1-02CC-D805-8FEE-5963181FC876","FX21102487")</f>
        <v>FX21102487</v>
      </c>
      <c r="F580" t="s">
        <v>19</v>
      </c>
      <c r="G580" t="s">
        <v>19</v>
      </c>
      <c r="H580" t="s">
        <v>82</v>
      </c>
      <c r="I580" t="s">
        <v>1493</v>
      </c>
      <c r="J580">
        <v>316</v>
      </c>
      <c r="K580" t="s">
        <v>84</v>
      </c>
      <c r="L580" t="s">
        <v>85</v>
      </c>
      <c r="M580" t="s">
        <v>86</v>
      </c>
      <c r="N580">
        <v>2</v>
      </c>
      <c r="O580" s="1">
        <v>44481.627233796295</v>
      </c>
      <c r="P580" s="1">
        <v>44481.712673611109</v>
      </c>
      <c r="Q580">
        <v>2898</v>
      </c>
      <c r="R580">
        <v>4484</v>
      </c>
      <c r="S580" t="b">
        <v>0</v>
      </c>
      <c r="T580" t="s">
        <v>87</v>
      </c>
      <c r="U580" t="b">
        <v>1</v>
      </c>
      <c r="V580" t="s">
        <v>159</v>
      </c>
      <c r="W580" s="1">
        <v>44481.653495370374</v>
      </c>
      <c r="X580">
        <v>2022</v>
      </c>
      <c r="Y580">
        <v>339</v>
      </c>
      <c r="Z580">
        <v>0</v>
      </c>
      <c r="AA580">
        <v>339</v>
      </c>
      <c r="AB580">
        <v>37</v>
      </c>
      <c r="AC580">
        <v>197</v>
      </c>
      <c r="AD580">
        <v>-23</v>
      </c>
      <c r="AE580">
        <v>0</v>
      </c>
      <c r="AF580">
        <v>0</v>
      </c>
      <c r="AG580">
        <v>0</v>
      </c>
      <c r="AH580" t="s">
        <v>142</v>
      </c>
      <c r="AI580" s="1">
        <v>44481.712673611109</v>
      </c>
      <c r="AJ580">
        <v>2462</v>
      </c>
      <c r="AK580">
        <v>4</v>
      </c>
      <c r="AL580">
        <v>0</v>
      </c>
      <c r="AM580">
        <v>4</v>
      </c>
      <c r="AN580">
        <v>37</v>
      </c>
      <c r="AO580">
        <v>4</v>
      </c>
      <c r="AP580">
        <v>-27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>
      <c r="A581" t="s">
        <v>1547</v>
      </c>
      <c r="B581" t="s">
        <v>79</v>
      </c>
      <c r="C581" t="s">
        <v>499</v>
      </c>
      <c r="D581" t="s">
        <v>81</v>
      </c>
      <c r="E581" s="2" t="str">
        <f>HYPERLINK("capsilon://?command=openfolder&amp;siteaddress=FAM.docvelocity-na8.net&amp;folderid=FXF50A09B3-4AF6-7F58-D0B5-1EE70E6D2552","FX210913879")</f>
        <v>FX210913879</v>
      </c>
      <c r="F581" t="s">
        <v>19</v>
      </c>
      <c r="G581" t="s">
        <v>19</v>
      </c>
      <c r="H581" t="s">
        <v>82</v>
      </c>
      <c r="I581" t="s">
        <v>1548</v>
      </c>
      <c r="J581">
        <v>66</v>
      </c>
      <c r="K581" t="s">
        <v>84</v>
      </c>
      <c r="L581" t="s">
        <v>85</v>
      </c>
      <c r="M581" t="s">
        <v>86</v>
      </c>
      <c r="N581">
        <v>1</v>
      </c>
      <c r="O581" s="1">
        <v>44481.629374999997</v>
      </c>
      <c r="P581" s="1">
        <v>44481.640497685185</v>
      </c>
      <c r="Q581">
        <v>570</v>
      </c>
      <c r="R581">
        <v>391</v>
      </c>
      <c r="S581" t="b">
        <v>0</v>
      </c>
      <c r="T581" t="s">
        <v>87</v>
      </c>
      <c r="U581" t="b">
        <v>0</v>
      </c>
      <c r="V581" t="s">
        <v>252</v>
      </c>
      <c r="W581" s="1">
        <v>44481.640497685185</v>
      </c>
      <c r="X581">
        <v>298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66</v>
      </c>
      <c r="AE581">
        <v>52</v>
      </c>
      <c r="AF581">
        <v>0</v>
      </c>
      <c r="AG581">
        <v>2</v>
      </c>
      <c r="AH581" t="s">
        <v>87</v>
      </c>
      <c r="AI581" t="s">
        <v>87</v>
      </c>
      <c r="AJ581" t="s">
        <v>87</v>
      </c>
      <c r="AK581" t="s">
        <v>87</v>
      </c>
      <c r="AL581" t="s">
        <v>87</v>
      </c>
      <c r="AM581" t="s">
        <v>87</v>
      </c>
      <c r="AN581" t="s">
        <v>87</v>
      </c>
      <c r="AO581" t="s">
        <v>87</v>
      </c>
      <c r="AP581" t="s">
        <v>87</v>
      </c>
      <c r="AQ581" t="s">
        <v>87</v>
      </c>
      <c r="AR581" t="s">
        <v>87</v>
      </c>
      <c r="AS581" t="s">
        <v>87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>
      <c r="A582" t="s">
        <v>1549</v>
      </c>
      <c r="B582" t="s">
        <v>79</v>
      </c>
      <c r="C582" t="s">
        <v>1542</v>
      </c>
      <c r="D582" t="s">
        <v>81</v>
      </c>
      <c r="E582" s="2" t="str">
        <f>HYPERLINK("capsilon://?command=openfolder&amp;siteaddress=FAM.docvelocity-na8.net&amp;folderid=FXFB9E5958-F2CF-33FE-D655-743177978559","FX21099846")</f>
        <v>FX21099846</v>
      </c>
      <c r="F582" t="s">
        <v>19</v>
      </c>
      <c r="G582" t="s">
        <v>19</v>
      </c>
      <c r="H582" t="s">
        <v>82</v>
      </c>
      <c r="I582" t="s">
        <v>1550</v>
      </c>
      <c r="J582">
        <v>26</v>
      </c>
      <c r="K582" t="s">
        <v>84</v>
      </c>
      <c r="L582" t="s">
        <v>85</v>
      </c>
      <c r="M582" t="s">
        <v>86</v>
      </c>
      <c r="N582">
        <v>2</v>
      </c>
      <c r="O582" s="1">
        <v>44481.631458333337</v>
      </c>
      <c r="P582" s="1">
        <v>44481.714236111111</v>
      </c>
      <c r="Q582">
        <v>6717</v>
      </c>
      <c r="R582">
        <v>435</v>
      </c>
      <c r="S582" t="b">
        <v>0</v>
      </c>
      <c r="T582" t="s">
        <v>87</v>
      </c>
      <c r="U582" t="b">
        <v>0</v>
      </c>
      <c r="V582" t="s">
        <v>192</v>
      </c>
      <c r="W582" s="1">
        <v>44481.635671296295</v>
      </c>
      <c r="X582">
        <v>289</v>
      </c>
      <c r="Y582">
        <v>21</v>
      </c>
      <c r="Z582">
        <v>0</v>
      </c>
      <c r="AA582">
        <v>21</v>
      </c>
      <c r="AB582">
        <v>0</v>
      </c>
      <c r="AC582">
        <v>16</v>
      </c>
      <c r="AD582">
        <v>5</v>
      </c>
      <c r="AE582">
        <v>0</v>
      </c>
      <c r="AF582">
        <v>0</v>
      </c>
      <c r="AG582">
        <v>0</v>
      </c>
      <c r="AH582" t="s">
        <v>452</v>
      </c>
      <c r="AI582" s="1">
        <v>44481.714236111111</v>
      </c>
      <c r="AJ582">
        <v>139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5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>
      <c r="A583" t="s">
        <v>1551</v>
      </c>
      <c r="B583" t="s">
        <v>79</v>
      </c>
      <c r="C583" t="s">
        <v>1542</v>
      </c>
      <c r="D583" t="s">
        <v>81</v>
      </c>
      <c r="E583" s="2" t="str">
        <f>HYPERLINK("capsilon://?command=openfolder&amp;siteaddress=FAM.docvelocity-na8.net&amp;folderid=FXFB9E5958-F2CF-33FE-D655-743177978559","FX21099846")</f>
        <v>FX21099846</v>
      </c>
      <c r="F583" t="s">
        <v>19</v>
      </c>
      <c r="G583" t="s">
        <v>19</v>
      </c>
      <c r="H583" t="s">
        <v>82</v>
      </c>
      <c r="I583" t="s">
        <v>1552</v>
      </c>
      <c r="J583">
        <v>31</v>
      </c>
      <c r="K583" t="s">
        <v>84</v>
      </c>
      <c r="L583" t="s">
        <v>85</v>
      </c>
      <c r="M583" t="s">
        <v>86</v>
      </c>
      <c r="N583">
        <v>2</v>
      </c>
      <c r="O583" s="1">
        <v>44481.632488425923</v>
      </c>
      <c r="P583" s="1">
        <v>44481.722361111111</v>
      </c>
      <c r="Q583">
        <v>6383</v>
      </c>
      <c r="R583">
        <v>1382</v>
      </c>
      <c r="S583" t="b">
        <v>0</v>
      </c>
      <c r="T583" t="s">
        <v>87</v>
      </c>
      <c r="U583" t="b">
        <v>0</v>
      </c>
      <c r="V583" t="s">
        <v>202</v>
      </c>
      <c r="W583" s="1">
        <v>44481.637430555558</v>
      </c>
      <c r="X583">
        <v>242</v>
      </c>
      <c r="Y583">
        <v>33</v>
      </c>
      <c r="Z583">
        <v>0</v>
      </c>
      <c r="AA583">
        <v>33</v>
      </c>
      <c r="AB583">
        <v>0</v>
      </c>
      <c r="AC583">
        <v>27</v>
      </c>
      <c r="AD583">
        <v>-2</v>
      </c>
      <c r="AE583">
        <v>0</v>
      </c>
      <c r="AF583">
        <v>0</v>
      </c>
      <c r="AG583">
        <v>0</v>
      </c>
      <c r="AH583" t="s">
        <v>142</v>
      </c>
      <c r="AI583" s="1">
        <v>44481.722361111111</v>
      </c>
      <c r="AJ583">
        <v>836</v>
      </c>
      <c r="AK583">
        <v>3</v>
      </c>
      <c r="AL583">
        <v>0</v>
      </c>
      <c r="AM583">
        <v>3</v>
      </c>
      <c r="AN583">
        <v>0</v>
      </c>
      <c r="AO583">
        <v>3</v>
      </c>
      <c r="AP583">
        <v>-5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>
      <c r="A584" t="s">
        <v>1553</v>
      </c>
      <c r="B584" t="s">
        <v>79</v>
      </c>
      <c r="C584" t="s">
        <v>1542</v>
      </c>
      <c r="D584" t="s">
        <v>81</v>
      </c>
      <c r="E584" s="2" t="str">
        <f>HYPERLINK("capsilon://?command=openfolder&amp;siteaddress=FAM.docvelocity-na8.net&amp;folderid=FXFB9E5958-F2CF-33FE-D655-743177978559","FX21099846")</f>
        <v>FX21099846</v>
      </c>
      <c r="F584" t="s">
        <v>19</v>
      </c>
      <c r="G584" t="s">
        <v>19</v>
      </c>
      <c r="H584" t="s">
        <v>82</v>
      </c>
      <c r="I584" t="s">
        <v>1554</v>
      </c>
      <c r="J584">
        <v>55</v>
      </c>
      <c r="K584" t="s">
        <v>84</v>
      </c>
      <c r="L584" t="s">
        <v>85</v>
      </c>
      <c r="M584" t="s">
        <v>86</v>
      </c>
      <c r="N584">
        <v>2</v>
      </c>
      <c r="O584" s="1">
        <v>44481.632800925923</v>
      </c>
      <c r="P584" s="1">
        <v>44481.717430555553</v>
      </c>
      <c r="Q584">
        <v>6241</v>
      </c>
      <c r="R584">
        <v>1071</v>
      </c>
      <c r="S584" t="b">
        <v>0</v>
      </c>
      <c r="T584" t="s">
        <v>87</v>
      </c>
      <c r="U584" t="b">
        <v>0</v>
      </c>
      <c r="V584" t="s">
        <v>192</v>
      </c>
      <c r="W584" s="1">
        <v>44481.641388888886</v>
      </c>
      <c r="X584">
        <v>493</v>
      </c>
      <c r="Y584">
        <v>38</v>
      </c>
      <c r="Z584">
        <v>0</v>
      </c>
      <c r="AA584">
        <v>38</v>
      </c>
      <c r="AB584">
        <v>0</v>
      </c>
      <c r="AC584">
        <v>31</v>
      </c>
      <c r="AD584">
        <v>17</v>
      </c>
      <c r="AE584">
        <v>0</v>
      </c>
      <c r="AF584">
        <v>0</v>
      </c>
      <c r="AG584">
        <v>0</v>
      </c>
      <c r="AH584" t="s">
        <v>452</v>
      </c>
      <c r="AI584" s="1">
        <v>44481.717430555553</v>
      </c>
      <c r="AJ584">
        <v>275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16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>
      <c r="A585" t="s">
        <v>1555</v>
      </c>
      <c r="B585" t="s">
        <v>79</v>
      </c>
      <c r="C585" t="s">
        <v>307</v>
      </c>
      <c r="D585" t="s">
        <v>81</v>
      </c>
      <c r="E585" s="2" t="str">
        <f>HYPERLINK("capsilon://?command=openfolder&amp;siteaddress=FAM.docvelocity-na8.net&amp;folderid=FXF11133FA-8777-706F-F1BD-2767064D8399","FX210911595")</f>
        <v>FX210911595</v>
      </c>
      <c r="F585" t="s">
        <v>19</v>
      </c>
      <c r="G585" t="s">
        <v>19</v>
      </c>
      <c r="H585" t="s">
        <v>82</v>
      </c>
      <c r="I585" t="s">
        <v>1556</v>
      </c>
      <c r="J585">
        <v>38</v>
      </c>
      <c r="K585" t="s">
        <v>84</v>
      </c>
      <c r="L585" t="s">
        <v>85</v>
      </c>
      <c r="M585" t="s">
        <v>86</v>
      </c>
      <c r="N585">
        <v>2</v>
      </c>
      <c r="O585" s="1">
        <v>44481.633101851854</v>
      </c>
      <c r="P585" s="1">
        <v>44481.727754629632</v>
      </c>
      <c r="Q585">
        <v>7441</v>
      </c>
      <c r="R585">
        <v>737</v>
      </c>
      <c r="S585" t="b">
        <v>0</v>
      </c>
      <c r="T585" t="s">
        <v>87</v>
      </c>
      <c r="U585" t="b">
        <v>0</v>
      </c>
      <c r="V585" t="s">
        <v>265</v>
      </c>
      <c r="W585" s="1">
        <v>44481.641087962962</v>
      </c>
      <c r="X585">
        <v>255</v>
      </c>
      <c r="Y585">
        <v>37</v>
      </c>
      <c r="Z585">
        <v>0</v>
      </c>
      <c r="AA585">
        <v>37</v>
      </c>
      <c r="AB585">
        <v>0</v>
      </c>
      <c r="AC585">
        <v>19</v>
      </c>
      <c r="AD585">
        <v>1</v>
      </c>
      <c r="AE585">
        <v>0</v>
      </c>
      <c r="AF585">
        <v>0</v>
      </c>
      <c r="AG585">
        <v>0</v>
      </c>
      <c r="AH585" t="s">
        <v>142</v>
      </c>
      <c r="AI585" s="1">
        <v>44481.727754629632</v>
      </c>
      <c r="AJ585">
        <v>465</v>
      </c>
      <c r="AK585">
        <v>1</v>
      </c>
      <c r="AL585">
        <v>0</v>
      </c>
      <c r="AM585">
        <v>1</v>
      </c>
      <c r="AN585">
        <v>0</v>
      </c>
      <c r="AO585">
        <v>1</v>
      </c>
      <c r="AP585">
        <v>0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>
      <c r="A586" t="s">
        <v>1557</v>
      </c>
      <c r="B586" t="s">
        <v>79</v>
      </c>
      <c r="C586" t="s">
        <v>1558</v>
      </c>
      <c r="D586" t="s">
        <v>81</v>
      </c>
      <c r="E586" s="2" t="str">
        <f>HYPERLINK("capsilon://?command=openfolder&amp;siteaddress=FAM.docvelocity-na8.net&amp;folderid=FXF2B58A79-D4CF-F4F6-F63C-17BD9981BEA0","FX210814479")</f>
        <v>FX210814479</v>
      </c>
      <c r="F586" t="s">
        <v>19</v>
      </c>
      <c r="G586" t="s">
        <v>19</v>
      </c>
      <c r="H586" t="s">
        <v>82</v>
      </c>
      <c r="I586" t="s">
        <v>1559</v>
      </c>
      <c r="J586">
        <v>66</v>
      </c>
      <c r="K586" t="s">
        <v>84</v>
      </c>
      <c r="L586" t="s">
        <v>85</v>
      </c>
      <c r="M586" t="s">
        <v>86</v>
      </c>
      <c r="N586">
        <v>2</v>
      </c>
      <c r="O586" s="1">
        <v>44481.640011574076</v>
      </c>
      <c r="P586" s="1">
        <v>44481.728078703702</v>
      </c>
      <c r="Q586">
        <v>7514</v>
      </c>
      <c r="R586">
        <v>95</v>
      </c>
      <c r="S586" t="b">
        <v>0</v>
      </c>
      <c r="T586" t="s">
        <v>87</v>
      </c>
      <c r="U586" t="b">
        <v>0</v>
      </c>
      <c r="V586" t="s">
        <v>192</v>
      </c>
      <c r="W586" s="1">
        <v>44481.641655092593</v>
      </c>
      <c r="X586">
        <v>22</v>
      </c>
      <c r="Y586">
        <v>0</v>
      </c>
      <c r="Z586">
        <v>0</v>
      </c>
      <c r="AA586">
        <v>0</v>
      </c>
      <c r="AB586">
        <v>52</v>
      </c>
      <c r="AC586">
        <v>0</v>
      </c>
      <c r="AD586">
        <v>66</v>
      </c>
      <c r="AE586">
        <v>0</v>
      </c>
      <c r="AF586">
        <v>0</v>
      </c>
      <c r="AG586">
        <v>0</v>
      </c>
      <c r="AH586" t="s">
        <v>142</v>
      </c>
      <c r="AI586" s="1">
        <v>44481.728078703702</v>
      </c>
      <c r="AJ586">
        <v>27</v>
      </c>
      <c r="AK586">
        <v>0</v>
      </c>
      <c r="AL586">
        <v>0</v>
      </c>
      <c r="AM586">
        <v>0</v>
      </c>
      <c r="AN586">
        <v>52</v>
      </c>
      <c r="AO586">
        <v>0</v>
      </c>
      <c r="AP586">
        <v>66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>
      <c r="A587" t="s">
        <v>1560</v>
      </c>
      <c r="B587" t="s">
        <v>79</v>
      </c>
      <c r="C587" t="s">
        <v>499</v>
      </c>
      <c r="D587" t="s">
        <v>81</v>
      </c>
      <c r="E587" s="2" t="str">
        <f>HYPERLINK("capsilon://?command=openfolder&amp;siteaddress=FAM.docvelocity-na8.net&amp;folderid=FXF50A09B3-4AF6-7F58-D0B5-1EE70E6D2552","FX210913879")</f>
        <v>FX210913879</v>
      </c>
      <c r="F587" t="s">
        <v>19</v>
      </c>
      <c r="G587" t="s">
        <v>19</v>
      </c>
      <c r="H587" t="s">
        <v>82</v>
      </c>
      <c r="I587" t="s">
        <v>1548</v>
      </c>
      <c r="J587">
        <v>76</v>
      </c>
      <c r="K587" t="s">
        <v>84</v>
      </c>
      <c r="L587" t="s">
        <v>85</v>
      </c>
      <c r="M587" t="s">
        <v>86</v>
      </c>
      <c r="N587">
        <v>2</v>
      </c>
      <c r="O587" s="1">
        <v>44481.641261574077</v>
      </c>
      <c r="P587" s="1">
        <v>44481.69568287037</v>
      </c>
      <c r="Q587">
        <v>3710</v>
      </c>
      <c r="R587">
        <v>992</v>
      </c>
      <c r="S587" t="b">
        <v>0</v>
      </c>
      <c r="T587" t="s">
        <v>87</v>
      </c>
      <c r="U587" t="b">
        <v>1</v>
      </c>
      <c r="V587" t="s">
        <v>192</v>
      </c>
      <c r="W587" s="1">
        <v>44481.645902777775</v>
      </c>
      <c r="X587">
        <v>366</v>
      </c>
      <c r="Y587">
        <v>37</v>
      </c>
      <c r="Z587">
        <v>0</v>
      </c>
      <c r="AA587">
        <v>37</v>
      </c>
      <c r="AB587">
        <v>37</v>
      </c>
      <c r="AC587">
        <v>23</v>
      </c>
      <c r="AD587">
        <v>39</v>
      </c>
      <c r="AE587">
        <v>0</v>
      </c>
      <c r="AF587">
        <v>0</v>
      </c>
      <c r="AG587">
        <v>0</v>
      </c>
      <c r="AH587" t="s">
        <v>206</v>
      </c>
      <c r="AI587" s="1">
        <v>44481.69568287037</v>
      </c>
      <c r="AJ587">
        <v>615</v>
      </c>
      <c r="AK587">
        <v>0</v>
      </c>
      <c r="AL587">
        <v>0</v>
      </c>
      <c r="AM587">
        <v>0</v>
      </c>
      <c r="AN587">
        <v>37</v>
      </c>
      <c r="AO587">
        <v>0</v>
      </c>
      <c r="AP587">
        <v>39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>
      <c r="A588" t="s">
        <v>1561</v>
      </c>
      <c r="B588" t="s">
        <v>79</v>
      </c>
      <c r="C588" t="s">
        <v>1562</v>
      </c>
      <c r="D588" t="s">
        <v>81</v>
      </c>
      <c r="E588" s="2" t="str">
        <f>HYPERLINK("capsilon://?command=openfolder&amp;siteaddress=FAM.docvelocity-na8.net&amp;folderid=FXEBEB5859-BCCB-7A56-9103-4E41BEDBF953","FX21104918")</f>
        <v>FX21104918</v>
      </c>
      <c r="F588" t="s">
        <v>19</v>
      </c>
      <c r="G588" t="s">
        <v>19</v>
      </c>
      <c r="H588" t="s">
        <v>82</v>
      </c>
      <c r="I588" t="s">
        <v>1563</v>
      </c>
      <c r="J588">
        <v>232</v>
      </c>
      <c r="K588" t="s">
        <v>84</v>
      </c>
      <c r="L588" t="s">
        <v>85</v>
      </c>
      <c r="M588" t="s">
        <v>86</v>
      </c>
      <c r="N588">
        <v>2</v>
      </c>
      <c r="O588" s="1">
        <v>44481.647835648146</v>
      </c>
      <c r="P588" s="1">
        <v>44481.741944444446</v>
      </c>
      <c r="Q588">
        <v>6307</v>
      </c>
      <c r="R588">
        <v>1824</v>
      </c>
      <c r="S588" t="b">
        <v>0</v>
      </c>
      <c r="T588" t="s">
        <v>87</v>
      </c>
      <c r="U588" t="b">
        <v>0</v>
      </c>
      <c r="V588" t="s">
        <v>192</v>
      </c>
      <c r="W588" s="1">
        <v>44481.657048611109</v>
      </c>
      <c r="X588">
        <v>627</v>
      </c>
      <c r="Y588">
        <v>192</v>
      </c>
      <c r="Z588">
        <v>0</v>
      </c>
      <c r="AA588">
        <v>192</v>
      </c>
      <c r="AB588">
        <v>0</v>
      </c>
      <c r="AC588">
        <v>54</v>
      </c>
      <c r="AD588">
        <v>40</v>
      </c>
      <c r="AE588">
        <v>0</v>
      </c>
      <c r="AF588">
        <v>0</v>
      </c>
      <c r="AG588">
        <v>0</v>
      </c>
      <c r="AH588" t="s">
        <v>142</v>
      </c>
      <c r="AI588" s="1">
        <v>44481.741944444446</v>
      </c>
      <c r="AJ588">
        <v>1197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40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>
      <c r="A589" t="s">
        <v>1564</v>
      </c>
      <c r="B589" t="s">
        <v>79</v>
      </c>
      <c r="C589" t="s">
        <v>1355</v>
      </c>
      <c r="D589" t="s">
        <v>81</v>
      </c>
      <c r="E589" s="2" t="str">
        <f>HYPERLINK("capsilon://?command=openfolder&amp;siteaddress=FAM.docvelocity-na8.net&amp;folderid=FXBBF2D1B2-BE46-D54D-8507-C5BF25C9598C","FX21102433")</f>
        <v>FX21102433</v>
      </c>
      <c r="F589" t="s">
        <v>19</v>
      </c>
      <c r="G589" t="s">
        <v>19</v>
      </c>
      <c r="H589" t="s">
        <v>82</v>
      </c>
      <c r="I589" t="s">
        <v>1565</v>
      </c>
      <c r="J589">
        <v>66</v>
      </c>
      <c r="K589" t="s">
        <v>84</v>
      </c>
      <c r="L589" t="s">
        <v>85</v>
      </c>
      <c r="M589" t="s">
        <v>86</v>
      </c>
      <c r="N589">
        <v>2</v>
      </c>
      <c r="O589" s="1">
        <v>44481.649050925924</v>
      </c>
      <c r="P589" s="1">
        <v>44481.743090277778</v>
      </c>
      <c r="Q589">
        <v>7620</v>
      </c>
      <c r="R589">
        <v>505</v>
      </c>
      <c r="S589" t="b">
        <v>0</v>
      </c>
      <c r="T589" t="s">
        <v>87</v>
      </c>
      <c r="U589" t="b">
        <v>0</v>
      </c>
      <c r="V589" t="s">
        <v>172</v>
      </c>
      <c r="W589" s="1">
        <v>44481.654664351852</v>
      </c>
      <c r="X589">
        <v>383</v>
      </c>
      <c r="Y589">
        <v>2</v>
      </c>
      <c r="Z589">
        <v>0</v>
      </c>
      <c r="AA589">
        <v>2</v>
      </c>
      <c r="AB589">
        <v>52</v>
      </c>
      <c r="AC589">
        <v>20</v>
      </c>
      <c r="AD589">
        <v>64</v>
      </c>
      <c r="AE589">
        <v>0</v>
      </c>
      <c r="AF589">
        <v>0</v>
      </c>
      <c r="AG589">
        <v>0</v>
      </c>
      <c r="AH589" t="s">
        <v>142</v>
      </c>
      <c r="AI589" s="1">
        <v>44481.743090277778</v>
      </c>
      <c r="AJ589">
        <v>99</v>
      </c>
      <c r="AK589">
        <v>0</v>
      </c>
      <c r="AL589">
        <v>0</v>
      </c>
      <c r="AM589">
        <v>0</v>
      </c>
      <c r="AN589">
        <v>52</v>
      </c>
      <c r="AO589">
        <v>0</v>
      </c>
      <c r="AP589">
        <v>64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>
      <c r="A590" t="s">
        <v>1566</v>
      </c>
      <c r="B590" t="s">
        <v>79</v>
      </c>
      <c r="C590" t="s">
        <v>1567</v>
      </c>
      <c r="D590" t="s">
        <v>81</v>
      </c>
      <c r="E590" s="2" t="str">
        <f>HYPERLINK("capsilon://?command=openfolder&amp;siteaddress=FAM.docvelocity-na8.net&amp;folderid=FX7823B5B9-77B3-196C-AF1B-A19638C49799","FX210812211")</f>
        <v>FX210812211</v>
      </c>
      <c r="F590" t="s">
        <v>19</v>
      </c>
      <c r="G590" t="s">
        <v>19</v>
      </c>
      <c r="H590" t="s">
        <v>82</v>
      </c>
      <c r="I590" t="s">
        <v>1568</v>
      </c>
      <c r="J590">
        <v>66</v>
      </c>
      <c r="K590" t="s">
        <v>84</v>
      </c>
      <c r="L590" t="s">
        <v>85</v>
      </c>
      <c r="M590" t="s">
        <v>86</v>
      </c>
      <c r="N590">
        <v>2</v>
      </c>
      <c r="O590" s="1">
        <v>44481.649097222224</v>
      </c>
      <c r="P590" s="1">
        <v>44481.747731481482</v>
      </c>
      <c r="Q590">
        <v>7503</v>
      </c>
      <c r="R590">
        <v>1019</v>
      </c>
      <c r="S590" t="b">
        <v>0</v>
      </c>
      <c r="T590" t="s">
        <v>87</v>
      </c>
      <c r="U590" t="b">
        <v>0</v>
      </c>
      <c r="V590" t="s">
        <v>176</v>
      </c>
      <c r="W590" s="1">
        <v>44481.659074074072</v>
      </c>
      <c r="X590">
        <v>619</v>
      </c>
      <c r="Y590">
        <v>52</v>
      </c>
      <c r="Z590">
        <v>0</v>
      </c>
      <c r="AA590">
        <v>52</v>
      </c>
      <c r="AB590">
        <v>0</v>
      </c>
      <c r="AC590">
        <v>38</v>
      </c>
      <c r="AD590">
        <v>14</v>
      </c>
      <c r="AE590">
        <v>0</v>
      </c>
      <c r="AF590">
        <v>0</v>
      </c>
      <c r="AG590">
        <v>0</v>
      </c>
      <c r="AH590" t="s">
        <v>142</v>
      </c>
      <c r="AI590" s="1">
        <v>44481.747731481482</v>
      </c>
      <c r="AJ590">
        <v>400</v>
      </c>
      <c r="AK590">
        <v>0</v>
      </c>
      <c r="AL590">
        <v>0</v>
      </c>
      <c r="AM590">
        <v>0</v>
      </c>
      <c r="AN590">
        <v>0</v>
      </c>
      <c r="AO590">
        <v>1</v>
      </c>
      <c r="AP590">
        <v>14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>
      <c r="A591" t="s">
        <v>1569</v>
      </c>
      <c r="B591" t="s">
        <v>79</v>
      </c>
      <c r="C591" t="s">
        <v>1570</v>
      </c>
      <c r="D591" t="s">
        <v>81</v>
      </c>
      <c r="E591" s="2" t="str">
        <f>HYPERLINK("capsilon://?command=openfolder&amp;siteaddress=FAM.docvelocity-na8.net&amp;folderid=FX62F4C8AD-4A9E-279E-F7BB-5DFB1ABD2C04","FX210814264")</f>
        <v>FX210814264</v>
      </c>
      <c r="F591" t="s">
        <v>19</v>
      </c>
      <c r="G591" t="s">
        <v>19</v>
      </c>
      <c r="H591" t="s">
        <v>82</v>
      </c>
      <c r="I591" t="s">
        <v>1571</v>
      </c>
      <c r="J591">
        <v>66</v>
      </c>
      <c r="K591" t="s">
        <v>84</v>
      </c>
      <c r="L591" t="s">
        <v>85</v>
      </c>
      <c r="M591" t="s">
        <v>86</v>
      </c>
      <c r="N591">
        <v>2</v>
      </c>
      <c r="O591" s="1">
        <v>44481.650659722225</v>
      </c>
      <c r="P591" s="1">
        <v>44481.756261574075</v>
      </c>
      <c r="Q591">
        <v>9031</v>
      </c>
      <c r="R591">
        <v>93</v>
      </c>
      <c r="S591" t="b">
        <v>0</v>
      </c>
      <c r="T591" t="s">
        <v>87</v>
      </c>
      <c r="U591" t="b">
        <v>0</v>
      </c>
      <c r="V591" t="s">
        <v>265</v>
      </c>
      <c r="W591" s="1">
        <v>44481.652673611112</v>
      </c>
      <c r="X591">
        <v>24</v>
      </c>
      <c r="Y591">
        <v>0</v>
      </c>
      <c r="Z591">
        <v>0</v>
      </c>
      <c r="AA591">
        <v>0</v>
      </c>
      <c r="AB591">
        <v>52</v>
      </c>
      <c r="AC591">
        <v>0</v>
      </c>
      <c r="AD591">
        <v>66</v>
      </c>
      <c r="AE591">
        <v>0</v>
      </c>
      <c r="AF591">
        <v>0</v>
      </c>
      <c r="AG591">
        <v>0</v>
      </c>
      <c r="AH591" t="s">
        <v>142</v>
      </c>
      <c r="AI591" s="1">
        <v>44481.756261574075</v>
      </c>
      <c r="AJ591">
        <v>17</v>
      </c>
      <c r="AK591">
        <v>0</v>
      </c>
      <c r="AL591">
        <v>0</v>
      </c>
      <c r="AM591">
        <v>0</v>
      </c>
      <c r="AN591">
        <v>52</v>
      </c>
      <c r="AO591">
        <v>0</v>
      </c>
      <c r="AP591">
        <v>66</v>
      </c>
      <c r="AQ591">
        <v>0</v>
      </c>
      <c r="AR591">
        <v>0</v>
      </c>
      <c r="AS591">
        <v>0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>
      <c r="A592" t="s">
        <v>1572</v>
      </c>
      <c r="B592" t="s">
        <v>79</v>
      </c>
      <c r="C592" t="s">
        <v>1573</v>
      </c>
      <c r="D592" t="s">
        <v>81</v>
      </c>
      <c r="E592" s="2" t="str">
        <f>HYPERLINK("capsilon://?command=openfolder&amp;siteaddress=FAM.docvelocity-na8.net&amp;folderid=FX5D9B7140-686E-D954-5CB0-164E2E3E1CEF","FX210812080")</f>
        <v>FX210812080</v>
      </c>
      <c r="F592" t="s">
        <v>19</v>
      </c>
      <c r="G592" t="s">
        <v>19</v>
      </c>
      <c r="H592" t="s">
        <v>82</v>
      </c>
      <c r="I592" t="s">
        <v>1574</v>
      </c>
      <c r="J592">
        <v>66</v>
      </c>
      <c r="K592" t="s">
        <v>84</v>
      </c>
      <c r="L592" t="s">
        <v>85</v>
      </c>
      <c r="M592" t="s">
        <v>86</v>
      </c>
      <c r="N592">
        <v>1</v>
      </c>
      <c r="O592" s="1">
        <v>44481.654664351852</v>
      </c>
      <c r="P592" s="1">
        <v>44481.679108796299</v>
      </c>
      <c r="Q592">
        <v>1385</v>
      </c>
      <c r="R592">
        <v>727</v>
      </c>
      <c r="S592" t="b">
        <v>0</v>
      </c>
      <c r="T592" t="s">
        <v>87</v>
      </c>
      <c r="U592" t="b">
        <v>0</v>
      </c>
      <c r="V592" t="s">
        <v>252</v>
      </c>
      <c r="W592" s="1">
        <v>44481.679108796299</v>
      </c>
      <c r="X592">
        <v>184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66</v>
      </c>
      <c r="AE592">
        <v>52</v>
      </c>
      <c r="AF592">
        <v>0</v>
      </c>
      <c r="AG592">
        <v>1</v>
      </c>
      <c r="AH592" t="s">
        <v>87</v>
      </c>
      <c r="AI592" t="s">
        <v>87</v>
      </c>
      <c r="AJ592" t="s">
        <v>87</v>
      </c>
      <c r="AK592" t="s">
        <v>87</v>
      </c>
      <c r="AL592" t="s">
        <v>87</v>
      </c>
      <c r="AM592" t="s">
        <v>87</v>
      </c>
      <c r="AN592" t="s">
        <v>87</v>
      </c>
      <c r="AO592" t="s">
        <v>87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>
      <c r="A593" t="s">
        <v>1575</v>
      </c>
      <c r="B593" t="s">
        <v>79</v>
      </c>
      <c r="C593" t="s">
        <v>1487</v>
      </c>
      <c r="D593" t="s">
        <v>81</v>
      </c>
      <c r="E593" s="2" t="str">
        <f>HYPERLINK("capsilon://?command=openfolder&amp;siteaddress=FAM.docvelocity-na8.net&amp;folderid=FX18F97257-B56B-864E-C9B8-2EE392C609EA","FX21104705")</f>
        <v>FX21104705</v>
      </c>
      <c r="F593" t="s">
        <v>19</v>
      </c>
      <c r="G593" t="s">
        <v>19</v>
      </c>
      <c r="H593" t="s">
        <v>82</v>
      </c>
      <c r="I593" t="s">
        <v>1576</v>
      </c>
      <c r="J593">
        <v>66</v>
      </c>
      <c r="K593" t="s">
        <v>84</v>
      </c>
      <c r="L593" t="s">
        <v>85</v>
      </c>
      <c r="M593" t="s">
        <v>86</v>
      </c>
      <c r="N593">
        <v>2</v>
      </c>
      <c r="O593" s="1">
        <v>44481.671875</v>
      </c>
      <c r="P593" s="1">
        <v>44481.759560185186</v>
      </c>
      <c r="Q593">
        <v>7008</v>
      </c>
      <c r="R593">
        <v>568</v>
      </c>
      <c r="S593" t="b">
        <v>0</v>
      </c>
      <c r="T593" t="s">
        <v>87</v>
      </c>
      <c r="U593" t="b">
        <v>0</v>
      </c>
      <c r="V593" t="s">
        <v>172</v>
      </c>
      <c r="W593" s="1">
        <v>44481.675173611111</v>
      </c>
      <c r="X593">
        <v>284</v>
      </c>
      <c r="Y593">
        <v>52</v>
      </c>
      <c r="Z593">
        <v>0</v>
      </c>
      <c r="AA593">
        <v>52</v>
      </c>
      <c r="AB593">
        <v>0</v>
      </c>
      <c r="AC593">
        <v>42</v>
      </c>
      <c r="AD593">
        <v>14</v>
      </c>
      <c r="AE593">
        <v>0</v>
      </c>
      <c r="AF593">
        <v>0</v>
      </c>
      <c r="AG593">
        <v>0</v>
      </c>
      <c r="AH593" t="s">
        <v>142</v>
      </c>
      <c r="AI593" s="1">
        <v>44481.759560185186</v>
      </c>
      <c r="AJ593">
        <v>284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14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>
      <c r="A594" t="s">
        <v>1577</v>
      </c>
      <c r="B594" t="s">
        <v>79</v>
      </c>
      <c r="C594" t="s">
        <v>1578</v>
      </c>
      <c r="D594" t="s">
        <v>81</v>
      </c>
      <c r="E594" s="2" t="str">
        <f>HYPERLINK("capsilon://?command=openfolder&amp;siteaddress=FAM.docvelocity-na8.net&amp;folderid=FX4182D7A8-3D0B-6F77-6C79-1AE0C64A8D0E","FX21103728")</f>
        <v>FX21103728</v>
      </c>
      <c r="F594" t="s">
        <v>19</v>
      </c>
      <c r="G594" t="s">
        <v>19</v>
      </c>
      <c r="H594" t="s">
        <v>82</v>
      </c>
      <c r="I594" t="s">
        <v>1579</v>
      </c>
      <c r="J594">
        <v>66</v>
      </c>
      <c r="K594" t="s">
        <v>84</v>
      </c>
      <c r="L594" t="s">
        <v>85</v>
      </c>
      <c r="M594" t="s">
        <v>86</v>
      </c>
      <c r="N594">
        <v>2</v>
      </c>
      <c r="O594" s="1">
        <v>44481.674641203703</v>
      </c>
      <c r="P594" s="1">
        <v>44481.766157407408</v>
      </c>
      <c r="Q594">
        <v>7150</v>
      </c>
      <c r="R594">
        <v>757</v>
      </c>
      <c r="S594" t="b">
        <v>0</v>
      </c>
      <c r="T594" t="s">
        <v>87</v>
      </c>
      <c r="U594" t="b">
        <v>0</v>
      </c>
      <c r="V594" t="s">
        <v>172</v>
      </c>
      <c r="W594" s="1">
        <v>44481.677349537036</v>
      </c>
      <c r="X594">
        <v>187</v>
      </c>
      <c r="Y594">
        <v>52</v>
      </c>
      <c r="Z594">
        <v>0</v>
      </c>
      <c r="AA594">
        <v>52</v>
      </c>
      <c r="AB594">
        <v>0</v>
      </c>
      <c r="AC594">
        <v>24</v>
      </c>
      <c r="AD594">
        <v>14</v>
      </c>
      <c r="AE594">
        <v>0</v>
      </c>
      <c r="AF594">
        <v>0</v>
      </c>
      <c r="AG594">
        <v>0</v>
      </c>
      <c r="AH594" t="s">
        <v>142</v>
      </c>
      <c r="AI594" s="1">
        <v>44481.766157407408</v>
      </c>
      <c r="AJ594">
        <v>570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14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>
      <c r="A595" t="s">
        <v>1580</v>
      </c>
      <c r="B595" t="s">
        <v>79</v>
      </c>
      <c r="C595" t="s">
        <v>685</v>
      </c>
      <c r="D595" t="s">
        <v>81</v>
      </c>
      <c r="E595" s="2" t="str">
        <f>HYPERLINK("capsilon://?command=openfolder&amp;siteaddress=FAM.docvelocity-na8.net&amp;folderid=FXB22C27B8-6D6A-9D30-B3DC-A2C88842CE9D","FX21081539")</f>
        <v>FX21081539</v>
      </c>
      <c r="F595" t="s">
        <v>19</v>
      </c>
      <c r="G595" t="s">
        <v>19</v>
      </c>
      <c r="H595" t="s">
        <v>82</v>
      </c>
      <c r="I595" t="s">
        <v>1581</v>
      </c>
      <c r="J595">
        <v>38</v>
      </c>
      <c r="K595" t="s">
        <v>84</v>
      </c>
      <c r="L595" t="s">
        <v>85</v>
      </c>
      <c r="M595" t="s">
        <v>86</v>
      </c>
      <c r="N595">
        <v>2</v>
      </c>
      <c r="O595" s="1">
        <v>44481.675081018519</v>
      </c>
      <c r="P595" s="1">
        <v>44481.770277777781</v>
      </c>
      <c r="Q595">
        <v>7566</v>
      </c>
      <c r="R595">
        <v>659</v>
      </c>
      <c r="S595" t="b">
        <v>0</v>
      </c>
      <c r="T595" t="s">
        <v>87</v>
      </c>
      <c r="U595" t="b">
        <v>0</v>
      </c>
      <c r="V595" t="s">
        <v>265</v>
      </c>
      <c r="W595" s="1">
        <v>44481.679502314815</v>
      </c>
      <c r="X595">
        <v>303</v>
      </c>
      <c r="Y595">
        <v>37</v>
      </c>
      <c r="Z595">
        <v>0</v>
      </c>
      <c r="AA595">
        <v>37</v>
      </c>
      <c r="AB595">
        <v>0</v>
      </c>
      <c r="AC595">
        <v>18</v>
      </c>
      <c r="AD595">
        <v>1</v>
      </c>
      <c r="AE595">
        <v>0</v>
      </c>
      <c r="AF595">
        <v>0</v>
      </c>
      <c r="AG595">
        <v>0</v>
      </c>
      <c r="AH595" t="s">
        <v>142</v>
      </c>
      <c r="AI595" s="1">
        <v>44481.770277777781</v>
      </c>
      <c r="AJ595">
        <v>356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>
      <c r="A596" t="s">
        <v>1582</v>
      </c>
      <c r="B596" t="s">
        <v>79</v>
      </c>
      <c r="C596" t="s">
        <v>685</v>
      </c>
      <c r="D596" t="s">
        <v>81</v>
      </c>
      <c r="E596" s="2" t="str">
        <f>HYPERLINK("capsilon://?command=openfolder&amp;siteaddress=FAM.docvelocity-na8.net&amp;folderid=FXB22C27B8-6D6A-9D30-B3DC-A2C88842CE9D","FX21081539")</f>
        <v>FX21081539</v>
      </c>
      <c r="F596" t="s">
        <v>19</v>
      </c>
      <c r="G596" t="s">
        <v>19</v>
      </c>
      <c r="H596" t="s">
        <v>82</v>
      </c>
      <c r="I596" t="s">
        <v>1583</v>
      </c>
      <c r="J596">
        <v>38</v>
      </c>
      <c r="K596" t="s">
        <v>84</v>
      </c>
      <c r="L596" t="s">
        <v>85</v>
      </c>
      <c r="M596" t="s">
        <v>86</v>
      </c>
      <c r="N596">
        <v>2</v>
      </c>
      <c r="O596" s="1">
        <v>44481.678854166668</v>
      </c>
      <c r="P596" s="1">
        <v>44481.772638888891</v>
      </c>
      <c r="Q596">
        <v>7627</v>
      </c>
      <c r="R596">
        <v>476</v>
      </c>
      <c r="S596" t="b">
        <v>0</v>
      </c>
      <c r="T596" t="s">
        <v>87</v>
      </c>
      <c r="U596" t="b">
        <v>0</v>
      </c>
      <c r="V596" t="s">
        <v>265</v>
      </c>
      <c r="W596" s="1">
        <v>44481.68246527778</v>
      </c>
      <c r="X596">
        <v>256</v>
      </c>
      <c r="Y596">
        <v>37</v>
      </c>
      <c r="Z596">
        <v>0</v>
      </c>
      <c r="AA596">
        <v>37</v>
      </c>
      <c r="AB596">
        <v>0</v>
      </c>
      <c r="AC596">
        <v>15</v>
      </c>
      <c r="AD596">
        <v>1</v>
      </c>
      <c r="AE596">
        <v>0</v>
      </c>
      <c r="AF596">
        <v>0</v>
      </c>
      <c r="AG596">
        <v>0</v>
      </c>
      <c r="AH596" t="s">
        <v>142</v>
      </c>
      <c r="AI596" s="1">
        <v>44481.772638888891</v>
      </c>
      <c r="AJ596">
        <v>203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>
      <c r="A597" t="s">
        <v>1584</v>
      </c>
      <c r="B597" t="s">
        <v>79</v>
      </c>
      <c r="C597" t="s">
        <v>1573</v>
      </c>
      <c r="D597" t="s">
        <v>81</v>
      </c>
      <c r="E597" s="2" t="str">
        <f>HYPERLINK("capsilon://?command=openfolder&amp;siteaddress=FAM.docvelocity-na8.net&amp;folderid=FX5D9B7140-686E-D954-5CB0-164E2E3E1CEF","FX210812080")</f>
        <v>FX210812080</v>
      </c>
      <c r="F597" t="s">
        <v>19</v>
      </c>
      <c r="G597" t="s">
        <v>19</v>
      </c>
      <c r="H597" t="s">
        <v>82</v>
      </c>
      <c r="I597" t="s">
        <v>1574</v>
      </c>
      <c r="J597">
        <v>38</v>
      </c>
      <c r="K597" t="s">
        <v>84</v>
      </c>
      <c r="L597" t="s">
        <v>85</v>
      </c>
      <c r="M597" t="s">
        <v>86</v>
      </c>
      <c r="N597">
        <v>2</v>
      </c>
      <c r="O597" s="1">
        <v>44481.679756944446</v>
      </c>
      <c r="P597" s="1">
        <v>44481.700775462959</v>
      </c>
      <c r="Q597">
        <v>802</v>
      </c>
      <c r="R597">
        <v>1014</v>
      </c>
      <c r="S597" t="b">
        <v>0</v>
      </c>
      <c r="T597" t="s">
        <v>87</v>
      </c>
      <c r="U597" t="b">
        <v>1</v>
      </c>
      <c r="V597" t="s">
        <v>159</v>
      </c>
      <c r="W597" s="1">
        <v>44481.692164351851</v>
      </c>
      <c r="X597">
        <v>725</v>
      </c>
      <c r="Y597">
        <v>37</v>
      </c>
      <c r="Z597">
        <v>0</v>
      </c>
      <c r="AA597">
        <v>37</v>
      </c>
      <c r="AB597">
        <v>0</v>
      </c>
      <c r="AC597">
        <v>30</v>
      </c>
      <c r="AD597">
        <v>1</v>
      </c>
      <c r="AE597">
        <v>0</v>
      </c>
      <c r="AF597">
        <v>0</v>
      </c>
      <c r="AG597">
        <v>0</v>
      </c>
      <c r="AH597" t="s">
        <v>452</v>
      </c>
      <c r="AI597" s="1">
        <v>44481.700775462959</v>
      </c>
      <c r="AJ597">
        <v>256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1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>
      <c r="A598" t="s">
        <v>1585</v>
      </c>
      <c r="B598" t="s">
        <v>79</v>
      </c>
      <c r="C598" t="s">
        <v>1586</v>
      </c>
      <c r="D598" t="s">
        <v>81</v>
      </c>
      <c r="E598" s="2" t="str">
        <f>HYPERLINK("capsilon://?command=openfolder&amp;siteaddress=FAM.docvelocity-na8.net&amp;folderid=FX2DF46AC6-544D-5758-89F8-3A2FCFB5E2A8","FX21104557")</f>
        <v>FX21104557</v>
      </c>
      <c r="F598" t="s">
        <v>19</v>
      </c>
      <c r="G598" t="s">
        <v>19</v>
      </c>
      <c r="H598" t="s">
        <v>82</v>
      </c>
      <c r="I598" t="s">
        <v>1587</v>
      </c>
      <c r="J598">
        <v>158</v>
      </c>
      <c r="K598" t="s">
        <v>84</v>
      </c>
      <c r="L598" t="s">
        <v>85</v>
      </c>
      <c r="M598" t="s">
        <v>86</v>
      </c>
      <c r="N598">
        <v>2</v>
      </c>
      <c r="O598" s="1">
        <v>44481.689930555556</v>
      </c>
      <c r="P598" s="1">
        <v>44481.784085648149</v>
      </c>
      <c r="Q598">
        <v>6397</v>
      </c>
      <c r="R598">
        <v>1738</v>
      </c>
      <c r="S598" t="b">
        <v>0</v>
      </c>
      <c r="T598" t="s">
        <v>87</v>
      </c>
      <c r="U598" t="b">
        <v>0</v>
      </c>
      <c r="V598" t="s">
        <v>159</v>
      </c>
      <c r="W598" s="1">
        <v>44481.700844907406</v>
      </c>
      <c r="X598">
        <v>750</v>
      </c>
      <c r="Y598">
        <v>145</v>
      </c>
      <c r="Z598">
        <v>0</v>
      </c>
      <c r="AA598">
        <v>145</v>
      </c>
      <c r="AB598">
        <v>0</v>
      </c>
      <c r="AC598">
        <v>76</v>
      </c>
      <c r="AD598">
        <v>13</v>
      </c>
      <c r="AE598">
        <v>0</v>
      </c>
      <c r="AF598">
        <v>0</v>
      </c>
      <c r="AG598">
        <v>0</v>
      </c>
      <c r="AH598" t="s">
        <v>142</v>
      </c>
      <c r="AI598" s="1">
        <v>44481.784085648149</v>
      </c>
      <c r="AJ598">
        <v>988</v>
      </c>
      <c r="AK598">
        <v>2</v>
      </c>
      <c r="AL598">
        <v>0</v>
      </c>
      <c r="AM598">
        <v>2</v>
      </c>
      <c r="AN598">
        <v>0</v>
      </c>
      <c r="AO598">
        <v>2</v>
      </c>
      <c r="AP598">
        <v>11</v>
      </c>
      <c r="AQ598">
        <v>0</v>
      </c>
      <c r="AR598">
        <v>0</v>
      </c>
      <c r="AS598">
        <v>0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>
      <c r="A599" t="s">
        <v>1588</v>
      </c>
      <c r="B599" t="s">
        <v>79</v>
      </c>
      <c r="C599" t="s">
        <v>1589</v>
      </c>
      <c r="D599" t="s">
        <v>81</v>
      </c>
      <c r="E599" s="2" t="str">
        <f>HYPERLINK("capsilon://?command=openfolder&amp;siteaddress=FAM.docvelocity-na8.net&amp;folderid=FX8FF3872B-46AE-B060-B051-58B79887871C","FX21087437")</f>
        <v>FX21087437</v>
      </c>
      <c r="F599" t="s">
        <v>19</v>
      </c>
      <c r="G599" t="s">
        <v>19</v>
      </c>
      <c r="H599" t="s">
        <v>82</v>
      </c>
      <c r="I599" t="s">
        <v>1590</v>
      </c>
      <c r="J599">
        <v>92</v>
      </c>
      <c r="K599" t="s">
        <v>84</v>
      </c>
      <c r="L599" t="s">
        <v>85</v>
      </c>
      <c r="M599" t="s">
        <v>86</v>
      </c>
      <c r="N599">
        <v>2</v>
      </c>
      <c r="O599" s="1">
        <v>44481.69023148148</v>
      </c>
      <c r="P599" s="1">
        <v>44481.792939814812</v>
      </c>
      <c r="Q599">
        <v>6924</v>
      </c>
      <c r="R599">
        <v>1950</v>
      </c>
      <c r="S599" t="b">
        <v>0</v>
      </c>
      <c r="T599" t="s">
        <v>87</v>
      </c>
      <c r="U599" t="b">
        <v>0</v>
      </c>
      <c r="V599" t="s">
        <v>176</v>
      </c>
      <c r="W599" s="1">
        <v>44481.706435185188</v>
      </c>
      <c r="X599">
        <v>767</v>
      </c>
      <c r="Y599">
        <v>84</v>
      </c>
      <c r="Z599">
        <v>0</v>
      </c>
      <c r="AA599">
        <v>84</v>
      </c>
      <c r="AB599">
        <v>0</v>
      </c>
      <c r="AC599">
        <v>61</v>
      </c>
      <c r="AD599">
        <v>8</v>
      </c>
      <c r="AE599">
        <v>0</v>
      </c>
      <c r="AF599">
        <v>0</v>
      </c>
      <c r="AG599">
        <v>0</v>
      </c>
      <c r="AH599" t="s">
        <v>206</v>
      </c>
      <c r="AI599" s="1">
        <v>44481.792939814812</v>
      </c>
      <c r="AJ599">
        <v>1183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8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>
      <c r="A600" t="s">
        <v>1591</v>
      </c>
      <c r="B600" t="s">
        <v>79</v>
      </c>
      <c r="C600" t="s">
        <v>999</v>
      </c>
      <c r="D600" t="s">
        <v>81</v>
      </c>
      <c r="E600" s="2" t="str">
        <f>HYPERLINK("capsilon://?command=openfolder&amp;siteaddress=FAM.docvelocity-na8.net&amp;folderid=FX5668FE64-40E3-2CE2-0686-93C5C4C327BA","FX210813553")</f>
        <v>FX210813553</v>
      </c>
      <c r="F600" t="s">
        <v>19</v>
      </c>
      <c r="G600" t="s">
        <v>19</v>
      </c>
      <c r="H600" t="s">
        <v>82</v>
      </c>
      <c r="I600" t="s">
        <v>1592</v>
      </c>
      <c r="J600">
        <v>66</v>
      </c>
      <c r="K600" t="s">
        <v>84</v>
      </c>
      <c r="L600" t="s">
        <v>85</v>
      </c>
      <c r="M600" t="s">
        <v>86</v>
      </c>
      <c r="N600">
        <v>2</v>
      </c>
      <c r="O600" s="1">
        <v>44481.695590277777</v>
      </c>
      <c r="P600" s="1">
        <v>44481.793854166666</v>
      </c>
      <c r="Q600">
        <v>8283</v>
      </c>
      <c r="R600">
        <v>207</v>
      </c>
      <c r="S600" t="b">
        <v>0</v>
      </c>
      <c r="T600" t="s">
        <v>87</v>
      </c>
      <c r="U600" t="b">
        <v>0</v>
      </c>
      <c r="V600" t="s">
        <v>159</v>
      </c>
      <c r="W600" s="1">
        <v>44481.702268518522</v>
      </c>
      <c r="X600">
        <v>122</v>
      </c>
      <c r="Y600">
        <v>0</v>
      </c>
      <c r="Z600">
        <v>0</v>
      </c>
      <c r="AA600">
        <v>0</v>
      </c>
      <c r="AB600">
        <v>52</v>
      </c>
      <c r="AC600">
        <v>0</v>
      </c>
      <c r="AD600">
        <v>66</v>
      </c>
      <c r="AE600">
        <v>0</v>
      </c>
      <c r="AF600">
        <v>0</v>
      </c>
      <c r="AG600">
        <v>0</v>
      </c>
      <c r="AH600" t="s">
        <v>206</v>
      </c>
      <c r="AI600" s="1">
        <v>44481.793854166666</v>
      </c>
      <c r="AJ600">
        <v>78</v>
      </c>
      <c r="AK600">
        <v>0</v>
      </c>
      <c r="AL600">
        <v>0</v>
      </c>
      <c r="AM600">
        <v>0</v>
      </c>
      <c r="AN600">
        <v>52</v>
      </c>
      <c r="AO600">
        <v>0</v>
      </c>
      <c r="AP600">
        <v>66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>
      <c r="A601" t="s">
        <v>1593</v>
      </c>
      <c r="B601" t="s">
        <v>79</v>
      </c>
      <c r="C601" t="s">
        <v>1594</v>
      </c>
      <c r="D601" t="s">
        <v>81</v>
      </c>
      <c r="E601" s="2" t="str">
        <f>HYPERLINK("capsilon://?command=openfolder&amp;siteaddress=FAM.docvelocity-na8.net&amp;folderid=FX23F65967-C2F3-993D-362E-8169348A8C02","FX21104755")</f>
        <v>FX21104755</v>
      </c>
      <c r="F601" t="s">
        <v>19</v>
      </c>
      <c r="G601" t="s">
        <v>19</v>
      </c>
      <c r="H601" t="s">
        <v>82</v>
      </c>
      <c r="I601" t="s">
        <v>1595</v>
      </c>
      <c r="J601">
        <v>263</v>
      </c>
      <c r="K601" t="s">
        <v>84</v>
      </c>
      <c r="L601" t="s">
        <v>85</v>
      </c>
      <c r="M601" t="s">
        <v>86</v>
      </c>
      <c r="N601">
        <v>2</v>
      </c>
      <c r="O601" s="1">
        <v>44481.696736111109</v>
      </c>
      <c r="P601" s="1">
        <v>44482.166585648149</v>
      </c>
      <c r="Q601">
        <v>39729</v>
      </c>
      <c r="R601">
        <v>866</v>
      </c>
      <c r="S601" t="b">
        <v>0</v>
      </c>
      <c r="T601" t="s">
        <v>87</v>
      </c>
      <c r="U601" t="b">
        <v>0</v>
      </c>
      <c r="V601" t="s">
        <v>159</v>
      </c>
      <c r="W601" s="1">
        <v>44481.70857638889</v>
      </c>
      <c r="X601">
        <v>544</v>
      </c>
      <c r="Y601">
        <v>181</v>
      </c>
      <c r="Z601">
        <v>0</v>
      </c>
      <c r="AA601">
        <v>181</v>
      </c>
      <c r="AB601">
        <v>0</v>
      </c>
      <c r="AC601">
        <v>76</v>
      </c>
      <c r="AD601">
        <v>82</v>
      </c>
      <c r="AE601">
        <v>0</v>
      </c>
      <c r="AF601">
        <v>0</v>
      </c>
      <c r="AG601">
        <v>0</v>
      </c>
      <c r="AH601" t="s">
        <v>121</v>
      </c>
      <c r="AI601" s="1">
        <v>44482.166585648149</v>
      </c>
      <c r="AJ601">
        <v>295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82</v>
      </c>
      <c r="AQ601">
        <v>0</v>
      </c>
      <c r="AR601">
        <v>0</v>
      </c>
      <c r="AS601">
        <v>0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>
      <c r="A602" t="s">
        <v>1596</v>
      </c>
      <c r="B602" t="s">
        <v>79</v>
      </c>
      <c r="C602" t="s">
        <v>999</v>
      </c>
      <c r="D602" t="s">
        <v>81</v>
      </c>
      <c r="E602" s="2" t="str">
        <f>HYPERLINK("capsilon://?command=openfolder&amp;siteaddress=FAM.docvelocity-na8.net&amp;folderid=FX5668FE64-40E3-2CE2-0686-93C5C4C327BA","FX210813553")</f>
        <v>FX210813553</v>
      </c>
      <c r="F602" t="s">
        <v>19</v>
      </c>
      <c r="G602" t="s">
        <v>19</v>
      </c>
      <c r="H602" t="s">
        <v>82</v>
      </c>
      <c r="I602" t="s">
        <v>1597</v>
      </c>
      <c r="J602">
        <v>38</v>
      </c>
      <c r="K602" t="s">
        <v>84</v>
      </c>
      <c r="L602" t="s">
        <v>85</v>
      </c>
      <c r="M602" t="s">
        <v>86</v>
      </c>
      <c r="N602">
        <v>2</v>
      </c>
      <c r="O602" s="1">
        <v>44481.697083333333</v>
      </c>
      <c r="P602" s="1">
        <v>44482.156631944446</v>
      </c>
      <c r="Q602">
        <v>39484</v>
      </c>
      <c r="R602">
        <v>221</v>
      </c>
      <c r="S602" t="b">
        <v>0</v>
      </c>
      <c r="T602" t="s">
        <v>87</v>
      </c>
      <c r="U602" t="b">
        <v>0</v>
      </c>
      <c r="V602" t="s">
        <v>172</v>
      </c>
      <c r="W602" s="1">
        <v>44481.706747685188</v>
      </c>
      <c r="X602">
        <v>134</v>
      </c>
      <c r="Y602">
        <v>0</v>
      </c>
      <c r="Z602">
        <v>0</v>
      </c>
      <c r="AA602">
        <v>0</v>
      </c>
      <c r="AB602">
        <v>37</v>
      </c>
      <c r="AC602">
        <v>0</v>
      </c>
      <c r="AD602">
        <v>38</v>
      </c>
      <c r="AE602">
        <v>0</v>
      </c>
      <c r="AF602">
        <v>0</v>
      </c>
      <c r="AG602">
        <v>0</v>
      </c>
      <c r="AH602" t="s">
        <v>146</v>
      </c>
      <c r="AI602" s="1">
        <v>44482.156631944446</v>
      </c>
      <c r="AJ602">
        <v>87</v>
      </c>
      <c r="AK602">
        <v>0</v>
      </c>
      <c r="AL602">
        <v>0</v>
      </c>
      <c r="AM602">
        <v>0</v>
      </c>
      <c r="AN602">
        <v>37</v>
      </c>
      <c r="AO602">
        <v>0</v>
      </c>
      <c r="AP602">
        <v>38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>
      <c r="A603" t="s">
        <v>1598</v>
      </c>
      <c r="B603" t="s">
        <v>79</v>
      </c>
      <c r="C603" t="s">
        <v>1542</v>
      </c>
      <c r="D603" t="s">
        <v>81</v>
      </c>
      <c r="E603" s="2" t="str">
        <f>HYPERLINK("capsilon://?command=openfolder&amp;siteaddress=FAM.docvelocity-na8.net&amp;folderid=FXFB9E5958-F2CF-33FE-D655-743177978559","FX21099846")</f>
        <v>FX21099846</v>
      </c>
      <c r="F603" t="s">
        <v>19</v>
      </c>
      <c r="G603" t="s">
        <v>19</v>
      </c>
      <c r="H603" t="s">
        <v>82</v>
      </c>
      <c r="I603" t="s">
        <v>1599</v>
      </c>
      <c r="J603">
        <v>66</v>
      </c>
      <c r="K603" t="s">
        <v>84</v>
      </c>
      <c r="L603" t="s">
        <v>85</v>
      </c>
      <c r="M603" t="s">
        <v>86</v>
      </c>
      <c r="N603">
        <v>2</v>
      </c>
      <c r="O603" s="1">
        <v>44481.700011574074</v>
      </c>
      <c r="P603" s="1">
        <v>44482.16300925926</v>
      </c>
      <c r="Q603">
        <v>38858</v>
      </c>
      <c r="R603">
        <v>1145</v>
      </c>
      <c r="S603" t="b">
        <v>0</v>
      </c>
      <c r="T603" t="s">
        <v>87</v>
      </c>
      <c r="U603" t="b">
        <v>0</v>
      </c>
      <c r="V603" t="s">
        <v>192</v>
      </c>
      <c r="W603" s="1">
        <v>44481.713275462964</v>
      </c>
      <c r="X603">
        <v>595</v>
      </c>
      <c r="Y603">
        <v>52</v>
      </c>
      <c r="Z603">
        <v>0</v>
      </c>
      <c r="AA603">
        <v>52</v>
      </c>
      <c r="AB603">
        <v>0</v>
      </c>
      <c r="AC603">
        <v>42</v>
      </c>
      <c r="AD603">
        <v>14</v>
      </c>
      <c r="AE603">
        <v>0</v>
      </c>
      <c r="AF603">
        <v>0</v>
      </c>
      <c r="AG603">
        <v>0</v>
      </c>
      <c r="AH603" t="s">
        <v>146</v>
      </c>
      <c r="AI603" s="1">
        <v>44482.16300925926</v>
      </c>
      <c r="AJ603">
        <v>550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14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>
      <c r="A604" t="s">
        <v>1600</v>
      </c>
      <c r="B604" t="s">
        <v>79</v>
      </c>
      <c r="C604" t="s">
        <v>1601</v>
      </c>
      <c r="D604" t="s">
        <v>81</v>
      </c>
      <c r="E604" s="2" t="str">
        <f>HYPERLINK("capsilon://?command=openfolder&amp;siteaddress=FAM.docvelocity-na8.net&amp;folderid=FX62A4F5F9-20A1-0E6B-6445-890F03B8DF43","FX21104878")</f>
        <v>FX21104878</v>
      </c>
      <c r="F604" t="s">
        <v>19</v>
      </c>
      <c r="G604" t="s">
        <v>19</v>
      </c>
      <c r="H604" t="s">
        <v>82</v>
      </c>
      <c r="I604" t="s">
        <v>1602</v>
      </c>
      <c r="J604">
        <v>178</v>
      </c>
      <c r="K604" t="s">
        <v>84</v>
      </c>
      <c r="L604" t="s">
        <v>85</v>
      </c>
      <c r="M604" t="s">
        <v>86</v>
      </c>
      <c r="N604">
        <v>2</v>
      </c>
      <c r="O604" s="1">
        <v>44481.706342592595</v>
      </c>
      <c r="P604" s="1">
        <v>44482.173831018517</v>
      </c>
      <c r="Q604">
        <v>38849</v>
      </c>
      <c r="R604">
        <v>1542</v>
      </c>
      <c r="S604" t="b">
        <v>0</v>
      </c>
      <c r="T604" t="s">
        <v>87</v>
      </c>
      <c r="U604" t="b">
        <v>0</v>
      </c>
      <c r="V604" t="s">
        <v>176</v>
      </c>
      <c r="W604" s="1">
        <v>44481.717060185183</v>
      </c>
      <c r="X604">
        <v>917</v>
      </c>
      <c r="Y604">
        <v>136</v>
      </c>
      <c r="Z604">
        <v>0</v>
      </c>
      <c r="AA604">
        <v>136</v>
      </c>
      <c r="AB604">
        <v>0</v>
      </c>
      <c r="AC604">
        <v>25</v>
      </c>
      <c r="AD604">
        <v>42</v>
      </c>
      <c r="AE604">
        <v>0</v>
      </c>
      <c r="AF604">
        <v>0</v>
      </c>
      <c r="AG604">
        <v>0</v>
      </c>
      <c r="AH604" t="s">
        <v>121</v>
      </c>
      <c r="AI604" s="1">
        <v>44482.173831018517</v>
      </c>
      <c r="AJ604">
        <v>625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42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>
      <c r="A605" t="s">
        <v>1603</v>
      </c>
      <c r="B605" t="s">
        <v>79</v>
      </c>
      <c r="C605" t="s">
        <v>1452</v>
      </c>
      <c r="D605" t="s">
        <v>81</v>
      </c>
      <c r="E605" s="2" t="str">
        <f>HYPERLINK("capsilon://?command=openfolder&amp;siteaddress=FAM.docvelocity-na8.net&amp;folderid=FX23EEB307-CA58-A4F5-316D-B48507C26E0A","FX21104409")</f>
        <v>FX21104409</v>
      </c>
      <c r="F605" t="s">
        <v>19</v>
      </c>
      <c r="G605" t="s">
        <v>19</v>
      </c>
      <c r="H605" t="s">
        <v>82</v>
      </c>
      <c r="I605" t="s">
        <v>1604</v>
      </c>
      <c r="J605">
        <v>66</v>
      </c>
      <c r="K605" t="s">
        <v>84</v>
      </c>
      <c r="L605" t="s">
        <v>85</v>
      </c>
      <c r="M605" t="s">
        <v>86</v>
      </c>
      <c r="N605">
        <v>1</v>
      </c>
      <c r="O605" s="1">
        <v>44481.736504629633</v>
      </c>
      <c r="P605" s="1">
        <v>44482.174155092594</v>
      </c>
      <c r="Q605">
        <v>36840</v>
      </c>
      <c r="R605">
        <v>973</v>
      </c>
      <c r="S605" t="b">
        <v>0</v>
      </c>
      <c r="T605" t="s">
        <v>87</v>
      </c>
      <c r="U605" t="b">
        <v>0</v>
      </c>
      <c r="V605" t="s">
        <v>150</v>
      </c>
      <c r="W605" s="1">
        <v>44482.174155092594</v>
      </c>
      <c r="X605">
        <v>268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66</v>
      </c>
      <c r="AE605">
        <v>52</v>
      </c>
      <c r="AF605">
        <v>0</v>
      </c>
      <c r="AG605">
        <v>1</v>
      </c>
      <c r="AH605" t="s">
        <v>87</v>
      </c>
      <c r="AI605" t="s">
        <v>87</v>
      </c>
      <c r="AJ605" t="s">
        <v>87</v>
      </c>
      <c r="AK605" t="s">
        <v>87</v>
      </c>
      <c r="AL605" t="s">
        <v>87</v>
      </c>
      <c r="AM605" t="s">
        <v>87</v>
      </c>
      <c r="AN605" t="s">
        <v>87</v>
      </c>
      <c r="AO605" t="s">
        <v>87</v>
      </c>
      <c r="AP605" t="s">
        <v>87</v>
      </c>
      <c r="AQ605" t="s">
        <v>87</v>
      </c>
      <c r="AR605" t="s">
        <v>87</v>
      </c>
      <c r="AS605" t="s">
        <v>87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>
      <c r="A606" t="s">
        <v>1605</v>
      </c>
      <c r="B606" t="s">
        <v>79</v>
      </c>
      <c r="C606" t="s">
        <v>1606</v>
      </c>
      <c r="D606" t="s">
        <v>81</v>
      </c>
      <c r="E606" s="2" t="str">
        <f>HYPERLINK("capsilon://?command=openfolder&amp;siteaddress=FAM.docvelocity-na8.net&amp;folderid=FX058AB3CE-CD48-EFAC-6F0B-4918C6FF5385","FX210912470")</f>
        <v>FX210912470</v>
      </c>
      <c r="F606" t="s">
        <v>19</v>
      </c>
      <c r="G606" t="s">
        <v>19</v>
      </c>
      <c r="H606" t="s">
        <v>82</v>
      </c>
      <c r="I606" t="s">
        <v>1607</v>
      </c>
      <c r="J606">
        <v>100</v>
      </c>
      <c r="K606" t="s">
        <v>84</v>
      </c>
      <c r="L606" t="s">
        <v>85</v>
      </c>
      <c r="M606" t="s">
        <v>86</v>
      </c>
      <c r="N606">
        <v>2</v>
      </c>
      <c r="O606" s="1">
        <v>44481.771585648145</v>
      </c>
      <c r="P606" s="1">
        <v>44482.175011574072</v>
      </c>
      <c r="Q606">
        <v>34106</v>
      </c>
      <c r="R606">
        <v>750</v>
      </c>
      <c r="S606" t="b">
        <v>0</v>
      </c>
      <c r="T606" t="s">
        <v>87</v>
      </c>
      <c r="U606" t="b">
        <v>0</v>
      </c>
      <c r="V606" t="s">
        <v>192</v>
      </c>
      <c r="W606" s="1">
        <v>44481.774930555555</v>
      </c>
      <c r="X606">
        <v>287</v>
      </c>
      <c r="Y606">
        <v>39</v>
      </c>
      <c r="Z606">
        <v>0</v>
      </c>
      <c r="AA606">
        <v>39</v>
      </c>
      <c r="AB606">
        <v>0</v>
      </c>
      <c r="AC606">
        <v>26</v>
      </c>
      <c r="AD606">
        <v>61</v>
      </c>
      <c r="AE606">
        <v>0</v>
      </c>
      <c r="AF606">
        <v>0</v>
      </c>
      <c r="AG606">
        <v>0</v>
      </c>
      <c r="AH606" t="s">
        <v>146</v>
      </c>
      <c r="AI606" s="1">
        <v>44482.175011574072</v>
      </c>
      <c r="AJ606">
        <v>463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61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>
      <c r="A607" t="s">
        <v>1608</v>
      </c>
      <c r="B607" t="s">
        <v>79</v>
      </c>
      <c r="C607" t="s">
        <v>1606</v>
      </c>
      <c r="D607" t="s">
        <v>81</v>
      </c>
      <c r="E607" s="2" t="str">
        <f>HYPERLINK("capsilon://?command=openfolder&amp;siteaddress=FAM.docvelocity-na8.net&amp;folderid=FX058AB3CE-CD48-EFAC-6F0B-4918C6FF5385","FX210912470")</f>
        <v>FX210912470</v>
      </c>
      <c r="F607" t="s">
        <v>19</v>
      </c>
      <c r="G607" t="s">
        <v>19</v>
      </c>
      <c r="H607" t="s">
        <v>82</v>
      </c>
      <c r="I607" t="s">
        <v>1609</v>
      </c>
      <c r="J607">
        <v>62</v>
      </c>
      <c r="K607" t="s">
        <v>84</v>
      </c>
      <c r="L607" t="s">
        <v>85</v>
      </c>
      <c r="M607" t="s">
        <v>86</v>
      </c>
      <c r="N607">
        <v>2</v>
      </c>
      <c r="O607" s="1">
        <v>44481.771932870368</v>
      </c>
      <c r="P607" s="1">
        <v>44482.178078703706</v>
      </c>
      <c r="Q607">
        <v>34323</v>
      </c>
      <c r="R607">
        <v>768</v>
      </c>
      <c r="S607" t="b">
        <v>0</v>
      </c>
      <c r="T607" t="s">
        <v>87</v>
      </c>
      <c r="U607" t="b">
        <v>0</v>
      </c>
      <c r="V607" t="s">
        <v>159</v>
      </c>
      <c r="W607" s="1">
        <v>44481.77685185185</v>
      </c>
      <c r="X607">
        <v>402</v>
      </c>
      <c r="Y607">
        <v>64</v>
      </c>
      <c r="Z607">
        <v>0</v>
      </c>
      <c r="AA607">
        <v>64</v>
      </c>
      <c r="AB607">
        <v>0</v>
      </c>
      <c r="AC607">
        <v>54</v>
      </c>
      <c r="AD607">
        <v>-2</v>
      </c>
      <c r="AE607">
        <v>0</v>
      </c>
      <c r="AF607">
        <v>0</v>
      </c>
      <c r="AG607">
        <v>0</v>
      </c>
      <c r="AH607" t="s">
        <v>121</v>
      </c>
      <c r="AI607" s="1">
        <v>44482.178078703706</v>
      </c>
      <c r="AJ607">
        <v>366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-2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>
      <c r="A608" t="s">
        <v>1610</v>
      </c>
      <c r="B608" t="s">
        <v>79</v>
      </c>
      <c r="C608" t="s">
        <v>1355</v>
      </c>
      <c r="D608" t="s">
        <v>81</v>
      </c>
      <c r="E608" s="2" t="str">
        <f>HYPERLINK("capsilon://?command=openfolder&amp;siteaddress=FAM.docvelocity-na8.net&amp;folderid=FXBBF2D1B2-BE46-D54D-8507-C5BF25C9598C","FX21102433")</f>
        <v>FX21102433</v>
      </c>
      <c r="F608" t="s">
        <v>19</v>
      </c>
      <c r="G608" t="s">
        <v>19</v>
      </c>
      <c r="H608" t="s">
        <v>82</v>
      </c>
      <c r="I608" t="s">
        <v>1611</v>
      </c>
      <c r="J608">
        <v>66</v>
      </c>
      <c r="K608" t="s">
        <v>84</v>
      </c>
      <c r="L608" t="s">
        <v>85</v>
      </c>
      <c r="M608" t="s">
        <v>86</v>
      </c>
      <c r="N608">
        <v>2</v>
      </c>
      <c r="O608" s="1">
        <v>44481.822314814817</v>
      </c>
      <c r="P608" s="1">
        <v>44482.196284722224</v>
      </c>
      <c r="Q608">
        <v>31156</v>
      </c>
      <c r="R608">
        <v>1155</v>
      </c>
      <c r="S608" t="b">
        <v>0</v>
      </c>
      <c r="T608" t="s">
        <v>87</v>
      </c>
      <c r="U608" t="b">
        <v>0</v>
      </c>
      <c r="V608" t="s">
        <v>202</v>
      </c>
      <c r="W608" s="1">
        <v>44481.826111111113</v>
      </c>
      <c r="X608">
        <v>33</v>
      </c>
      <c r="Y608">
        <v>0</v>
      </c>
      <c r="Z608">
        <v>0</v>
      </c>
      <c r="AA608">
        <v>0</v>
      </c>
      <c r="AB608">
        <v>52</v>
      </c>
      <c r="AC608">
        <v>0</v>
      </c>
      <c r="AD608">
        <v>66</v>
      </c>
      <c r="AE608">
        <v>0</v>
      </c>
      <c r="AF608">
        <v>0</v>
      </c>
      <c r="AG608">
        <v>0</v>
      </c>
      <c r="AH608" t="s">
        <v>146</v>
      </c>
      <c r="AI608" s="1">
        <v>44482.196284722224</v>
      </c>
      <c r="AJ608">
        <v>432</v>
      </c>
      <c r="AK608">
        <v>1</v>
      </c>
      <c r="AL608">
        <v>0</v>
      </c>
      <c r="AM608">
        <v>1</v>
      </c>
      <c r="AN608">
        <v>0</v>
      </c>
      <c r="AO608">
        <v>1</v>
      </c>
      <c r="AP608">
        <v>65</v>
      </c>
      <c r="AQ608">
        <v>0</v>
      </c>
      <c r="AR608">
        <v>0</v>
      </c>
      <c r="AS608">
        <v>0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>
      <c r="A609" t="s">
        <v>1612</v>
      </c>
      <c r="B609" t="s">
        <v>79</v>
      </c>
      <c r="C609" t="s">
        <v>1613</v>
      </c>
      <c r="D609" t="s">
        <v>81</v>
      </c>
      <c r="E609" s="2" t="str">
        <f>HYPERLINK("capsilon://?command=openfolder&amp;siteaddress=FAM.docvelocity-na8.net&amp;folderid=FXDDD2994D-A5C8-239C-54DD-3AB16B458B12","FX210914818")</f>
        <v>FX210914818</v>
      </c>
      <c r="F609" t="s">
        <v>19</v>
      </c>
      <c r="G609" t="s">
        <v>19</v>
      </c>
      <c r="H609" t="s">
        <v>82</v>
      </c>
      <c r="I609" t="s">
        <v>1614</v>
      </c>
      <c r="J609">
        <v>38</v>
      </c>
      <c r="K609" t="s">
        <v>84</v>
      </c>
      <c r="L609" t="s">
        <v>85</v>
      </c>
      <c r="M609" t="s">
        <v>86</v>
      </c>
      <c r="N609">
        <v>2</v>
      </c>
      <c r="O609" s="1">
        <v>44470.708935185183</v>
      </c>
      <c r="P609" s="1">
        <v>44470.801539351851</v>
      </c>
      <c r="Q609">
        <v>7704</v>
      </c>
      <c r="R609">
        <v>297</v>
      </c>
      <c r="S609" t="b">
        <v>0</v>
      </c>
      <c r="T609" t="s">
        <v>87</v>
      </c>
      <c r="U609" t="b">
        <v>0</v>
      </c>
      <c r="V609" t="s">
        <v>172</v>
      </c>
      <c r="W609" s="1">
        <v>44470.711111111108</v>
      </c>
      <c r="X609">
        <v>130</v>
      </c>
      <c r="Y609">
        <v>37</v>
      </c>
      <c r="Z609">
        <v>0</v>
      </c>
      <c r="AA609">
        <v>37</v>
      </c>
      <c r="AB609">
        <v>0</v>
      </c>
      <c r="AC609">
        <v>6</v>
      </c>
      <c r="AD609">
        <v>1</v>
      </c>
      <c r="AE609">
        <v>0</v>
      </c>
      <c r="AF609">
        <v>0</v>
      </c>
      <c r="AG609">
        <v>0</v>
      </c>
      <c r="AH609" t="s">
        <v>89</v>
      </c>
      <c r="AI609" s="1">
        <v>44470.801539351851</v>
      </c>
      <c r="AJ609">
        <v>167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1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>
      <c r="A610" t="s">
        <v>1615</v>
      </c>
      <c r="B610" t="s">
        <v>79</v>
      </c>
      <c r="C610" t="s">
        <v>1616</v>
      </c>
      <c r="D610" t="s">
        <v>81</v>
      </c>
      <c r="E610" s="2" t="str">
        <f>HYPERLINK("capsilon://?command=openfolder&amp;siteaddress=FAM.docvelocity-na8.net&amp;folderid=FX2546CB7B-0034-2BDD-B02A-F41368C399C3","FX2110193")</f>
        <v>FX2110193</v>
      </c>
      <c r="F610" t="s">
        <v>19</v>
      </c>
      <c r="G610" t="s">
        <v>19</v>
      </c>
      <c r="H610" t="s">
        <v>82</v>
      </c>
      <c r="I610" t="s">
        <v>1617</v>
      </c>
      <c r="J610">
        <v>38</v>
      </c>
      <c r="K610" t="s">
        <v>84</v>
      </c>
      <c r="L610" t="s">
        <v>85</v>
      </c>
      <c r="M610" t="s">
        <v>86</v>
      </c>
      <c r="N610">
        <v>2</v>
      </c>
      <c r="O610" s="1">
        <v>44470.708993055552</v>
      </c>
      <c r="P610" s="1">
        <v>44470.805300925924</v>
      </c>
      <c r="Q610">
        <v>7426</v>
      </c>
      <c r="R610">
        <v>895</v>
      </c>
      <c r="S610" t="b">
        <v>0</v>
      </c>
      <c r="T610" t="s">
        <v>87</v>
      </c>
      <c r="U610" t="b">
        <v>0</v>
      </c>
      <c r="V610" t="s">
        <v>176</v>
      </c>
      <c r="W610" s="1">
        <v>44470.71670138889</v>
      </c>
      <c r="X610">
        <v>570</v>
      </c>
      <c r="Y610">
        <v>37</v>
      </c>
      <c r="Z610">
        <v>0</v>
      </c>
      <c r="AA610">
        <v>37</v>
      </c>
      <c r="AB610">
        <v>0</v>
      </c>
      <c r="AC610">
        <v>22</v>
      </c>
      <c r="AD610">
        <v>1</v>
      </c>
      <c r="AE610">
        <v>0</v>
      </c>
      <c r="AF610">
        <v>0</v>
      </c>
      <c r="AG610">
        <v>0</v>
      </c>
      <c r="AH610" t="s">
        <v>89</v>
      </c>
      <c r="AI610" s="1">
        <v>44470.805300925924</v>
      </c>
      <c r="AJ610">
        <v>325</v>
      </c>
      <c r="AK610">
        <v>1</v>
      </c>
      <c r="AL610">
        <v>0</v>
      </c>
      <c r="AM610">
        <v>1</v>
      </c>
      <c r="AN610">
        <v>0</v>
      </c>
      <c r="AO610">
        <v>1</v>
      </c>
      <c r="AP610">
        <v>0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>
      <c r="A611" t="s">
        <v>1618</v>
      </c>
      <c r="B611" t="s">
        <v>79</v>
      </c>
      <c r="C611" t="s">
        <v>1452</v>
      </c>
      <c r="D611" t="s">
        <v>81</v>
      </c>
      <c r="E611" s="2" t="str">
        <f>HYPERLINK("capsilon://?command=openfolder&amp;siteaddress=FAM.docvelocity-na8.net&amp;folderid=FX23EEB307-CA58-A4F5-316D-B48507C26E0A","FX21104409")</f>
        <v>FX21104409</v>
      </c>
      <c r="F611" t="s">
        <v>19</v>
      </c>
      <c r="G611" t="s">
        <v>19</v>
      </c>
      <c r="H611" t="s">
        <v>82</v>
      </c>
      <c r="I611" t="s">
        <v>1604</v>
      </c>
      <c r="J611">
        <v>38</v>
      </c>
      <c r="K611" t="s">
        <v>84</v>
      </c>
      <c r="L611" t="s">
        <v>85</v>
      </c>
      <c r="M611" t="s">
        <v>86</v>
      </c>
      <c r="N611">
        <v>2</v>
      </c>
      <c r="O611" s="1">
        <v>44482.175115740742</v>
      </c>
      <c r="P611" s="1">
        <v>44482.300196759257</v>
      </c>
      <c r="Q611">
        <v>8943</v>
      </c>
      <c r="R611">
        <v>1864</v>
      </c>
      <c r="S611" t="b">
        <v>0</v>
      </c>
      <c r="T611" t="s">
        <v>87</v>
      </c>
      <c r="U611" t="b">
        <v>1</v>
      </c>
      <c r="V611" t="s">
        <v>128</v>
      </c>
      <c r="W611" s="1">
        <v>44482.207453703704</v>
      </c>
      <c r="X611">
        <v>1285</v>
      </c>
      <c r="Y611">
        <v>37</v>
      </c>
      <c r="Z611">
        <v>0</v>
      </c>
      <c r="AA611">
        <v>37</v>
      </c>
      <c r="AB611">
        <v>0</v>
      </c>
      <c r="AC611">
        <v>33</v>
      </c>
      <c r="AD611">
        <v>1</v>
      </c>
      <c r="AE611">
        <v>0</v>
      </c>
      <c r="AF611">
        <v>0</v>
      </c>
      <c r="AG611">
        <v>0</v>
      </c>
      <c r="AH611" t="s">
        <v>121</v>
      </c>
      <c r="AI611" s="1">
        <v>44482.300196759257</v>
      </c>
      <c r="AJ611">
        <v>437</v>
      </c>
      <c r="AK611">
        <v>2</v>
      </c>
      <c r="AL611">
        <v>0</v>
      </c>
      <c r="AM611">
        <v>2</v>
      </c>
      <c r="AN611">
        <v>0</v>
      </c>
      <c r="AO611">
        <v>2</v>
      </c>
      <c r="AP611">
        <v>-1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>
      <c r="A612" t="s">
        <v>1619</v>
      </c>
      <c r="B612" t="s">
        <v>79</v>
      </c>
      <c r="C612" t="s">
        <v>1446</v>
      </c>
      <c r="D612" t="s">
        <v>81</v>
      </c>
      <c r="E612" s="2" t="str">
        <f>HYPERLINK("capsilon://?command=openfolder&amp;siteaddress=FAM.docvelocity-na8.net&amp;folderid=FX80D0839E-F32A-26E4-09A8-E0658881614B","FX21101999")</f>
        <v>FX21101999</v>
      </c>
      <c r="F612" t="s">
        <v>19</v>
      </c>
      <c r="G612" t="s">
        <v>19</v>
      </c>
      <c r="H612" t="s">
        <v>82</v>
      </c>
      <c r="I612" t="s">
        <v>1620</v>
      </c>
      <c r="J612">
        <v>29</v>
      </c>
      <c r="K612" t="s">
        <v>84</v>
      </c>
      <c r="L612" t="s">
        <v>85</v>
      </c>
      <c r="M612" t="s">
        <v>86</v>
      </c>
      <c r="N612">
        <v>2</v>
      </c>
      <c r="O612" s="1">
        <v>44482.268969907411</v>
      </c>
      <c r="P612" s="1">
        <v>44482.300949074073</v>
      </c>
      <c r="Q612">
        <v>2425</v>
      </c>
      <c r="R612">
        <v>338</v>
      </c>
      <c r="S612" t="b">
        <v>0</v>
      </c>
      <c r="T612" t="s">
        <v>87</v>
      </c>
      <c r="U612" t="b">
        <v>0</v>
      </c>
      <c r="V612" t="s">
        <v>227</v>
      </c>
      <c r="W612" s="1">
        <v>44482.270833333336</v>
      </c>
      <c r="X612">
        <v>146</v>
      </c>
      <c r="Y612">
        <v>9</v>
      </c>
      <c r="Z612">
        <v>0</v>
      </c>
      <c r="AA612">
        <v>9</v>
      </c>
      <c r="AB612">
        <v>0</v>
      </c>
      <c r="AC612">
        <v>2</v>
      </c>
      <c r="AD612">
        <v>20</v>
      </c>
      <c r="AE612">
        <v>0</v>
      </c>
      <c r="AF612">
        <v>0</v>
      </c>
      <c r="AG612">
        <v>0</v>
      </c>
      <c r="AH612" t="s">
        <v>146</v>
      </c>
      <c r="AI612" s="1">
        <v>44482.300949074073</v>
      </c>
      <c r="AJ612">
        <v>180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20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>
      <c r="A613" t="s">
        <v>1621</v>
      </c>
      <c r="B613" t="s">
        <v>79</v>
      </c>
      <c r="C613" t="s">
        <v>1622</v>
      </c>
      <c r="D613" t="s">
        <v>81</v>
      </c>
      <c r="E613" s="2" t="str">
        <f>HYPERLINK("capsilon://?command=openfolder&amp;siteaddress=FAM.docvelocity-na8.net&amp;folderid=FX48E53BA7-172B-5E0F-10FA-0F66A8904023","FX210815054")</f>
        <v>FX210815054</v>
      </c>
      <c r="F613" t="s">
        <v>19</v>
      </c>
      <c r="G613" t="s">
        <v>19</v>
      </c>
      <c r="H613" t="s">
        <v>82</v>
      </c>
      <c r="I613" t="s">
        <v>1623</v>
      </c>
      <c r="J613">
        <v>26</v>
      </c>
      <c r="K613" t="s">
        <v>84</v>
      </c>
      <c r="L613" t="s">
        <v>85</v>
      </c>
      <c r="M613" t="s">
        <v>86</v>
      </c>
      <c r="N613">
        <v>1</v>
      </c>
      <c r="O613" s="1">
        <v>44482.365439814814</v>
      </c>
      <c r="P613" s="1">
        <v>44482.384606481479</v>
      </c>
      <c r="Q613">
        <v>1043</v>
      </c>
      <c r="R613">
        <v>613</v>
      </c>
      <c r="S613" t="b">
        <v>0</v>
      </c>
      <c r="T613" t="s">
        <v>87</v>
      </c>
      <c r="U613" t="b">
        <v>0</v>
      </c>
      <c r="V613" t="s">
        <v>150</v>
      </c>
      <c r="W613" s="1">
        <v>44482.384606481479</v>
      </c>
      <c r="X613">
        <v>333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26</v>
      </c>
      <c r="AE613">
        <v>21</v>
      </c>
      <c r="AF613">
        <v>0</v>
      </c>
      <c r="AG613">
        <v>3</v>
      </c>
      <c r="AH613" t="s">
        <v>87</v>
      </c>
      <c r="AI613" t="s">
        <v>87</v>
      </c>
      <c r="AJ613" t="s">
        <v>87</v>
      </c>
      <c r="AK613" t="s">
        <v>87</v>
      </c>
      <c r="AL613" t="s">
        <v>87</v>
      </c>
      <c r="AM613" t="s">
        <v>87</v>
      </c>
      <c r="AN613" t="s">
        <v>87</v>
      </c>
      <c r="AO613" t="s">
        <v>87</v>
      </c>
      <c r="AP613" t="s">
        <v>87</v>
      </c>
      <c r="AQ613" t="s">
        <v>87</v>
      </c>
      <c r="AR613" t="s">
        <v>87</v>
      </c>
      <c r="AS613" t="s">
        <v>87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>
      <c r="A614" t="s">
        <v>1624</v>
      </c>
      <c r="B614" t="s">
        <v>79</v>
      </c>
      <c r="C614" t="s">
        <v>241</v>
      </c>
      <c r="D614" t="s">
        <v>81</v>
      </c>
      <c r="E614" s="2" t="str">
        <f>HYPERLINK("capsilon://?command=openfolder&amp;siteaddress=FAM.docvelocity-na8.net&amp;folderid=FX18471000-214A-01F3-CBEE-CD24979E61C8","FX211033")</f>
        <v>FX211033</v>
      </c>
      <c r="F614" t="s">
        <v>19</v>
      </c>
      <c r="G614" t="s">
        <v>19</v>
      </c>
      <c r="H614" t="s">
        <v>82</v>
      </c>
      <c r="I614" t="s">
        <v>1625</v>
      </c>
      <c r="J614">
        <v>188</v>
      </c>
      <c r="K614" t="s">
        <v>84</v>
      </c>
      <c r="L614" t="s">
        <v>85</v>
      </c>
      <c r="M614" t="s">
        <v>86</v>
      </c>
      <c r="N614">
        <v>2</v>
      </c>
      <c r="O614" s="1">
        <v>44470.724733796298</v>
      </c>
      <c r="P614" s="1">
        <v>44470.83016203704</v>
      </c>
      <c r="Q614">
        <v>7687</v>
      </c>
      <c r="R614">
        <v>1422</v>
      </c>
      <c r="S614" t="b">
        <v>0</v>
      </c>
      <c r="T614" t="s">
        <v>87</v>
      </c>
      <c r="U614" t="b">
        <v>0</v>
      </c>
      <c r="V614" t="s">
        <v>202</v>
      </c>
      <c r="W614" s="1">
        <v>44470.73300925926</v>
      </c>
      <c r="X614">
        <v>615</v>
      </c>
      <c r="Y614">
        <v>140</v>
      </c>
      <c r="Z614">
        <v>0</v>
      </c>
      <c r="AA614">
        <v>140</v>
      </c>
      <c r="AB614">
        <v>0</v>
      </c>
      <c r="AC614">
        <v>100</v>
      </c>
      <c r="AD614">
        <v>48</v>
      </c>
      <c r="AE614">
        <v>0</v>
      </c>
      <c r="AF614">
        <v>0</v>
      </c>
      <c r="AG614">
        <v>0</v>
      </c>
      <c r="AH614" t="s">
        <v>142</v>
      </c>
      <c r="AI614" s="1">
        <v>44470.83016203704</v>
      </c>
      <c r="AJ614">
        <v>769</v>
      </c>
      <c r="AK614">
        <v>0</v>
      </c>
      <c r="AL614">
        <v>0</v>
      </c>
      <c r="AM614">
        <v>0</v>
      </c>
      <c r="AN614">
        <v>0</v>
      </c>
      <c r="AO614">
        <v>2</v>
      </c>
      <c r="AP614">
        <v>48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>
      <c r="A615" t="s">
        <v>1626</v>
      </c>
      <c r="B615" t="s">
        <v>79</v>
      </c>
      <c r="C615" t="s">
        <v>499</v>
      </c>
      <c r="D615" t="s">
        <v>81</v>
      </c>
      <c r="E615" s="2" t="str">
        <f>HYPERLINK("capsilon://?command=openfolder&amp;siteaddress=FAM.docvelocity-na8.net&amp;folderid=FXF50A09B3-4AF6-7F58-D0B5-1EE70E6D2552","FX210913879")</f>
        <v>FX210913879</v>
      </c>
      <c r="F615" t="s">
        <v>19</v>
      </c>
      <c r="G615" t="s">
        <v>19</v>
      </c>
      <c r="H615" t="s">
        <v>82</v>
      </c>
      <c r="I615" t="s">
        <v>1627</v>
      </c>
      <c r="J615">
        <v>109</v>
      </c>
      <c r="K615" t="s">
        <v>84</v>
      </c>
      <c r="L615" t="s">
        <v>85</v>
      </c>
      <c r="M615" t="s">
        <v>86</v>
      </c>
      <c r="N615">
        <v>2</v>
      </c>
      <c r="O615" s="1">
        <v>44470.727638888886</v>
      </c>
      <c r="P615" s="1">
        <v>44470.830937500003</v>
      </c>
      <c r="Q615">
        <v>5988</v>
      </c>
      <c r="R615">
        <v>2937</v>
      </c>
      <c r="S615" t="b">
        <v>0</v>
      </c>
      <c r="T615" t="s">
        <v>87</v>
      </c>
      <c r="U615" t="b">
        <v>0</v>
      </c>
      <c r="V615" t="s">
        <v>176</v>
      </c>
      <c r="W615" s="1">
        <v>44470.755335648151</v>
      </c>
      <c r="X615">
        <v>2170</v>
      </c>
      <c r="Y615">
        <v>63</v>
      </c>
      <c r="Z615">
        <v>0</v>
      </c>
      <c r="AA615">
        <v>63</v>
      </c>
      <c r="AB615">
        <v>27</v>
      </c>
      <c r="AC615">
        <v>54</v>
      </c>
      <c r="AD615">
        <v>46</v>
      </c>
      <c r="AE615">
        <v>0</v>
      </c>
      <c r="AF615">
        <v>0</v>
      </c>
      <c r="AG615">
        <v>0</v>
      </c>
      <c r="AH615" t="s">
        <v>452</v>
      </c>
      <c r="AI615" s="1">
        <v>44470.830937500003</v>
      </c>
      <c r="AJ615">
        <v>621</v>
      </c>
      <c r="AK615">
        <v>3</v>
      </c>
      <c r="AL615">
        <v>0</v>
      </c>
      <c r="AM615">
        <v>3</v>
      </c>
      <c r="AN615">
        <v>27</v>
      </c>
      <c r="AO615">
        <v>3</v>
      </c>
      <c r="AP615">
        <v>43</v>
      </c>
      <c r="AQ615">
        <v>0</v>
      </c>
      <c r="AR615">
        <v>0</v>
      </c>
      <c r="AS615">
        <v>0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>
      <c r="A616" t="s">
        <v>1628</v>
      </c>
      <c r="B616" t="s">
        <v>79</v>
      </c>
      <c r="C616" t="s">
        <v>1629</v>
      </c>
      <c r="D616" t="s">
        <v>81</v>
      </c>
      <c r="E616" s="2" t="str">
        <f>HYPERLINK("capsilon://?command=openfolder&amp;siteaddress=FAM.docvelocity-na8.net&amp;folderid=FXD73AFB6D-E099-9ACC-F2A6-18D434875038","FX2110458")</f>
        <v>FX2110458</v>
      </c>
      <c r="F616" t="s">
        <v>19</v>
      </c>
      <c r="G616" t="s">
        <v>19</v>
      </c>
      <c r="H616" t="s">
        <v>82</v>
      </c>
      <c r="I616" t="s">
        <v>1630</v>
      </c>
      <c r="J616">
        <v>38</v>
      </c>
      <c r="K616" t="s">
        <v>84</v>
      </c>
      <c r="L616" t="s">
        <v>85</v>
      </c>
      <c r="M616" t="s">
        <v>86</v>
      </c>
      <c r="N616">
        <v>2</v>
      </c>
      <c r="O616" s="1">
        <v>44470.736354166664</v>
      </c>
      <c r="P616" s="1">
        <v>44470.833032407405</v>
      </c>
      <c r="Q616">
        <v>8017</v>
      </c>
      <c r="R616">
        <v>336</v>
      </c>
      <c r="S616" t="b">
        <v>0</v>
      </c>
      <c r="T616" t="s">
        <v>87</v>
      </c>
      <c r="U616" t="b">
        <v>0</v>
      </c>
      <c r="V616" t="s">
        <v>202</v>
      </c>
      <c r="W616" s="1">
        <v>44470.739849537036</v>
      </c>
      <c r="X616">
        <v>89</v>
      </c>
      <c r="Y616">
        <v>37</v>
      </c>
      <c r="Z616">
        <v>0</v>
      </c>
      <c r="AA616">
        <v>37</v>
      </c>
      <c r="AB616">
        <v>0</v>
      </c>
      <c r="AC616">
        <v>8</v>
      </c>
      <c r="AD616">
        <v>1</v>
      </c>
      <c r="AE616">
        <v>0</v>
      </c>
      <c r="AF616">
        <v>0</v>
      </c>
      <c r="AG616">
        <v>0</v>
      </c>
      <c r="AH616" t="s">
        <v>142</v>
      </c>
      <c r="AI616" s="1">
        <v>44470.833032407405</v>
      </c>
      <c r="AJ616">
        <v>247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1</v>
      </c>
      <c r="AQ616">
        <v>0</v>
      </c>
      <c r="AR616">
        <v>0</v>
      </c>
      <c r="AS616">
        <v>0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>
      <c r="A617" t="s">
        <v>1631</v>
      </c>
      <c r="B617" t="s">
        <v>79</v>
      </c>
      <c r="C617" t="s">
        <v>1632</v>
      </c>
      <c r="D617" t="s">
        <v>81</v>
      </c>
      <c r="E617" s="2" t="str">
        <f>HYPERLINK("capsilon://?command=openfolder&amp;siteaddress=FAM.docvelocity-na8.net&amp;folderid=FX25B40688-6387-DB52-78B9-EFDA66D4F0A3","FX210913112")</f>
        <v>FX210913112</v>
      </c>
      <c r="F617" t="s">
        <v>19</v>
      </c>
      <c r="G617" t="s">
        <v>19</v>
      </c>
      <c r="H617" t="s">
        <v>82</v>
      </c>
      <c r="I617" t="s">
        <v>1633</v>
      </c>
      <c r="J617">
        <v>90</v>
      </c>
      <c r="K617" t="s">
        <v>84</v>
      </c>
      <c r="L617" t="s">
        <v>85</v>
      </c>
      <c r="M617" t="s">
        <v>86</v>
      </c>
      <c r="N617">
        <v>2</v>
      </c>
      <c r="O617" s="1">
        <v>44470.741435185184</v>
      </c>
      <c r="P617" s="1">
        <v>44470.840798611112</v>
      </c>
      <c r="Q617">
        <v>7204</v>
      </c>
      <c r="R617">
        <v>1381</v>
      </c>
      <c r="S617" t="b">
        <v>0</v>
      </c>
      <c r="T617" t="s">
        <v>87</v>
      </c>
      <c r="U617" t="b">
        <v>0</v>
      </c>
      <c r="V617" t="s">
        <v>172</v>
      </c>
      <c r="W617" s="1">
        <v>44470.748356481483</v>
      </c>
      <c r="X617">
        <v>530</v>
      </c>
      <c r="Y617">
        <v>79</v>
      </c>
      <c r="Z617">
        <v>0</v>
      </c>
      <c r="AA617">
        <v>79</v>
      </c>
      <c r="AB617">
        <v>0</v>
      </c>
      <c r="AC617">
        <v>51</v>
      </c>
      <c r="AD617">
        <v>11</v>
      </c>
      <c r="AE617">
        <v>0</v>
      </c>
      <c r="AF617">
        <v>0</v>
      </c>
      <c r="AG617">
        <v>0</v>
      </c>
      <c r="AH617" t="s">
        <v>452</v>
      </c>
      <c r="AI617" s="1">
        <v>44470.840798611112</v>
      </c>
      <c r="AJ617">
        <v>851</v>
      </c>
      <c r="AK617">
        <v>3</v>
      </c>
      <c r="AL617">
        <v>0</v>
      </c>
      <c r="AM617">
        <v>3</v>
      </c>
      <c r="AN617">
        <v>0</v>
      </c>
      <c r="AO617">
        <v>3</v>
      </c>
      <c r="AP617">
        <v>8</v>
      </c>
      <c r="AQ617">
        <v>0</v>
      </c>
      <c r="AR617">
        <v>0</v>
      </c>
      <c r="AS617">
        <v>0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>
      <c r="A618" t="s">
        <v>1634</v>
      </c>
      <c r="B618" t="s">
        <v>79</v>
      </c>
      <c r="C618" t="s">
        <v>1635</v>
      </c>
      <c r="D618" t="s">
        <v>81</v>
      </c>
      <c r="E618" s="2" t="str">
        <f>HYPERLINK("capsilon://?command=openfolder&amp;siteaddress=FAM.docvelocity-na8.net&amp;folderid=FXA236CA6A-3AD0-62E6-3E5C-B34D24B2690D","FX2110450")</f>
        <v>FX2110450</v>
      </c>
      <c r="F618" t="s">
        <v>19</v>
      </c>
      <c r="G618" t="s">
        <v>19</v>
      </c>
      <c r="H618" t="s">
        <v>82</v>
      </c>
      <c r="I618" t="s">
        <v>1636</v>
      </c>
      <c r="J618">
        <v>230</v>
      </c>
      <c r="K618" t="s">
        <v>84</v>
      </c>
      <c r="L618" t="s">
        <v>85</v>
      </c>
      <c r="M618" t="s">
        <v>86</v>
      </c>
      <c r="N618">
        <v>1</v>
      </c>
      <c r="O618" s="1">
        <v>44470.741828703707</v>
      </c>
      <c r="P618" s="1">
        <v>44470.773564814815</v>
      </c>
      <c r="Q618">
        <v>2260</v>
      </c>
      <c r="R618">
        <v>482</v>
      </c>
      <c r="S618" t="b">
        <v>0</v>
      </c>
      <c r="T618" t="s">
        <v>87</v>
      </c>
      <c r="U618" t="b">
        <v>0</v>
      </c>
      <c r="V618" t="s">
        <v>252</v>
      </c>
      <c r="W618" s="1">
        <v>44470.773564814815</v>
      </c>
      <c r="X618">
        <v>215</v>
      </c>
      <c r="Y618">
        <v>174</v>
      </c>
      <c r="Z618">
        <v>0</v>
      </c>
      <c r="AA618">
        <v>174</v>
      </c>
      <c r="AB618">
        <v>0</v>
      </c>
      <c r="AC618">
        <v>0</v>
      </c>
      <c r="AD618">
        <v>56</v>
      </c>
      <c r="AE618">
        <v>37</v>
      </c>
      <c r="AF618">
        <v>0</v>
      </c>
      <c r="AG618">
        <v>2</v>
      </c>
      <c r="AH618" t="s">
        <v>87</v>
      </c>
      <c r="AI618" t="s">
        <v>87</v>
      </c>
      <c r="AJ618" t="s">
        <v>87</v>
      </c>
      <c r="AK618" t="s">
        <v>87</v>
      </c>
      <c r="AL618" t="s">
        <v>87</v>
      </c>
      <c r="AM618" t="s">
        <v>87</v>
      </c>
      <c r="AN618" t="s">
        <v>87</v>
      </c>
      <c r="AO618" t="s">
        <v>87</v>
      </c>
      <c r="AP618" t="s">
        <v>87</v>
      </c>
      <c r="AQ618" t="s">
        <v>87</v>
      </c>
      <c r="AR618" t="s">
        <v>87</v>
      </c>
      <c r="AS618" t="s">
        <v>87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>
      <c r="A619" t="s">
        <v>1637</v>
      </c>
      <c r="B619" t="s">
        <v>79</v>
      </c>
      <c r="C619" t="s">
        <v>1638</v>
      </c>
      <c r="D619" t="s">
        <v>81</v>
      </c>
      <c r="E619" s="2" t="str">
        <f>HYPERLINK("capsilon://?command=openfolder&amp;siteaddress=FAM.docvelocity-na8.net&amp;folderid=FX998CF4F7-1ADB-63AE-0C51-2F776C693A99","FX210914441")</f>
        <v>FX210914441</v>
      </c>
      <c r="F619" t="s">
        <v>19</v>
      </c>
      <c r="G619" t="s">
        <v>19</v>
      </c>
      <c r="H619" t="s">
        <v>82</v>
      </c>
      <c r="I619" t="s">
        <v>1639</v>
      </c>
      <c r="J619">
        <v>310</v>
      </c>
      <c r="K619" t="s">
        <v>84</v>
      </c>
      <c r="L619" t="s">
        <v>85</v>
      </c>
      <c r="M619" t="s">
        <v>86</v>
      </c>
      <c r="N619">
        <v>2</v>
      </c>
      <c r="O619" s="1">
        <v>44470.750150462962</v>
      </c>
      <c r="P619" s="1">
        <v>44470.859189814815</v>
      </c>
      <c r="Q619">
        <v>6828</v>
      </c>
      <c r="R619">
        <v>2593</v>
      </c>
      <c r="S619" t="b">
        <v>0</v>
      </c>
      <c r="T619" t="s">
        <v>87</v>
      </c>
      <c r="U619" t="b">
        <v>0</v>
      </c>
      <c r="V619" t="s">
        <v>202</v>
      </c>
      <c r="W619" s="1">
        <v>44470.789224537039</v>
      </c>
      <c r="X619">
        <v>680</v>
      </c>
      <c r="Y619">
        <v>295</v>
      </c>
      <c r="Z619">
        <v>0</v>
      </c>
      <c r="AA619">
        <v>295</v>
      </c>
      <c r="AB619">
        <v>0</v>
      </c>
      <c r="AC619">
        <v>94</v>
      </c>
      <c r="AD619">
        <v>15</v>
      </c>
      <c r="AE619">
        <v>0</v>
      </c>
      <c r="AF619">
        <v>0</v>
      </c>
      <c r="AG619">
        <v>0</v>
      </c>
      <c r="AH619" t="s">
        <v>452</v>
      </c>
      <c r="AI619" s="1">
        <v>44470.859189814815</v>
      </c>
      <c r="AJ619">
        <v>1473</v>
      </c>
      <c r="AK619">
        <v>2</v>
      </c>
      <c r="AL619">
        <v>0</v>
      </c>
      <c r="AM619">
        <v>2</v>
      </c>
      <c r="AN619">
        <v>0</v>
      </c>
      <c r="AO619">
        <v>2</v>
      </c>
      <c r="AP619">
        <v>13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>
      <c r="A620" t="s">
        <v>1640</v>
      </c>
      <c r="B620" t="s">
        <v>79</v>
      </c>
      <c r="C620" t="s">
        <v>1641</v>
      </c>
      <c r="D620" t="s">
        <v>81</v>
      </c>
      <c r="E620" s="2" t="str">
        <f>HYPERLINK("capsilon://?command=openfolder&amp;siteaddress=FAM.docvelocity-na8.net&amp;folderid=FX8C69F67F-66F3-A18E-CA00-075E0DB427B1","FX2110318")</f>
        <v>FX2110318</v>
      </c>
      <c r="F620" t="s">
        <v>19</v>
      </c>
      <c r="G620" t="s">
        <v>19</v>
      </c>
      <c r="H620" t="s">
        <v>82</v>
      </c>
      <c r="I620" t="s">
        <v>1642</v>
      </c>
      <c r="J620">
        <v>509</v>
      </c>
      <c r="K620" t="s">
        <v>84</v>
      </c>
      <c r="L620" t="s">
        <v>85</v>
      </c>
      <c r="M620" t="s">
        <v>86</v>
      </c>
      <c r="N620">
        <v>2</v>
      </c>
      <c r="O620" s="1">
        <v>44470.752025462964</v>
      </c>
      <c r="P620" s="1">
        <v>44473.208287037036</v>
      </c>
      <c r="Q620">
        <v>207190</v>
      </c>
      <c r="R620">
        <v>5031</v>
      </c>
      <c r="S620" t="b">
        <v>0</v>
      </c>
      <c r="T620" t="s">
        <v>87</v>
      </c>
      <c r="U620" t="b">
        <v>0</v>
      </c>
      <c r="V620" t="s">
        <v>128</v>
      </c>
      <c r="W620" s="1">
        <v>44473.188379629632</v>
      </c>
      <c r="X620">
        <v>3181</v>
      </c>
      <c r="Y620">
        <v>301</v>
      </c>
      <c r="Z620">
        <v>0</v>
      </c>
      <c r="AA620">
        <v>301</v>
      </c>
      <c r="AB620">
        <v>82</v>
      </c>
      <c r="AC620">
        <v>175</v>
      </c>
      <c r="AD620">
        <v>208</v>
      </c>
      <c r="AE620">
        <v>0</v>
      </c>
      <c r="AF620">
        <v>0</v>
      </c>
      <c r="AG620">
        <v>0</v>
      </c>
      <c r="AH620" t="s">
        <v>146</v>
      </c>
      <c r="AI620" s="1">
        <v>44473.208287037036</v>
      </c>
      <c r="AJ620">
        <v>1711</v>
      </c>
      <c r="AK620">
        <v>0</v>
      </c>
      <c r="AL620">
        <v>0</v>
      </c>
      <c r="AM620">
        <v>0</v>
      </c>
      <c r="AN620">
        <v>82</v>
      </c>
      <c r="AO620">
        <v>3</v>
      </c>
      <c r="AP620">
        <v>208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>
      <c r="A621" t="s">
        <v>1643</v>
      </c>
      <c r="B621" t="s">
        <v>79</v>
      </c>
      <c r="C621" t="s">
        <v>1306</v>
      </c>
      <c r="D621" t="s">
        <v>81</v>
      </c>
      <c r="E621" s="2" t="str">
        <f>HYPERLINK("capsilon://?command=openfolder&amp;siteaddress=FAM.docvelocity-na8.net&amp;folderid=FX4A65B45F-D56B-E6C7-E020-400460C6DFF7","FX21099108")</f>
        <v>FX21099108</v>
      </c>
      <c r="F621" t="s">
        <v>19</v>
      </c>
      <c r="G621" t="s">
        <v>19</v>
      </c>
      <c r="H621" t="s">
        <v>82</v>
      </c>
      <c r="I621" t="s">
        <v>1644</v>
      </c>
      <c r="J621">
        <v>66</v>
      </c>
      <c r="K621" t="s">
        <v>84</v>
      </c>
      <c r="L621" t="s">
        <v>85</v>
      </c>
      <c r="M621" t="s">
        <v>86</v>
      </c>
      <c r="N621">
        <v>2</v>
      </c>
      <c r="O621" s="1">
        <v>44470.771215277775</v>
      </c>
      <c r="P621" s="1">
        <v>44470.844513888886</v>
      </c>
      <c r="Q621">
        <v>5819</v>
      </c>
      <c r="R621">
        <v>514</v>
      </c>
      <c r="S621" t="b">
        <v>0</v>
      </c>
      <c r="T621" t="s">
        <v>87</v>
      </c>
      <c r="U621" t="b">
        <v>0</v>
      </c>
      <c r="V621" t="s">
        <v>202</v>
      </c>
      <c r="W621" s="1">
        <v>44470.791539351849</v>
      </c>
      <c r="X621">
        <v>184</v>
      </c>
      <c r="Y621">
        <v>52</v>
      </c>
      <c r="Z621">
        <v>0</v>
      </c>
      <c r="AA621">
        <v>52</v>
      </c>
      <c r="AB621">
        <v>0</v>
      </c>
      <c r="AC621">
        <v>32</v>
      </c>
      <c r="AD621">
        <v>14</v>
      </c>
      <c r="AE621">
        <v>0</v>
      </c>
      <c r="AF621">
        <v>0</v>
      </c>
      <c r="AG621">
        <v>0</v>
      </c>
      <c r="AH621" t="s">
        <v>142</v>
      </c>
      <c r="AI621" s="1">
        <v>44470.844513888886</v>
      </c>
      <c r="AJ621">
        <v>302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14</v>
      </c>
      <c r="AQ621">
        <v>0</v>
      </c>
      <c r="AR621">
        <v>0</v>
      </c>
      <c r="AS621">
        <v>0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>
      <c r="A622" t="s">
        <v>1645</v>
      </c>
      <c r="B622" t="s">
        <v>79</v>
      </c>
      <c r="C622" t="s">
        <v>1635</v>
      </c>
      <c r="D622" t="s">
        <v>81</v>
      </c>
      <c r="E622" s="2" t="str">
        <f>HYPERLINK("capsilon://?command=openfolder&amp;siteaddress=FAM.docvelocity-na8.net&amp;folderid=FXA236CA6A-3AD0-62E6-3E5C-B34D24B2690D","FX2110450")</f>
        <v>FX2110450</v>
      </c>
      <c r="F622" t="s">
        <v>19</v>
      </c>
      <c r="G622" t="s">
        <v>19</v>
      </c>
      <c r="H622" t="s">
        <v>82</v>
      </c>
      <c r="I622" t="s">
        <v>1636</v>
      </c>
      <c r="J622">
        <v>76</v>
      </c>
      <c r="K622" t="s">
        <v>84</v>
      </c>
      <c r="L622" t="s">
        <v>85</v>
      </c>
      <c r="M622" t="s">
        <v>86</v>
      </c>
      <c r="N622">
        <v>2</v>
      </c>
      <c r="O622" s="1">
        <v>44470.774247685185</v>
      </c>
      <c r="P622" s="1">
        <v>44470.823738425926</v>
      </c>
      <c r="Q622">
        <v>694</v>
      </c>
      <c r="R622">
        <v>3582</v>
      </c>
      <c r="S622" t="b">
        <v>0</v>
      </c>
      <c r="T622" t="s">
        <v>87</v>
      </c>
      <c r="U622" t="b">
        <v>1</v>
      </c>
      <c r="V622" t="s">
        <v>176</v>
      </c>
      <c r="W622" s="1">
        <v>44470.808171296296</v>
      </c>
      <c r="X622">
        <v>2380</v>
      </c>
      <c r="Y622">
        <v>250</v>
      </c>
      <c r="Z622">
        <v>0</v>
      </c>
      <c r="AA622">
        <v>250</v>
      </c>
      <c r="AB622">
        <v>0</v>
      </c>
      <c r="AC622">
        <v>112</v>
      </c>
      <c r="AD622">
        <v>-174</v>
      </c>
      <c r="AE622">
        <v>0</v>
      </c>
      <c r="AF622">
        <v>0</v>
      </c>
      <c r="AG622">
        <v>0</v>
      </c>
      <c r="AH622" t="s">
        <v>452</v>
      </c>
      <c r="AI622" s="1">
        <v>44470.823738425926</v>
      </c>
      <c r="AJ622">
        <v>1192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-174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>
      <c r="A623" t="s">
        <v>1646</v>
      </c>
      <c r="B623" t="s">
        <v>79</v>
      </c>
      <c r="C623" t="s">
        <v>1647</v>
      </c>
      <c r="D623" t="s">
        <v>81</v>
      </c>
      <c r="E623" s="2" t="str">
        <f>HYPERLINK("capsilon://?command=openfolder&amp;siteaddress=FAM.docvelocity-na8.net&amp;folderid=FX52B6AB20-239F-F0AA-2806-3749FCD5B5F5","FX210714142")</f>
        <v>FX210714142</v>
      </c>
      <c r="F623" t="s">
        <v>19</v>
      </c>
      <c r="G623" t="s">
        <v>19</v>
      </c>
      <c r="H623" t="s">
        <v>82</v>
      </c>
      <c r="I623" t="s">
        <v>1648</v>
      </c>
      <c r="J623">
        <v>66</v>
      </c>
      <c r="K623" t="s">
        <v>84</v>
      </c>
      <c r="L623" t="s">
        <v>85</v>
      </c>
      <c r="M623" t="s">
        <v>86</v>
      </c>
      <c r="N623">
        <v>2</v>
      </c>
      <c r="O623" s="1">
        <v>44472.832060185188</v>
      </c>
      <c r="P623" s="1">
        <v>44473.162511574075</v>
      </c>
      <c r="Q623">
        <v>28391</v>
      </c>
      <c r="R623">
        <v>160</v>
      </c>
      <c r="S623" t="b">
        <v>0</v>
      </c>
      <c r="T623" t="s">
        <v>87</v>
      </c>
      <c r="U623" t="b">
        <v>0</v>
      </c>
      <c r="V623" t="s">
        <v>93</v>
      </c>
      <c r="W623" s="1">
        <v>44473.161516203705</v>
      </c>
      <c r="X623">
        <v>83</v>
      </c>
      <c r="Y623">
        <v>0</v>
      </c>
      <c r="Z623">
        <v>0</v>
      </c>
      <c r="AA623">
        <v>0</v>
      </c>
      <c r="AB623">
        <v>52</v>
      </c>
      <c r="AC623">
        <v>0</v>
      </c>
      <c r="AD623">
        <v>66</v>
      </c>
      <c r="AE623">
        <v>0</v>
      </c>
      <c r="AF623">
        <v>0</v>
      </c>
      <c r="AG623">
        <v>0</v>
      </c>
      <c r="AH623" t="s">
        <v>146</v>
      </c>
      <c r="AI623" s="1">
        <v>44473.162511574075</v>
      </c>
      <c r="AJ623">
        <v>60</v>
      </c>
      <c r="AK623">
        <v>0</v>
      </c>
      <c r="AL623">
        <v>0</v>
      </c>
      <c r="AM623">
        <v>0</v>
      </c>
      <c r="AN623">
        <v>52</v>
      </c>
      <c r="AO623">
        <v>0</v>
      </c>
      <c r="AP623">
        <v>66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>
      <c r="A624" t="s">
        <v>1649</v>
      </c>
      <c r="B624" t="s">
        <v>79</v>
      </c>
      <c r="C624" t="s">
        <v>1650</v>
      </c>
      <c r="D624" t="s">
        <v>81</v>
      </c>
      <c r="E624" s="2" t="str">
        <f>HYPERLINK("capsilon://?command=openfolder&amp;siteaddress=FAM.docvelocity-na8.net&amp;folderid=FX71E4689D-26FC-21FF-FD59-A3673A3A57CB","FX210910877")</f>
        <v>FX210910877</v>
      </c>
      <c r="F624" t="s">
        <v>19</v>
      </c>
      <c r="G624" t="s">
        <v>19</v>
      </c>
      <c r="H624" t="s">
        <v>82</v>
      </c>
      <c r="I624" t="s">
        <v>1651</v>
      </c>
      <c r="J624">
        <v>94</v>
      </c>
      <c r="K624" t="s">
        <v>84</v>
      </c>
      <c r="L624" t="s">
        <v>85</v>
      </c>
      <c r="M624" t="s">
        <v>86</v>
      </c>
      <c r="N624">
        <v>2</v>
      </c>
      <c r="O624" s="1">
        <v>44473.277731481481</v>
      </c>
      <c r="P624" s="1">
        <v>44473.30060185185</v>
      </c>
      <c r="Q624">
        <v>501</v>
      </c>
      <c r="R624">
        <v>1475</v>
      </c>
      <c r="S624" t="b">
        <v>0</v>
      </c>
      <c r="T624" t="s">
        <v>87</v>
      </c>
      <c r="U624" t="b">
        <v>0</v>
      </c>
      <c r="V624" t="s">
        <v>88</v>
      </c>
      <c r="W624" s="1">
        <v>44473.289340277777</v>
      </c>
      <c r="X624">
        <v>903</v>
      </c>
      <c r="Y624">
        <v>63</v>
      </c>
      <c r="Z624">
        <v>0</v>
      </c>
      <c r="AA624">
        <v>63</v>
      </c>
      <c r="AB624">
        <v>0</v>
      </c>
      <c r="AC624">
        <v>42</v>
      </c>
      <c r="AD624">
        <v>31</v>
      </c>
      <c r="AE624">
        <v>0</v>
      </c>
      <c r="AF624">
        <v>0</v>
      </c>
      <c r="AG624">
        <v>0</v>
      </c>
      <c r="AH624" t="s">
        <v>89</v>
      </c>
      <c r="AI624" s="1">
        <v>44473.30060185185</v>
      </c>
      <c r="AJ624">
        <v>572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31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>
      <c r="A625" t="s">
        <v>1652</v>
      </c>
      <c r="B625" t="s">
        <v>79</v>
      </c>
      <c r="C625" t="s">
        <v>1653</v>
      </c>
      <c r="D625" t="s">
        <v>81</v>
      </c>
      <c r="E625" s="2" t="str">
        <f>HYPERLINK("capsilon://?command=openfolder&amp;siteaddress=FAM.docvelocity-na8.net&amp;folderid=FX75540C40-D6C7-3D63-00E2-F251B10B5403","FX21096010")</f>
        <v>FX21096010</v>
      </c>
      <c r="F625" t="s">
        <v>19</v>
      </c>
      <c r="G625" t="s">
        <v>19</v>
      </c>
      <c r="H625" t="s">
        <v>82</v>
      </c>
      <c r="I625" t="s">
        <v>1654</v>
      </c>
      <c r="J625">
        <v>66</v>
      </c>
      <c r="K625" t="s">
        <v>84</v>
      </c>
      <c r="L625" t="s">
        <v>85</v>
      </c>
      <c r="M625" t="s">
        <v>86</v>
      </c>
      <c r="N625">
        <v>2</v>
      </c>
      <c r="O625" s="1">
        <v>44473.286689814813</v>
      </c>
      <c r="P625" s="1">
        <v>44473.319641203707</v>
      </c>
      <c r="Q625">
        <v>2570</v>
      </c>
      <c r="R625">
        <v>277</v>
      </c>
      <c r="S625" t="b">
        <v>0</v>
      </c>
      <c r="T625" t="s">
        <v>87</v>
      </c>
      <c r="U625" t="b">
        <v>0</v>
      </c>
      <c r="V625" t="s">
        <v>128</v>
      </c>
      <c r="W625" s="1">
        <v>44473.318483796298</v>
      </c>
      <c r="X625">
        <v>122</v>
      </c>
      <c r="Y625">
        <v>0</v>
      </c>
      <c r="Z625">
        <v>0</v>
      </c>
      <c r="AA625">
        <v>0</v>
      </c>
      <c r="AB625">
        <v>52</v>
      </c>
      <c r="AC625">
        <v>0</v>
      </c>
      <c r="AD625">
        <v>66</v>
      </c>
      <c r="AE625">
        <v>0</v>
      </c>
      <c r="AF625">
        <v>0</v>
      </c>
      <c r="AG625">
        <v>0</v>
      </c>
      <c r="AH625" t="s">
        <v>146</v>
      </c>
      <c r="AI625" s="1">
        <v>44473.319641203707</v>
      </c>
      <c r="AJ625">
        <v>80</v>
      </c>
      <c r="AK625">
        <v>0</v>
      </c>
      <c r="AL625">
        <v>0</v>
      </c>
      <c r="AM625">
        <v>0</v>
      </c>
      <c r="AN625">
        <v>52</v>
      </c>
      <c r="AO625">
        <v>0</v>
      </c>
      <c r="AP625">
        <v>66</v>
      </c>
      <c r="AQ625">
        <v>0</v>
      </c>
      <c r="AR625">
        <v>0</v>
      </c>
      <c r="AS625">
        <v>0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>
      <c r="A626" t="s">
        <v>1655</v>
      </c>
      <c r="B626" t="s">
        <v>79</v>
      </c>
      <c r="C626" t="s">
        <v>1656</v>
      </c>
      <c r="D626" t="s">
        <v>81</v>
      </c>
      <c r="E626" s="2" t="str">
        <f>HYPERLINK("capsilon://?command=openfolder&amp;siteaddress=FAM.docvelocity-na8.net&amp;folderid=FXB5D6C0A2-7AB5-B7E7-FB9D-4D8A9B124BF0","FX21099131")</f>
        <v>FX21099131</v>
      </c>
      <c r="F626" t="s">
        <v>19</v>
      </c>
      <c r="G626" t="s">
        <v>19</v>
      </c>
      <c r="H626" t="s">
        <v>82</v>
      </c>
      <c r="I626" t="s">
        <v>1657</v>
      </c>
      <c r="J626">
        <v>66</v>
      </c>
      <c r="K626" t="s">
        <v>84</v>
      </c>
      <c r="L626" t="s">
        <v>85</v>
      </c>
      <c r="M626" t="s">
        <v>86</v>
      </c>
      <c r="N626">
        <v>2</v>
      </c>
      <c r="O626" s="1">
        <v>44473.288715277777</v>
      </c>
      <c r="P626" s="1">
        <v>44473.337789351855</v>
      </c>
      <c r="Q626">
        <v>2700</v>
      </c>
      <c r="R626">
        <v>1540</v>
      </c>
      <c r="S626" t="b">
        <v>0</v>
      </c>
      <c r="T626" t="s">
        <v>87</v>
      </c>
      <c r="U626" t="b">
        <v>0</v>
      </c>
      <c r="V626" t="s">
        <v>128</v>
      </c>
      <c r="W626" s="1">
        <v>44473.330625000002</v>
      </c>
      <c r="X626">
        <v>1048</v>
      </c>
      <c r="Y626">
        <v>52</v>
      </c>
      <c r="Z626">
        <v>0</v>
      </c>
      <c r="AA626">
        <v>52</v>
      </c>
      <c r="AB626">
        <v>0</v>
      </c>
      <c r="AC626">
        <v>39</v>
      </c>
      <c r="AD626">
        <v>14</v>
      </c>
      <c r="AE626">
        <v>0</v>
      </c>
      <c r="AF626">
        <v>0</v>
      </c>
      <c r="AG626">
        <v>0</v>
      </c>
      <c r="AH626" t="s">
        <v>146</v>
      </c>
      <c r="AI626" s="1">
        <v>44473.337789351855</v>
      </c>
      <c r="AJ626">
        <v>492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14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>
      <c r="A627" t="s">
        <v>1658</v>
      </c>
      <c r="B627" t="s">
        <v>79</v>
      </c>
      <c r="C627" t="s">
        <v>1659</v>
      </c>
      <c r="D627" t="s">
        <v>81</v>
      </c>
      <c r="E627" s="2" t="str">
        <f>HYPERLINK("capsilon://?command=openfolder&amp;siteaddress=FAM.docvelocity-na8.net&amp;folderid=FX20946657-C63A-EF08-B24C-F66002A4D939","FX210714429")</f>
        <v>FX210714429</v>
      </c>
      <c r="F627" t="s">
        <v>19</v>
      </c>
      <c r="G627" t="s">
        <v>19</v>
      </c>
      <c r="H627" t="s">
        <v>82</v>
      </c>
      <c r="I627" t="s">
        <v>1660</v>
      </c>
      <c r="J627">
        <v>66</v>
      </c>
      <c r="K627" t="s">
        <v>84</v>
      </c>
      <c r="L627" t="s">
        <v>85</v>
      </c>
      <c r="M627" t="s">
        <v>86</v>
      </c>
      <c r="N627">
        <v>2</v>
      </c>
      <c r="O627" s="1">
        <v>44473.315115740741</v>
      </c>
      <c r="P627" s="1">
        <v>44473.325069444443</v>
      </c>
      <c r="Q627">
        <v>705</v>
      </c>
      <c r="R627">
        <v>155</v>
      </c>
      <c r="S627" t="b">
        <v>0</v>
      </c>
      <c r="T627" t="s">
        <v>87</v>
      </c>
      <c r="U627" t="b">
        <v>0</v>
      </c>
      <c r="V627" t="s">
        <v>150</v>
      </c>
      <c r="W627" s="1">
        <v>44473.323877314811</v>
      </c>
      <c r="X627">
        <v>100</v>
      </c>
      <c r="Y627">
        <v>0</v>
      </c>
      <c r="Z627">
        <v>0</v>
      </c>
      <c r="AA627">
        <v>0</v>
      </c>
      <c r="AB627">
        <v>52</v>
      </c>
      <c r="AC627">
        <v>0</v>
      </c>
      <c r="AD627">
        <v>66</v>
      </c>
      <c r="AE627">
        <v>0</v>
      </c>
      <c r="AF627">
        <v>0</v>
      </c>
      <c r="AG627">
        <v>0</v>
      </c>
      <c r="AH627" t="s">
        <v>146</v>
      </c>
      <c r="AI627" s="1">
        <v>44473.325069444443</v>
      </c>
      <c r="AJ627">
        <v>55</v>
      </c>
      <c r="AK627">
        <v>0</v>
      </c>
      <c r="AL627">
        <v>0</v>
      </c>
      <c r="AM627">
        <v>0</v>
      </c>
      <c r="AN627">
        <v>52</v>
      </c>
      <c r="AO627">
        <v>0</v>
      </c>
      <c r="AP627">
        <v>66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>
      <c r="A628" t="s">
        <v>1661</v>
      </c>
      <c r="B628" t="s">
        <v>79</v>
      </c>
      <c r="C628" t="s">
        <v>1659</v>
      </c>
      <c r="D628" t="s">
        <v>81</v>
      </c>
      <c r="E628" s="2" t="str">
        <f>HYPERLINK("capsilon://?command=openfolder&amp;siteaddress=FAM.docvelocity-na8.net&amp;folderid=FX20946657-C63A-EF08-B24C-F66002A4D939","FX210714429")</f>
        <v>FX210714429</v>
      </c>
      <c r="F628" t="s">
        <v>19</v>
      </c>
      <c r="G628" t="s">
        <v>19</v>
      </c>
      <c r="H628" t="s">
        <v>82</v>
      </c>
      <c r="I628" t="s">
        <v>1662</v>
      </c>
      <c r="J628">
        <v>66</v>
      </c>
      <c r="K628" t="s">
        <v>84</v>
      </c>
      <c r="L628" t="s">
        <v>85</v>
      </c>
      <c r="M628" t="s">
        <v>86</v>
      </c>
      <c r="N628">
        <v>2</v>
      </c>
      <c r="O628" s="1">
        <v>44473.318182870367</v>
      </c>
      <c r="P628" s="1">
        <v>44473.327222222222</v>
      </c>
      <c r="Q628">
        <v>520</v>
      </c>
      <c r="R628">
        <v>261</v>
      </c>
      <c r="S628" t="b">
        <v>0</v>
      </c>
      <c r="T628" t="s">
        <v>87</v>
      </c>
      <c r="U628" t="b">
        <v>0</v>
      </c>
      <c r="V628" t="s">
        <v>150</v>
      </c>
      <c r="W628" s="1">
        <v>44473.326296296298</v>
      </c>
      <c r="X628">
        <v>208</v>
      </c>
      <c r="Y628">
        <v>0</v>
      </c>
      <c r="Z628">
        <v>0</v>
      </c>
      <c r="AA628">
        <v>0</v>
      </c>
      <c r="AB628">
        <v>52</v>
      </c>
      <c r="AC628">
        <v>0</v>
      </c>
      <c r="AD628">
        <v>66</v>
      </c>
      <c r="AE628">
        <v>0</v>
      </c>
      <c r="AF628">
        <v>0</v>
      </c>
      <c r="AG628">
        <v>0</v>
      </c>
      <c r="AH628" t="s">
        <v>146</v>
      </c>
      <c r="AI628" s="1">
        <v>44473.327222222222</v>
      </c>
      <c r="AJ628">
        <v>53</v>
      </c>
      <c r="AK628">
        <v>0</v>
      </c>
      <c r="AL628">
        <v>0</v>
      </c>
      <c r="AM628">
        <v>0</v>
      </c>
      <c r="AN628">
        <v>52</v>
      </c>
      <c r="AO628">
        <v>0</v>
      </c>
      <c r="AP628">
        <v>66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>
      <c r="A629" t="s">
        <v>1663</v>
      </c>
      <c r="B629" t="s">
        <v>79</v>
      </c>
      <c r="C629" t="s">
        <v>1659</v>
      </c>
      <c r="D629" t="s">
        <v>81</v>
      </c>
      <c r="E629" s="2" t="str">
        <f>HYPERLINK("capsilon://?command=openfolder&amp;siteaddress=FAM.docvelocity-na8.net&amp;folderid=FX20946657-C63A-EF08-B24C-F66002A4D939","FX210714429")</f>
        <v>FX210714429</v>
      </c>
      <c r="F629" t="s">
        <v>19</v>
      </c>
      <c r="G629" t="s">
        <v>19</v>
      </c>
      <c r="H629" t="s">
        <v>82</v>
      </c>
      <c r="I629" t="s">
        <v>1664</v>
      </c>
      <c r="J629">
        <v>66</v>
      </c>
      <c r="K629" t="s">
        <v>84</v>
      </c>
      <c r="L629" t="s">
        <v>85</v>
      </c>
      <c r="M629" t="s">
        <v>86</v>
      </c>
      <c r="N629">
        <v>2</v>
      </c>
      <c r="O629" s="1">
        <v>44473.319560185184</v>
      </c>
      <c r="P629" s="1">
        <v>44473.328506944446</v>
      </c>
      <c r="Q629">
        <v>599</v>
      </c>
      <c r="R629">
        <v>174</v>
      </c>
      <c r="S629" t="b">
        <v>0</v>
      </c>
      <c r="T629" t="s">
        <v>87</v>
      </c>
      <c r="U629" t="b">
        <v>0</v>
      </c>
      <c r="V629" t="s">
        <v>150</v>
      </c>
      <c r="W629" s="1">
        <v>44473.327048611114</v>
      </c>
      <c r="X629">
        <v>64</v>
      </c>
      <c r="Y629">
        <v>0</v>
      </c>
      <c r="Z629">
        <v>0</v>
      </c>
      <c r="AA629">
        <v>0</v>
      </c>
      <c r="AB629">
        <v>52</v>
      </c>
      <c r="AC629">
        <v>0</v>
      </c>
      <c r="AD629">
        <v>66</v>
      </c>
      <c r="AE629">
        <v>0</v>
      </c>
      <c r="AF629">
        <v>0</v>
      </c>
      <c r="AG629">
        <v>0</v>
      </c>
      <c r="AH629" t="s">
        <v>146</v>
      </c>
      <c r="AI629" s="1">
        <v>44473.328506944446</v>
      </c>
      <c r="AJ629">
        <v>110</v>
      </c>
      <c r="AK629">
        <v>0</v>
      </c>
      <c r="AL629">
        <v>0</v>
      </c>
      <c r="AM629">
        <v>0</v>
      </c>
      <c r="AN629">
        <v>52</v>
      </c>
      <c r="AO629">
        <v>0</v>
      </c>
      <c r="AP629">
        <v>66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>
      <c r="A630" t="s">
        <v>1665</v>
      </c>
      <c r="B630" t="s">
        <v>79</v>
      </c>
      <c r="C630" t="s">
        <v>1666</v>
      </c>
      <c r="D630" t="s">
        <v>81</v>
      </c>
      <c r="E630" s="2" t="str">
        <f>HYPERLINK("capsilon://?command=openfolder&amp;siteaddress=FAM.docvelocity-na8.net&amp;folderid=FX9BA09E80-3259-85B8-9D4E-12FDF77B9D52","FX21052789")</f>
        <v>FX21052789</v>
      </c>
      <c r="F630" t="s">
        <v>19</v>
      </c>
      <c r="G630" t="s">
        <v>19</v>
      </c>
      <c r="H630" t="s">
        <v>82</v>
      </c>
      <c r="I630" t="s">
        <v>1667</v>
      </c>
      <c r="J630">
        <v>38</v>
      </c>
      <c r="K630" t="s">
        <v>84</v>
      </c>
      <c r="L630" t="s">
        <v>85</v>
      </c>
      <c r="M630" t="s">
        <v>86</v>
      </c>
      <c r="N630">
        <v>2</v>
      </c>
      <c r="O630" s="1">
        <v>44473.320798611108</v>
      </c>
      <c r="P630" s="1">
        <v>44473.341886574075</v>
      </c>
      <c r="Q630">
        <v>1023</v>
      </c>
      <c r="R630">
        <v>799</v>
      </c>
      <c r="S630" t="b">
        <v>0</v>
      </c>
      <c r="T630" t="s">
        <v>87</v>
      </c>
      <c r="U630" t="b">
        <v>0</v>
      </c>
      <c r="V630" t="s">
        <v>128</v>
      </c>
      <c r="W630" s="1">
        <v>44473.335717592592</v>
      </c>
      <c r="X630">
        <v>439</v>
      </c>
      <c r="Y630">
        <v>37</v>
      </c>
      <c r="Z630">
        <v>0</v>
      </c>
      <c r="AA630">
        <v>37</v>
      </c>
      <c r="AB630">
        <v>0</v>
      </c>
      <c r="AC630">
        <v>15</v>
      </c>
      <c r="AD630">
        <v>1</v>
      </c>
      <c r="AE630">
        <v>0</v>
      </c>
      <c r="AF630">
        <v>0</v>
      </c>
      <c r="AG630">
        <v>0</v>
      </c>
      <c r="AH630" t="s">
        <v>146</v>
      </c>
      <c r="AI630" s="1">
        <v>44473.341886574075</v>
      </c>
      <c r="AJ630">
        <v>353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>
      <c r="A631" t="s">
        <v>1668</v>
      </c>
      <c r="B631" t="s">
        <v>79</v>
      </c>
      <c r="C631" t="s">
        <v>1669</v>
      </c>
      <c r="D631" t="s">
        <v>81</v>
      </c>
      <c r="E631" s="2" t="str">
        <f>HYPERLINK("capsilon://?command=openfolder&amp;siteaddress=FAM.docvelocity-na8.net&amp;folderid=FX4ECCF7E5-7D34-52FE-63CB-F7A231E8EAB6","FX210712195")</f>
        <v>FX210712195</v>
      </c>
      <c r="F631" t="s">
        <v>19</v>
      </c>
      <c r="G631" t="s">
        <v>19</v>
      </c>
      <c r="H631" t="s">
        <v>82</v>
      </c>
      <c r="I631" t="s">
        <v>1670</v>
      </c>
      <c r="J631">
        <v>38</v>
      </c>
      <c r="K631" t="s">
        <v>84</v>
      </c>
      <c r="L631" t="s">
        <v>85</v>
      </c>
      <c r="M631" t="s">
        <v>86</v>
      </c>
      <c r="N631">
        <v>2</v>
      </c>
      <c r="O631" s="1">
        <v>44473.32408564815</v>
      </c>
      <c r="P631" s="1">
        <v>44473.345729166664</v>
      </c>
      <c r="Q631">
        <v>1165</v>
      </c>
      <c r="R631">
        <v>705</v>
      </c>
      <c r="S631" t="b">
        <v>0</v>
      </c>
      <c r="T631" t="s">
        <v>87</v>
      </c>
      <c r="U631" t="b">
        <v>0</v>
      </c>
      <c r="V631" t="s">
        <v>88</v>
      </c>
      <c r="W631" s="1">
        <v>44473.338750000003</v>
      </c>
      <c r="X631">
        <v>373</v>
      </c>
      <c r="Y631">
        <v>37</v>
      </c>
      <c r="Z631">
        <v>0</v>
      </c>
      <c r="AA631">
        <v>37</v>
      </c>
      <c r="AB631">
        <v>0</v>
      </c>
      <c r="AC631">
        <v>17</v>
      </c>
      <c r="AD631">
        <v>1</v>
      </c>
      <c r="AE631">
        <v>0</v>
      </c>
      <c r="AF631">
        <v>0</v>
      </c>
      <c r="AG631">
        <v>0</v>
      </c>
      <c r="AH631" t="s">
        <v>146</v>
      </c>
      <c r="AI631" s="1">
        <v>44473.345729166664</v>
      </c>
      <c r="AJ631">
        <v>332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1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>
      <c r="A632" t="s">
        <v>1671</v>
      </c>
      <c r="B632" t="s">
        <v>79</v>
      </c>
      <c r="C632" t="s">
        <v>1672</v>
      </c>
      <c r="D632" t="s">
        <v>81</v>
      </c>
      <c r="E632" s="2" t="str">
        <f>HYPERLINK("capsilon://?command=openfolder&amp;siteaddress=FAM.docvelocity-na8.net&amp;folderid=FXD4594B6F-F8BF-1230-1391-A6A68E183546","FX210712305")</f>
        <v>FX210712305</v>
      </c>
      <c r="F632" t="s">
        <v>19</v>
      </c>
      <c r="G632" t="s">
        <v>19</v>
      </c>
      <c r="H632" t="s">
        <v>82</v>
      </c>
      <c r="I632" t="s">
        <v>1673</v>
      </c>
      <c r="J632">
        <v>38</v>
      </c>
      <c r="K632" t="s">
        <v>84</v>
      </c>
      <c r="L632" t="s">
        <v>85</v>
      </c>
      <c r="M632" t="s">
        <v>86</v>
      </c>
      <c r="N632">
        <v>2</v>
      </c>
      <c r="O632" s="1">
        <v>44473.324328703704</v>
      </c>
      <c r="P632" s="1">
        <v>44473.366979166669</v>
      </c>
      <c r="Q632">
        <v>3108</v>
      </c>
      <c r="R632">
        <v>577</v>
      </c>
      <c r="S632" t="b">
        <v>0</v>
      </c>
      <c r="T632" t="s">
        <v>87</v>
      </c>
      <c r="U632" t="b">
        <v>0</v>
      </c>
      <c r="V632" t="s">
        <v>88</v>
      </c>
      <c r="W632" s="1">
        <v>44473.342164351852</v>
      </c>
      <c r="X632">
        <v>295</v>
      </c>
      <c r="Y632">
        <v>37</v>
      </c>
      <c r="Z632">
        <v>0</v>
      </c>
      <c r="AA632">
        <v>37</v>
      </c>
      <c r="AB632">
        <v>0</v>
      </c>
      <c r="AC632">
        <v>15</v>
      </c>
      <c r="AD632">
        <v>1</v>
      </c>
      <c r="AE632">
        <v>0</v>
      </c>
      <c r="AF632">
        <v>0</v>
      </c>
      <c r="AG632">
        <v>0</v>
      </c>
      <c r="AH632" t="s">
        <v>121</v>
      </c>
      <c r="AI632" s="1">
        <v>44473.366979166669</v>
      </c>
      <c r="AJ632">
        <v>271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1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>
      <c r="A633" t="s">
        <v>1674</v>
      </c>
      <c r="B633" t="s">
        <v>79</v>
      </c>
      <c r="C633" t="s">
        <v>1672</v>
      </c>
      <c r="D633" t="s">
        <v>81</v>
      </c>
      <c r="E633" s="2" t="str">
        <f>HYPERLINK("capsilon://?command=openfolder&amp;siteaddress=FAM.docvelocity-na8.net&amp;folderid=FXD4594B6F-F8BF-1230-1391-A6A68E183546","FX210712305")</f>
        <v>FX210712305</v>
      </c>
      <c r="F633" t="s">
        <v>19</v>
      </c>
      <c r="G633" t="s">
        <v>19</v>
      </c>
      <c r="H633" t="s">
        <v>82</v>
      </c>
      <c r="I633" t="s">
        <v>1675</v>
      </c>
      <c r="J633">
        <v>38</v>
      </c>
      <c r="K633" t="s">
        <v>84</v>
      </c>
      <c r="L633" t="s">
        <v>85</v>
      </c>
      <c r="M633" t="s">
        <v>86</v>
      </c>
      <c r="N633">
        <v>2</v>
      </c>
      <c r="O633" s="1">
        <v>44473.327766203707</v>
      </c>
      <c r="P633" s="1">
        <v>44473.367465277777</v>
      </c>
      <c r="Q633">
        <v>3293</v>
      </c>
      <c r="R633">
        <v>137</v>
      </c>
      <c r="S633" t="b">
        <v>0</v>
      </c>
      <c r="T633" t="s">
        <v>87</v>
      </c>
      <c r="U633" t="b">
        <v>0</v>
      </c>
      <c r="V633" t="s">
        <v>88</v>
      </c>
      <c r="W633" s="1">
        <v>44473.355486111112</v>
      </c>
      <c r="X633">
        <v>74</v>
      </c>
      <c r="Y633">
        <v>0</v>
      </c>
      <c r="Z633">
        <v>0</v>
      </c>
      <c r="AA633">
        <v>0</v>
      </c>
      <c r="AB633">
        <v>37</v>
      </c>
      <c r="AC633">
        <v>0</v>
      </c>
      <c r="AD633">
        <v>38</v>
      </c>
      <c r="AE633">
        <v>0</v>
      </c>
      <c r="AF633">
        <v>0</v>
      </c>
      <c r="AG633">
        <v>0</v>
      </c>
      <c r="AH633" t="s">
        <v>121</v>
      </c>
      <c r="AI633" s="1">
        <v>44473.367465277777</v>
      </c>
      <c r="AJ633">
        <v>41</v>
      </c>
      <c r="AK633">
        <v>0</v>
      </c>
      <c r="AL633">
        <v>0</v>
      </c>
      <c r="AM633">
        <v>0</v>
      </c>
      <c r="AN633">
        <v>37</v>
      </c>
      <c r="AO633">
        <v>0</v>
      </c>
      <c r="AP633">
        <v>38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>
      <c r="A634" t="s">
        <v>1676</v>
      </c>
      <c r="B634" t="s">
        <v>79</v>
      </c>
      <c r="C634" t="s">
        <v>1669</v>
      </c>
      <c r="D634" t="s">
        <v>81</v>
      </c>
      <c r="E634" s="2" t="str">
        <f>HYPERLINK("capsilon://?command=openfolder&amp;siteaddress=FAM.docvelocity-na8.net&amp;folderid=FX4ECCF7E5-7D34-52FE-63CB-F7A231E8EAB6","FX210712195")</f>
        <v>FX210712195</v>
      </c>
      <c r="F634" t="s">
        <v>19</v>
      </c>
      <c r="G634" t="s">
        <v>19</v>
      </c>
      <c r="H634" t="s">
        <v>82</v>
      </c>
      <c r="I634" t="s">
        <v>1677</v>
      </c>
      <c r="J634">
        <v>38</v>
      </c>
      <c r="K634" t="s">
        <v>84</v>
      </c>
      <c r="L634" t="s">
        <v>85</v>
      </c>
      <c r="M634" t="s">
        <v>86</v>
      </c>
      <c r="N634">
        <v>2</v>
      </c>
      <c r="O634" s="1">
        <v>44473.327974537038</v>
      </c>
      <c r="P634" s="1">
        <v>44473.367881944447</v>
      </c>
      <c r="Q634">
        <v>3309</v>
      </c>
      <c r="R634">
        <v>139</v>
      </c>
      <c r="S634" t="b">
        <v>0</v>
      </c>
      <c r="T634" t="s">
        <v>87</v>
      </c>
      <c r="U634" t="b">
        <v>0</v>
      </c>
      <c r="V634" t="s">
        <v>88</v>
      </c>
      <c r="W634" s="1">
        <v>44473.356550925928</v>
      </c>
      <c r="X634">
        <v>91</v>
      </c>
      <c r="Y634">
        <v>0</v>
      </c>
      <c r="Z634">
        <v>0</v>
      </c>
      <c r="AA634">
        <v>0</v>
      </c>
      <c r="AB634">
        <v>37</v>
      </c>
      <c r="AC634">
        <v>0</v>
      </c>
      <c r="AD634">
        <v>38</v>
      </c>
      <c r="AE634">
        <v>0</v>
      </c>
      <c r="AF634">
        <v>0</v>
      </c>
      <c r="AG634">
        <v>0</v>
      </c>
      <c r="AH634" t="s">
        <v>121</v>
      </c>
      <c r="AI634" s="1">
        <v>44473.367881944447</v>
      </c>
      <c r="AJ634">
        <v>35</v>
      </c>
      <c r="AK634">
        <v>0</v>
      </c>
      <c r="AL634">
        <v>0</v>
      </c>
      <c r="AM634">
        <v>0</v>
      </c>
      <c r="AN634">
        <v>37</v>
      </c>
      <c r="AO634">
        <v>0</v>
      </c>
      <c r="AP634">
        <v>38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>
      <c r="A635" t="s">
        <v>1678</v>
      </c>
      <c r="B635" t="s">
        <v>79</v>
      </c>
      <c r="C635" t="s">
        <v>1679</v>
      </c>
      <c r="D635" t="s">
        <v>81</v>
      </c>
      <c r="E635" s="2" t="str">
        <f>HYPERLINK("capsilon://?command=openfolder&amp;siteaddress=FAM.docvelocity-na8.net&amp;folderid=FX84452E40-5199-6690-52F9-A0527C824B93","FX21092266")</f>
        <v>FX21092266</v>
      </c>
      <c r="F635" t="s">
        <v>19</v>
      </c>
      <c r="G635" t="s">
        <v>19</v>
      </c>
      <c r="H635" t="s">
        <v>82</v>
      </c>
      <c r="I635" t="s">
        <v>1680</v>
      </c>
      <c r="J635">
        <v>66</v>
      </c>
      <c r="K635" t="s">
        <v>84</v>
      </c>
      <c r="L635" t="s">
        <v>85</v>
      </c>
      <c r="M635" t="s">
        <v>86</v>
      </c>
      <c r="N635">
        <v>1</v>
      </c>
      <c r="O635" s="1">
        <v>44473.351423611108</v>
      </c>
      <c r="P635" s="1">
        <v>44473.369837962964</v>
      </c>
      <c r="Q635">
        <v>699</v>
      </c>
      <c r="R635">
        <v>892</v>
      </c>
      <c r="S635" t="b">
        <v>0</v>
      </c>
      <c r="T635" t="s">
        <v>87</v>
      </c>
      <c r="U635" t="b">
        <v>0</v>
      </c>
      <c r="V635" t="s">
        <v>157</v>
      </c>
      <c r="W635" s="1">
        <v>44473.369837962964</v>
      </c>
      <c r="X635">
        <v>433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66</v>
      </c>
      <c r="AE635">
        <v>52</v>
      </c>
      <c r="AF635">
        <v>0</v>
      </c>
      <c r="AG635">
        <v>1</v>
      </c>
      <c r="AH635" t="s">
        <v>87</v>
      </c>
      <c r="AI635" t="s">
        <v>87</v>
      </c>
      <c r="AJ635" t="s">
        <v>87</v>
      </c>
      <c r="AK635" t="s">
        <v>87</v>
      </c>
      <c r="AL635" t="s">
        <v>87</v>
      </c>
      <c r="AM635" t="s">
        <v>87</v>
      </c>
      <c r="AN635" t="s">
        <v>87</v>
      </c>
      <c r="AO635" t="s">
        <v>87</v>
      </c>
      <c r="AP635" t="s">
        <v>87</v>
      </c>
      <c r="AQ635" t="s">
        <v>87</v>
      </c>
      <c r="AR635" t="s">
        <v>87</v>
      </c>
      <c r="AS635" t="s">
        <v>87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>
      <c r="A636" t="s">
        <v>1681</v>
      </c>
      <c r="B636" t="s">
        <v>79</v>
      </c>
      <c r="C636" t="s">
        <v>1155</v>
      </c>
      <c r="D636" t="s">
        <v>81</v>
      </c>
      <c r="E636" s="2" t="str">
        <f>HYPERLINK("capsilon://?command=openfolder&amp;siteaddress=FAM.docvelocity-na8.net&amp;folderid=FXBCDF3E30-3981-3170-79A9-F4A2EC8A42FA","FX210813890")</f>
        <v>FX210813890</v>
      </c>
      <c r="F636" t="s">
        <v>19</v>
      </c>
      <c r="G636" t="s">
        <v>19</v>
      </c>
      <c r="H636" t="s">
        <v>82</v>
      </c>
      <c r="I636" t="s">
        <v>1682</v>
      </c>
      <c r="J636">
        <v>66</v>
      </c>
      <c r="K636" t="s">
        <v>84</v>
      </c>
      <c r="L636" t="s">
        <v>85</v>
      </c>
      <c r="M636" t="s">
        <v>86</v>
      </c>
      <c r="N636">
        <v>2</v>
      </c>
      <c r="O636" s="1">
        <v>44473.351724537039</v>
      </c>
      <c r="P636" s="1">
        <v>44473.368530092594</v>
      </c>
      <c r="Q636">
        <v>1340</v>
      </c>
      <c r="R636">
        <v>112</v>
      </c>
      <c r="S636" t="b">
        <v>0</v>
      </c>
      <c r="T636" t="s">
        <v>87</v>
      </c>
      <c r="U636" t="b">
        <v>0</v>
      </c>
      <c r="V636" t="s">
        <v>150</v>
      </c>
      <c r="W636" s="1">
        <v>44473.358414351853</v>
      </c>
      <c r="X636">
        <v>57</v>
      </c>
      <c r="Y636">
        <v>0</v>
      </c>
      <c r="Z636">
        <v>0</v>
      </c>
      <c r="AA636">
        <v>0</v>
      </c>
      <c r="AB636">
        <v>52</v>
      </c>
      <c r="AC636">
        <v>0</v>
      </c>
      <c r="AD636">
        <v>66</v>
      </c>
      <c r="AE636">
        <v>0</v>
      </c>
      <c r="AF636">
        <v>0</v>
      </c>
      <c r="AG636">
        <v>0</v>
      </c>
      <c r="AH636" t="s">
        <v>121</v>
      </c>
      <c r="AI636" s="1">
        <v>44473.368530092594</v>
      </c>
      <c r="AJ636">
        <v>55</v>
      </c>
      <c r="AK636">
        <v>0</v>
      </c>
      <c r="AL636">
        <v>0</v>
      </c>
      <c r="AM636">
        <v>0</v>
      </c>
      <c r="AN636">
        <v>52</v>
      </c>
      <c r="AO636">
        <v>0</v>
      </c>
      <c r="AP636">
        <v>66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>
      <c r="A637" t="s">
        <v>1683</v>
      </c>
      <c r="B637" t="s">
        <v>79</v>
      </c>
      <c r="C637" t="s">
        <v>1155</v>
      </c>
      <c r="D637" t="s">
        <v>81</v>
      </c>
      <c r="E637" s="2" t="str">
        <f>HYPERLINK("capsilon://?command=openfolder&amp;siteaddress=FAM.docvelocity-na8.net&amp;folderid=FXBCDF3E30-3981-3170-79A9-F4A2EC8A42FA","FX210813890")</f>
        <v>FX210813890</v>
      </c>
      <c r="F637" t="s">
        <v>19</v>
      </c>
      <c r="G637" t="s">
        <v>19</v>
      </c>
      <c r="H637" t="s">
        <v>82</v>
      </c>
      <c r="I637" t="s">
        <v>1684</v>
      </c>
      <c r="J637">
        <v>66</v>
      </c>
      <c r="K637" t="s">
        <v>84</v>
      </c>
      <c r="L637" t="s">
        <v>85</v>
      </c>
      <c r="M637" t="s">
        <v>86</v>
      </c>
      <c r="N637">
        <v>2</v>
      </c>
      <c r="O637" s="1">
        <v>44473.353263888886</v>
      </c>
      <c r="P637" s="1">
        <v>44473.369004629632</v>
      </c>
      <c r="Q637">
        <v>1163</v>
      </c>
      <c r="R637">
        <v>197</v>
      </c>
      <c r="S637" t="b">
        <v>0</v>
      </c>
      <c r="T637" t="s">
        <v>87</v>
      </c>
      <c r="U637" t="b">
        <v>0</v>
      </c>
      <c r="V637" t="s">
        <v>88</v>
      </c>
      <c r="W637" s="1">
        <v>44473.360497685186</v>
      </c>
      <c r="X637">
        <v>149</v>
      </c>
      <c r="Y637">
        <v>0</v>
      </c>
      <c r="Z637">
        <v>0</v>
      </c>
      <c r="AA637">
        <v>0</v>
      </c>
      <c r="AB637">
        <v>52</v>
      </c>
      <c r="AC637">
        <v>0</v>
      </c>
      <c r="AD637">
        <v>66</v>
      </c>
      <c r="AE637">
        <v>0</v>
      </c>
      <c r="AF637">
        <v>0</v>
      </c>
      <c r="AG637">
        <v>0</v>
      </c>
      <c r="AH637" t="s">
        <v>121</v>
      </c>
      <c r="AI637" s="1">
        <v>44473.369004629632</v>
      </c>
      <c r="AJ637">
        <v>40</v>
      </c>
      <c r="AK637">
        <v>0</v>
      </c>
      <c r="AL637">
        <v>0</v>
      </c>
      <c r="AM637">
        <v>0</v>
      </c>
      <c r="AN637">
        <v>52</v>
      </c>
      <c r="AO637">
        <v>0</v>
      </c>
      <c r="AP637">
        <v>66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>
      <c r="A638" t="s">
        <v>1685</v>
      </c>
      <c r="B638" t="s">
        <v>79</v>
      </c>
      <c r="C638" t="s">
        <v>1686</v>
      </c>
      <c r="D638" t="s">
        <v>81</v>
      </c>
      <c r="E638" s="2" t="str">
        <f>HYPERLINK("capsilon://?command=openfolder&amp;siteaddress=FAM.docvelocity-na8.net&amp;folderid=FX39C8A844-6BAA-9572-E450-78B71B74C787","FX210811894")</f>
        <v>FX210811894</v>
      </c>
      <c r="F638" t="s">
        <v>19</v>
      </c>
      <c r="G638" t="s">
        <v>19</v>
      </c>
      <c r="H638" t="s">
        <v>82</v>
      </c>
      <c r="I638" t="s">
        <v>1687</v>
      </c>
      <c r="J638">
        <v>66</v>
      </c>
      <c r="K638" t="s">
        <v>84</v>
      </c>
      <c r="L638" t="s">
        <v>85</v>
      </c>
      <c r="M638" t="s">
        <v>86</v>
      </c>
      <c r="N638">
        <v>2</v>
      </c>
      <c r="O638" s="1">
        <v>44473.363842592589</v>
      </c>
      <c r="P638" s="1">
        <v>44473.370046296295</v>
      </c>
      <c r="Q638">
        <v>209</v>
      </c>
      <c r="R638">
        <v>327</v>
      </c>
      <c r="S638" t="b">
        <v>0</v>
      </c>
      <c r="T638" t="s">
        <v>87</v>
      </c>
      <c r="U638" t="b">
        <v>0</v>
      </c>
      <c r="V638" t="s">
        <v>93</v>
      </c>
      <c r="W638" s="1">
        <v>44473.366875</v>
      </c>
      <c r="X638">
        <v>238</v>
      </c>
      <c r="Y638">
        <v>0</v>
      </c>
      <c r="Z638">
        <v>0</v>
      </c>
      <c r="AA638">
        <v>0</v>
      </c>
      <c r="AB638">
        <v>52</v>
      </c>
      <c r="AC638">
        <v>0</v>
      </c>
      <c r="AD638">
        <v>66</v>
      </c>
      <c r="AE638">
        <v>0</v>
      </c>
      <c r="AF638">
        <v>0</v>
      </c>
      <c r="AG638">
        <v>0</v>
      </c>
      <c r="AH638" t="s">
        <v>121</v>
      </c>
      <c r="AI638" s="1">
        <v>44473.370046296295</v>
      </c>
      <c r="AJ638">
        <v>89</v>
      </c>
      <c r="AK638">
        <v>0</v>
      </c>
      <c r="AL638">
        <v>0</v>
      </c>
      <c r="AM638">
        <v>0</v>
      </c>
      <c r="AN638">
        <v>52</v>
      </c>
      <c r="AO638">
        <v>0</v>
      </c>
      <c r="AP638">
        <v>66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>
      <c r="A639" t="s">
        <v>1688</v>
      </c>
      <c r="B639" t="s">
        <v>79</v>
      </c>
      <c r="C639" t="s">
        <v>1309</v>
      </c>
      <c r="D639" t="s">
        <v>81</v>
      </c>
      <c r="E639" s="2" t="str">
        <f>HYPERLINK("capsilon://?command=openfolder&amp;siteaddress=FAM.docvelocity-na8.net&amp;folderid=FX300DD62C-1EE9-A9F4-BA7D-874ACBCD2566","FX210912992")</f>
        <v>FX210912992</v>
      </c>
      <c r="F639" t="s">
        <v>19</v>
      </c>
      <c r="G639" t="s">
        <v>19</v>
      </c>
      <c r="H639" t="s">
        <v>82</v>
      </c>
      <c r="I639" t="s">
        <v>1689</v>
      </c>
      <c r="J639">
        <v>38</v>
      </c>
      <c r="K639" t="s">
        <v>294</v>
      </c>
      <c r="L639" t="s">
        <v>19</v>
      </c>
      <c r="M639" t="s">
        <v>81</v>
      </c>
      <c r="N639">
        <v>1</v>
      </c>
      <c r="O639" s="1">
        <v>44473.364803240744</v>
      </c>
      <c r="P639" s="1">
        <v>44473.370925925927</v>
      </c>
      <c r="Q639">
        <v>261</v>
      </c>
      <c r="R639">
        <v>268</v>
      </c>
      <c r="S639" t="b">
        <v>0</v>
      </c>
      <c r="T639" t="s">
        <v>87</v>
      </c>
      <c r="U639" t="b">
        <v>0</v>
      </c>
      <c r="V639" t="s">
        <v>227</v>
      </c>
      <c r="W639" s="1">
        <v>44473.367974537039</v>
      </c>
      <c r="X639">
        <v>268</v>
      </c>
      <c r="Y639">
        <v>37</v>
      </c>
      <c r="Z639">
        <v>0</v>
      </c>
      <c r="AA639">
        <v>37</v>
      </c>
      <c r="AB639">
        <v>0</v>
      </c>
      <c r="AC639">
        <v>14</v>
      </c>
      <c r="AD639">
        <v>1</v>
      </c>
      <c r="AE639">
        <v>0</v>
      </c>
      <c r="AF639">
        <v>0</v>
      </c>
      <c r="AG639">
        <v>0</v>
      </c>
      <c r="AH639" t="s">
        <v>87</v>
      </c>
      <c r="AI639" t="s">
        <v>87</v>
      </c>
      <c r="AJ639" t="s">
        <v>87</v>
      </c>
      <c r="AK639" t="s">
        <v>87</v>
      </c>
      <c r="AL639" t="s">
        <v>87</v>
      </c>
      <c r="AM639" t="s">
        <v>87</v>
      </c>
      <c r="AN639" t="s">
        <v>87</v>
      </c>
      <c r="AO639" t="s">
        <v>87</v>
      </c>
      <c r="AP639" t="s">
        <v>87</v>
      </c>
      <c r="AQ639" t="s">
        <v>87</v>
      </c>
      <c r="AR639" t="s">
        <v>87</v>
      </c>
      <c r="AS639" t="s">
        <v>87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>
      <c r="A640" t="s">
        <v>1690</v>
      </c>
      <c r="B640" t="s">
        <v>79</v>
      </c>
      <c r="C640" t="s">
        <v>1449</v>
      </c>
      <c r="D640" t="s">
        <v>81</v>
      </c>
      <c r="E640" s="2" t="str">
        <f>HYPERLINK("capsilon://?command=openfolder&amp;siteaddress=FAM.docvelocity-na8.net&amp;folderid=FX00904B5F-50BA-8D8A-7339-C740AB74C30A","FX210815635")</f>
        <v>FX210815635</v>
      </c>
      <c r="F640" t="s">
        <v>19</v>
      </c>
      <c r="G640" t="s">
        <v>19</v>
      </c>
      <c r="H640" t="s">
        <v>82</v>
      </c>
      <c r="I640" t="s">
        <v>1691</v>
      </c>
      <c r="J640">
        <v>66</v>
      </c>
      <c r="K640" t="s">
        <v>84</v>
      </c>
      <c r="L640" t="s">
        <v>85</v>
      </c>
      <c r="M640" t="s">
        <v>86</v>
      </c>
      <c r="N640">
        <v>1</v>
      </c>
      <c r="O640" s="1">
        <v>44473.370439814818</v>
      </c>
      <c r="P640" s="1">
        <v>44473.391168981485</v>
      </c>
      <c r="Q640">
        <v>1234</v>
      </c>
      <c r="R640">
        <v>557</v>
      </c>
      <c r="S640" t="b">
        <v>0</v>
      </c>
      <c r="T640" t="s">
        <v>87</v>
      </c>
      <c r="U640" t="b">
        <v>0</v>
      </c>
      <c r="V640" t="s">
        <v>150</v>
      </c>
      <c r="W640" s="1">
        <v>44473.391168981485</v>
      </c>
      <c r="X640">
        <v>304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66</v>
      </c>
      <c r="AE640">
        <v>52</v>
      </c>
      <c r="AF640">
        <v>0</v>
      </c>
      <c r="AG640">
        <v>2</v>
      </c>
      <c r="AH640" t="s">
        <v>87</v>
      </c>
      <c r="AI640" t="s">
        <v>87</v>
      </c>
      <c r="AJ640" t="s">
        <v>87</v>
      </c>
      <c r="AK640" t="s">
        <v>87</v>
      </c>
      <c r="AL640" t="s">
        <v>87</v>
      </c>
      <c r="AM640" t="s">
        <v>87</v>
      </c>
      <c r="AN640" t="s">
        <v>87</v>
      </c>
      <c r="AO640" t="s">
        <v>87</v>
      </c>
      <c r="AP640" t="s">
        <v>87</v>
      </c>
      <c r="AQ640" t="s">
        <v>87</v>
      </c>
      <c r="AR640" t="s">
        <v>87</v>
      </c>
      <c r="AS640" t="s">
        <v>87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>
      <c r="A641" t="s">
        <v>1692</v>
      </c>
      <c r="B641" t="s">
        <v>79</v>
      </c>
      <c r="C641" t="s">
        <v>1679</v>
      </c>
      <c r="D641" t="s">
        <v>81</v>
      </c>
      <c r="E641" s="2" t="str">
        <f>HYPERLINK("capsilon://?command=openfolder&amp;siteaddress=FAM.docvelocity-na8.net&amp;folderid=FX84452E40-5199-6690-52F9-A0527C824B93","FX21092266")</f>
        <v>FX21092266</v>
      </c>
      <c r="F641" t="s">
        <v>19</v>
      </c>
      <c r="G641" t="s">
        <v>19</v>
      </c>
      <c r="H641" t="s">
        <v>82</v>
      </c>
      <c r="I641" t="s">
        <v>1680</v>
      </c>
      <c r="J641">
        <v>38</v>
      </c>
      <c r="K641" t="s">
        <v>84</v>
      </c>
      <c r="L641" t="s">
        <v>85</v>
      </c>
      <c r="M641" t="s">
        <v>86</v>
      </c>
      <c r="N641">
        <v>2</v>
      </c>
      <c r="O641" s="1">
        <v>44473.370787037034</v>
      </c>
      <c r="P641" s="1">
        <v>44473.481087962966</v>
      </c>
      <c r="Q641">
        <v>2303</v>
      </c>
      <c r="R641">
        <v>7227</v>
      </c>
      <c r="S641" t="b">
        <v>0</v>
      </c>
      <c r="T641" t="s">
        <v>87</v>
      </c>
      <c r="U641" t="b">
        <v>1</v>
      </c>
      <c r="V641" t="s">
        <v>192</v>
      </c>
      <c r="W641" s="1">
        <v>44473.452210648145</v>
      </c>
      <c r="X641">
        <v>1349</v>
      </c>
      <c r="Y641">
        <v>37</v>
      </c>
      <c r="Z641">
        <v>0</v>
      </c>
      <c r="AA641">
        <v>37</v>
      </c>
      <c r="AB641">
        <v>0</v>
      </c>
      <c r="AC641">
        <v>33</v>
      </c>
      <c r="AD641">
        <v>1</v>
      </c>
      <c r="AE641">
        <v>0</v>
      </c>
      <c r="AF641">
        <v>0</v>
      </c>
      <c r="AG641">
        <v>0</v>
      </c>
      <c r="AH641" t="s">
        <v>452</v>
      </c>
      <c r="AI641" s="1">
        <v>44473.481087962966</v>
      </c>
      <c r="AJ641">
        <v>273</v>
      </c>
      <c r="AK641">
        <v>1</v>
      </c>
      <c r="AL641">
        <v>0</v>
      </c>
      <c r="AM641">
        <v>1</v>
      </c>
      <c r="AN641">
        <v>0</v>
      </c>
      <c r="AO641">
        <v>1</v>
      </c>
      <c r="AP641">
        <v>0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>
      <c r="A642" t="s">
        <v>1693</v>
      </c>
      <c r="B642" t="s">
        <v>79</v>
      </c>
      <c r="C642" t="s">
        <v>1694</v>
      </c>
      <c r="D642" t="s">
        <v>81</v>
      </c>
      <c r="E642" s="2" t="str">
        <f>HYPERLINK("capsilon://?command=openfolder&amp;siteaddress=FAM.docvelocity-na8.net&amp;folderid=FX70793280-E045-A9C7-647E-D1CCAD1680F2","FX21084228")</f>
        <v>FX21084228</v>
      </c>
      <c r="F642" t="s">
        <v>19</v>
      </c>
      <c r="G642" t="s">
        <v>19</v>
      </c>
      <c r="H642" t="s">
        <v>82</v>
      </c>
      <c r="I642" t="s">
        <v>1695</v>
      </c>
      <c r="J642">
        <v>38</v>
      </c>
      <c r="K642" t="s">
        <v>84</v>
      </c>
      <c r="L642" t="s">
        <v>85</v>
      </c>
      <c r="M642" t="s">
        <v>86</v>
      </c>
      <c r="N642">
        <v>2</v>
      </c>
      <c r="O642" s="1">
        <v>44473.377870370372</v>
      </c>
      <c r="P642" s="1">
        <v>44473.506574074076</v>
      </c>
      <c r="Q642">
        <v>10953</v>
      </c>
      <c r="R642">
        <v>167</v>
      </c>
      <c r="S642" t="b">
        <v>0</v>
      </c>
      <c r="T642" t="s">
        <v>87</v>
      </c>
      <c r="U642" t="b">
        <v>0</v>
      </c>
      <c r="V642" t="s">
        <v>407</v>
      </c>
      <c r="W642" s="1">
        <v>44473.379513888889</v>
      </c>
      <c r="X642">
        <v>110</v>
      </c>
      <c r="Y642">
        <v>0</v>
      </c>
      <c r="Z642">
        <v>0</v>
      </c>
      <c r="AA642">
        <v>0</v>
      </c>
      <c r="AB642">
        <v>37</v>
      </c>
      <c r="AC642">
        <v>0</v>
      </c>
      <c r="AD642">
        <v>38</v>
      </c>
      <c r="AE642">
        <v>0</v>
      </c>
      <c r="AF642">
        <v>0</v>
      </c>
      <c r="AG642">
        <v>0</v>
      </c>
      <c r="AH642" t="s">
        <v>142</v>
      </c>
      <c r="AI642" s="1">
        <v>44473.506574074076</v>
      </c>
      <c r="AJ642">
        <v>57</v>
      </c>
      <c r="AK642">
        <v>0</v>
      </c>
      <c r="AL642">
        <v>0</v>
      </c>
      <c r="AM642">
        <v>0</v>
      </c>
      <c r="AN642">
        <v>37</v>
      </c>
      <c r="AO642">
        <v>0</v>
      </c>
      <c r="AP642">
        <v>38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>
      <c r="A643" t="s">
        <v>1696</v>
      </c>
      <c r="B643" t="s">
        <v>79</v>
      </c>
      <c r="C643" t="s">
        <v>1697</v>
      </c>
      <c r="D643" t="s">
        <v>81</v>
      </c>
      <c r="E643" s="2" t="str">
        <f>HYPERLINK("capsilon://?command=openfolder&amp;siteaddress=FAM.docvelocity-na8.net&amp;folderid=FXF061C12E-B95B-1F35-F563-043D92B21357","FX210812112")</f>
        <v>FX210812112</v>
      </c>
      <c r="F643" t="s">
        <v>19</v>
      </c>
      <c r="G643" t="s">
        <v>19</v>
      </c>
      <c r="H643" t="s">
        <v>82</v>
      </c>
      <c r="I643" t="s">
        <v>1698</v>
      </c>
      <c r="J643">
        <v>66</v>
      </c>
      <c r="K643" t="s">
        <v>84</v>
      </c>
      <c r="L643" t="s">
        <v>85</v>
      </c>
      <c r="M643" t="s">
        <v>86</v>
      </c>
      <c r="N643">
        <v>1</v>
      </c>
      <c r="O643" s="1">
        <v>44473.378553240742</v>
      </c>
      <c r="P643" s="1">
        <v>44473.393090277779</v>
      </c>
      <c r="Q643">
        <v>893</v>
      </c>
      <c r="R643">
        <v>363</v>
      </c>
      <c r="S643" t="b">
        <v>0</v>
      </c>
      <c r="T643" t="s">
        <v>87</v>
      </c>
      <c r="U643" t="b">
        <v>0</v>
      </c>
      <c r="V643" t="s">
        <v>150</v>
      </c>
      <c r="W643" s="1">
        <v>44473.393090277779</v>
      </c>
      <c r="X643">
        <v>165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66</v>
      </c>
      <c r="AE643">
        <v>52</v>
      </c>
      <c r="AF643">
        <v>0</v>
      </c>
      <c r="AG643">
        <v>1</v>
      </c>
      <c r="AH643" t="s">
        <v>87</v>
      </c>
      <c r="AI643" t="s">
        <v>87</v>
      </c>
      <c r="AJ643" t="s">
        <v>87</v>
      </c>
      <c r="AK643" t="s">
        <v>87</v>
      </c>
      <c r="AL643" t="s">
        <v>87</v>
      </c>
      <c r="AM643" t="s">
        <v>87</v>
      </c>
      <c r="AN643" t="s">
        <v>87</v>
      </c>
      <c r="AO643" t="s">
        <v>87</v>
      </c>
      <c r="AP643" t="s">
        <v>87</v>
      </c>
      <c r="AQ643" t="s">
        <v>87</v>
      </c>
      <c r="AR643" t="s">
        <v>87</v>
      </c>
      <c r="AS643" t="s">
        <v>87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>
      <c r="A644" t="s">
        <v>1699</v>
      </c>
      <c r="B644" t="s">
        <v>79</v>
      </c>
      <c r="C644" t="s">
        <v>1700</v>
      </c>
      <c r="D644" t="s">
        <v>81</v>
      </c>
      <c r="E644" s="2" t="str">
        <f>HYPERLINK("capsilon://?command=openfolder&amp;siteaddress=FAM.docvelocity-na8.net&amp;folderid=FX7F0F45C9-C3F1-744C-777F-256EC1D16A9C","FX210812308")</f>
        <v>FX210812308</v>
      </c>
      <c r="F644" t="s">
        <v>19</v>
      </c>
      <c r="G644" t="s">
        <v>19</v>
      </c>
      <c r="H644" t="s">
        <v>82</v>
      </c>
      <c r="I644" t="s">
        <v>1701</v>
      </c>
      <c r="J644">
        <v>66</v>
      </c>
      <c r="K644" t="s">
        <v>84</v>
      </c>
      <c r="L644" t="s">
        <v>85</v>
      </c>
      <c r="M644" t="s">
        <v>86</v>
      </c>
      <c r="N644">
        <v>1</v>
      </c>
      <c r="O644" s="1">
        <v>44473.38212962963</v>
      </c>
      <c r="P644" s="1">
        <v>44473.394004629627</v>
      </c>
      <c r="Q644">
        <v>798</v>
      </c>
      <c r="R644">
        <v>228</v>
      </c>
      <c r="S644" t="b">
        <v>0</v>
      </c>
      <c r="T644" t="s">
        <v>87</v>
      </c>
      <c r="U644" t="b">
        <v>0</v>
      </c>
      <c r="V644" t="s">
        <v>157</v>
      </c>
      <c r="W644" s="1">
        <v>44473.394004629627</v>
      </c>
      <c r="X644">
        <v>142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66</v>
      </c>
      <c r="AE644">
        <v>52</v>
      </c>
      <c r="AF644">
        <v>0</v>
      </c>
      <c r="AG644">
        <v>1</v>
      </c>
      <c r="AH644" t="s">
        <v>87</v>
      </c>
      <c r="AI644" t="s">
        <v>87</v>
      </c>
      <c r="AJ644" t="s">
        <v>87</v>
      </c>
      <c r="AK644" t="s">
        <v>87</v>
      </c>
      <c r="AL644" t="s">
        <v>87</v>
      </c>
      <c r="AM644" t="s">
        <v>87</v>
      </c>
      <c r="AN644" t="s">
        <v>87</v>
      </c>
      <c r="AO644" t="s">
        <v>87</v>
      </c>
      <c r="AP644" t="s">
        <v>87</v>
      </c>
      <c r="AQ644" t="s">
        <v>87</v>
      </c>
      <c r="AR644" t="s">
        <v>87</v>
      </c>
      <c r="AS644" t="s">
        <v>87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>
      <c r="A645" t="s">
        <v>1702</v>
      </c>
      <c r="B645" t="s">
        <v>79</v>
      </c>
      <c r="C645" t="s">
        <v>1703</v>
      </c>
      <c r="D645" t="s">
        <v>81</v>
      </c>
      <c r="E645" s="2" t="str">
        <f>HYPERLINK("capsilon://?command=openfolder&amp;siteaddress=FAM.docvelocity-na8.net&amp;folderid=FX5C5F66D6-97DB-C3F8-A58C-192139458CCD","FX210513678")</f>
        <v>FX210513678</v>
      </c>
      <c r="F645" t="s">
        <v>19</v>
      </c>
      <c r="G645" t="s">
        <v>19</v>
      </c>
      <c r="H645" t="s">
        <v>82</v>
      </c>
      <c r="I645" t="s">
        <v>1704</v>
      </c>
      <c r="J645">
        <v>66</v>
      </c>
      <c r="K645" t="s">
        <v>84</v>
      </c>
      <c r="L645" t="s">
        <v>85</v>
      </c>
      <c r="M645" t="s">
        <v>86</v>
      </c>
      <c r="N645">
        <v>2</v>
      </c>
      <c r="O645" s="1">
        <v>44473.384062500001</v>
      </c>
      <c r="P645" s="1">
        <v>44473.506863425922</v>
      </c>
      <c r="Q645">
        <v>10198</v>
      </c>
      <c r="R645">
        <v>412</v>
      </c>
      <c r="S645" t="b">
        <v>0</v>
      </c>
      <c r="T645" t="s">
        <v>87</v>
      </c>
      <c r="U645" t="b">
        <v>0</v>
      </c>
      <c r="V645" t="s">
        <v>100</v>
      </c>
      <c r="W645" s="1">
        <v>44473.390023148146</v>
      </c>
      <c r="X645">
        <v>387</v>
      </c>
      <c r="Y645">
        <v>0</v>
      </c>
      <c r="Z645">
        <v>0</v>
      </c>
      <c r="AA645">
        <v>0</v>
      </c>
      <c r="AB645">
        <v>52</v>
      </c>
      <c r="AC645">
        <v>0</v>
      </c>
      <c r="AD645">
        <v>66</v>
      </c>
      <c r="AE645">
        <v>0</v>
      </c>
      <c r="AF645">
        <v>0</v>
      </c>
      <c r="AG645">
        <v>0</v>
      </c>
      <c r="AH645" t="s">
        <v>142</v>
      </c>
      <c r="AI645" s="1">
        <v>44473.506863425922</v>
      </c>
      <c r="AJ645">
        <v>25</v>
      </c>
      <c r="AK645">
        <v>0</v>
      </c>
      <c r="AL645">
        <v>0</v>
      </c>
      <c r="AM645">
        <v>0</v>
      </c>
      <c r="AN645">
        <v>52</v>
      </c>
      <c r="AO645">
        <v>0</v>
      </c>
      <c r="AP645">
        <v>66</v>
      </c>
      <c r="AQ645">
        <v>0</v>
      </c>
      <c r="AR645">
        <v>0</v>
      </c>
      <c r="AS645">
        <v>0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>
      <c r="A646" t="s">
        <v>1705</v>
      </c>
      <c r="B646" t="s">
        <v>79</v>
      </c>
      <c r="C646" t="s">
        <v>1163</v>
      </c>
      <c r="D646" t="s">
        <v>81</v>
      </c>
      <c r="E646" s="2" t="str">
        <f>HYPERLINK("capsilon://?command=openfolder&amp;siteaddress=FAM.docvelocity-na8.net&amp;folderid=FX97DE4BAD-26FA-6A79-6B6D-5F715B5067A9","FX21093915")</f>
        <v>FX21093915</v>
      </c>
      <c r="F646" t="s">
        <v>19</v>
      </c>
      <c r="G646" t="s">
        <v>19</v>
      </c>
      <c r="H646" t="s">
        <v>82</v>
      </c>
      <c r="I646" t="s">
        <v>1706</v>
      </c>
      <c r="J646">
        <v>29</v>
      </c>
      <c r="K646" t="s">
        <v>84</v>
      </c>
      <c r="L646" t="s">
        <v>85</v>
      </c>
      <c r="M646" t="s">
        <v>86</v>
      </c>
      <c r="N646">
        <v>2</v>
      </c>
      <c r="O646" s="1">
        <v>44470.258923611109</v>
      </c>
      <c r="P646" s="1">
        <v>44470.32545138889</v>
      </c>
      <c r="Q646">
        <v>5344</v>
      </c>
      <c r="R646">
        <v>404</v>
      </c>
      <c r="S646" t="b">
        <v>0</v>
      </c>
      <c r="T646" t="s">
        <v>87</v>
      </c>
      <c r="U646" t="b">
        <v>0</v>
      </c>
      <c r="V646" t="s">
        <v>88</v>
      </c>
      <c r="W646" s="1">
        <v>44470.32172453704</v>
      </c>
      <c r="X646">
        <v>192</v>
      </c>
      <c r="Y646">
        <v>9</v>
      </c>
      <c r="Z646">
        <v>0</v>
      </c>
      <c r="AA646">
        <v>9</v>
      </c>
      <c r="AB646">
        <v>0</v>
      </c>
      <c r="AC646">
        <v>3</v>
      </c>
      <c r="AD646">
        <v>20</v>
      </c>
      <c r="AE646">
        <v>0</v>
      </c>
      <c r="AF646">
        <v>0</v>
      </c>
      <c r="AG646">
        <v>0</v>
      </c>
      <c r="AH646" t="s">
        <v>121</v>
      </c>
      <c r="AI646" s="1">
        <v>44470.32545138889</v>
      </c>
      <c r="AJ646">
        <v>182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20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>
      <c r="A647" t="s">
        <v>1707</v>
      </c>
      <c r="B647" t="s">
        <v>79</v>
      </c>
      <c r="C647" t="s">
        <v>1449</v>
      </c>
      <c r="D647" t="s">
        <v>81</v>
      </c>
      <c r="E647" s="2" t="str">
        <f>HYPERLINK("capsilon://?command=openfolder&amp;siteaddress=FAM.docvelocity-na8.net&amp;folderid=FX00904B5F-50BA-8D8A-7339-C740AB74C30A","FX210815635")</f>
        <v>FX210815635</v>
      </c>
      <c r="F647" t="s">
        <v>19</v>
      </c>
      <c r="G647" t="s">
        <v>19</v>
      </c>
      <c r="H647" t="s">
        <v>82</v>
      </c>
      <c r="I647" t="s">
        <v>1691</v>
      </c>
      <c r="J647">
        <v>76</v>
      </c>
      <c r="K647" t="s">
        <v>84</v>
      </c>
      <c r="L647" t="s">
        <v>85</v>
      </c>
      <c r="M647" t="s">
        <v>86</v>
      </c>
      <c r="N647">
        <v>2</v>
      </c>
      <c r="O647" s="1">
        <v>44473.391979166663</v>
      </c>
      <c r="P647" s="1">
        <v>44473.486168981479</v>
      </c>
      <c r="Q647">
        <v>7104</v>
      </c>
      <c r="R647">
        <v>1034</v>
      </c>
      <c r="S647" t="b">
        <v>0</v>
      </c>
      <c r="T647" t="s">
        <v>87</v>
      </c>
      <c r="U647" t="b">
        <v>1</v>
      </c>
      <c r="V647" t="s">
        <v>100</v>
      </c>
      <c r="W647" s="1">
        <v>44473.398923611108</v>
      </c>
      <c r="X647">
        <v>596</v>
      </c>
      <c r="Y647">
        <v>74</v>
      </c>
      <c r="Z647">
        <v>0</v>
      </c>
      <c r="AA647">
        <v>74</v>
      </c>
      <c r="AB647">
        <v>0</v>
      </c>
      <c r="AC647">
        <v>68</v>
      </c>
      <c r="AD647">
        <v>2</v>
      </c>
      <c r="AE647">
        <v>0</v>
      </c>
      <c r="AF647">
        <v>0</v>
      </c>
      <c r="AG647">
        <v>0</v>
      </c>
      <c r="AH647" t="s">
        <v>452</v>
      </c>
      <c r="AI647" s="1">
        <v>44473.486168981479</v>
      </c>
      <c r="AJ647">
        <v>438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2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>
      <c r="A648" t="s">
        <v>1708</v>
      </c>
      <c r="B648" t="s">
        <v>79</v>
      </c>
      <c r="C648" t="s">
        <v>1697</v>
      </c>
      <c r="D648" t="s">
        <v>81</v>
      </c>
      <c r="E648" s="2" t="str">
        <f>HYPERLINK("capsilon://?command=openfolder&amp;siteaddress=FAM.docvelocity-na8.net&amp;folderid=FXF061C12E-B95B-1F35-F563-043D92B21357","FX210812112")</f>
        <v>FX210812112</v>
      </c>
      <c r="F648" t="s">
        <v>19</v>
      </c>
      <c r="G648" t="s">
        <v>19</v>
      </c>
      <c r="H648" t="s">
        <v>82</v>
      </c>
      <c r="I648" t="s">
        <v>1698</v>
      </c>
      <c r="J648">
        <v>38</v>
      </c>
      <c r="K648" t="s">
        <v>84</v>
      </c>
      <c r="L648" t="s">
        <v>85</v>
      </c>
      <c r="M648" t="s">
        <v>86</v>
      </c>
      <c r="N648">
        <v>2</v>
      </c>
      <c r="O648" s="1">
        <v>44473.393819444442</v>
      </c>
      <c r="P648" s="1">
        <v>44473.493773148148</v>
      </c>
      <c r="Q648">
        <v>6961</v>
      </c>
      <c r="R648">
        <v>1675</v>
      </c>
      <c r="S648" t="b">
        <v>0</v>
      </c>
      <c r="T648" t="s">
        <v>87</v>
      </c>
      <c r="U648" t="b">
        <v>1</v>
      </c>
      <c r="V648" t="s">
        <v>88</v>
      </c>
      <c r="W648" s="1">
        <v>44473.404664351852</v>
      </c>
      <c r="X648">
        <v>934</v>
      </c>
      <c r="Y648">
        <v>37</v>
      </c>
      <c r="Z648">
        <v>0</v>
      </c>
      <c r="AA648">
        <v>37</v>
      </c>
      <c r="AB648">
        <v>0</v>
      </c>
      <c r="AC648">
        <v>33</v>
      </c>
      <c r="AD648">
        <v>1</v>
      </c>
      <c r="AE648">
        <v>0</v>
      </c>
      <c r="AF648">
        <v>0</v>
      </c>
      <c r="AG648">
        <v>0</v>
      </c>
      <c r="AH648" t="s">
        <v>121</v>
      </c>
      <c r="AI648" s="1">
        <v>44473.493773148148</v>
      </c>
      <c r="AJ648">
        <v>741</v>
      </c>
      <c r="AK648">
        <v>1</v>
      </c>
      <c r="AL648">
        <v>0</v>
      </c>
      <c r="AM648">
        <v>1</v>
      </c>
      <c r="AN648">
        <v>0</v>
      </c>
      <c r="AO648">
        <v>1</v>
      </c>
      <c r="AP648">
        <v>0</v>
      </c>
      <c r="AQ648">
        <v>0</v>
      </c>
      <c r="AR648">
        <v>0</v>
      </c>
      <c r="AS648">
        <v>0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>
      <c r="A649" t="s">
        <v>1709</v>
      </c>
      <c r="B649" t="s">
        <v>79</v>
      </c>
      <c r="C649" t="s">
        <v>1700</v>
      </c>
      <c r="D649" t="s">
        <v>81</v>
      </c>
      <c r="E649" s="2" t="str">
        <f>HYPERLINK("capsilon://?command=openfolder&amp;siteaddress=FAM.docvelocity-na8.net&amp;folderid=FX7F0F45C9-C3F1-744C-777F-256EC1D16A9C","FX210812308")</f>
        <v>FX210812308</v>
      </c>
      <c r="F649" t="s">
        <v>19</v>
      </c>
      <c r="G649" t="s">
        <v>19</v>
      </c>
      <c r="H649" t="s">
        <v>82</v>
      </c>
      <c r="I649" t="s">
        <v>1701</v>
      </c>
      <c r="J649">
        <v>38</v>
      </c>
      <c r="K649" t="s">
        <v>84</v>
      </c>
      <c r="L649" t="s">
        <v>85</v>
      </c>
      <c r="M649" t="s">
        <v>86</v>
      </c>
      <c r="N649">
        <v>2</v>
      </c>
      <c r="O649" s="1">
        <v>44473.394826388889</v>
      </c>
      <c r="P649" s="1">
        <v>44473.497499999998</v>
      </c>
      <c r="Q649">
        <v>7059</v>
      </c>
      <c r="R649">
        <v>1812</v>
      </c>
      <c r="S649" t="b">
        <v>0</v>
      </c>
      <c r="T649" t="s">
        <v>87</v>
      </c>
      <c r="U649" t="b">
        <v>1</v>
      </c>
      <c r="V649" t="s">
        <v>397</v>
      </c>
      <c r="W649" s="1">
        <v>44473.40966435185</v>
      </c>
      <c r="X649">
        <v>1043</v>
      </c>
      <c r="Y649">
        <v>37</v>
      </c>
      <c r="Z649">
        <v>0</v>
      </c>
      <c r="AA649">
        <v>37</v>
      </c>
      <c r="AB649">
        <v>0</v>
      </c>
      <c r="AC649">
        <v>35</v>
      </c>
      <c r="AD649">
        <v>1</v>
      </c>
      <c r="AE649">
        <v>0</v>
      </c>
      <c r="AF649">
        <v>0</v>
      </c>
      <c r="AG649">
        <v>0</v>
      </c>
      <c r="AH649" t="s">
        <v>142</v>
      </c>
      <c r="AI649" s="1">
        <v>44473.497499999998</v>
      </c>
      <c r="AJ649">
        <v>753</v>
      </c>
      <c r="AK649">
        <v>1</v>
      </c>
      <c r="AL649">
        <v>0</v>
      </c>
      <c r="AM649">
        <v>1</v>
      </c>
      <c r="AN649">
        <v>0</v>
      </c>
      <c r="AO649">
        <v>1</v>
      </c>
      <c r="AP649">
        <v>0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>
      <c r="A650" t="s">
        <v>1710</v>
      </c>
      <c r="B650" t="s">
        <v>79</v>
      </c>
      <c r="C650" t="s">
        <v>1711</v>
      </c>
      <c r="D650" t="s">
        <v>81</v>
      </c>
      <c r="E650" s="2" t="str">
        <f>HYPERLINK("capsilon://?command=openfolder&amp;siteaddress=FAM.docvelocity-na8.net&amp;folderid=FX2B7C78B3-41EE-9853-EFDB-AE93A3759958","FX21093451")</f>
        <v>FX21093451</v>
      </c>
      <c r="F650" t="s">
        <v>19</v>
      </c>
      <c r="G650" t="s">
        <v>19</v>
      </c>
      <c r="H650" t="s">
        <v>82</v>
      </c>
      <c r="I650" t="s">
        <v>1712</v>
      </c>
      <c r="J650">
        <v>66</v>
      </c>
      <c r="K650" t="s">
        <v>84</v>
      </c>
      <c r="L650" t="s">
        <v>85</v>
      </c>
      <c r="M650" t="s">
        <v>86</v>
      </c>
      <c r="N650">
        <v>2</v>
      </c>
      <c r="O650" s="1">
        <v>44473.401608796295</v>
      </c>
      <c r="P650" s="1">
        <v>44473.50708333333</v>
      </c>
      <c r="Q650">
        <v>9020</v>
      </c>
      <c r="R650">
        <v>93</v>
      </c>
      <c r="S650" t="b">
        <v>0</v>
      </c>
      <c r="T650" t="s">
        <v>87</v>
      </c>
      <c r="U650" t="b">
        <v>0</v>
      </c>
      <c r="V650" t="s">
        <v>100</v>
      </c>
      <c r="W650" s="1">
        <v>44473.403344907405</v>
      </c>
      <c r="X650">
        <v>74</v>
      </c>
      <c r="Y650">
        <v>0</v>
      </c>
      <c r="Z650">
        <v>0</v>
      </c>
      <c r="AA650">
        <v>0</v>
      </c>
      <c r="AB650">
        <v>52</v>
      </c>
      <c r="AC650">
        <v>0</v>
      </c>
      <c r="AD650">
        <v>66</v>
      </c>
      <c r="AE650">
        <v>0</v>
      </c>
      <c r="AF650">
        <v>0</v>
      </c>
      <c r="AG650">
        <v>0</v>
      </c>
      <c r="AH650" t="s">
        <v>142</v>
      </c>
      <c r="AI650" s="1">
        <v>44473.50708333333</v>
      </c>
      <c r="AJ650">
        <v>19</v>
      </c>
      <c r="AK650">
        <v>0</v>
      </c>
      <c r="AL650">
        <v>0</v>
      </c>
      <c r="AM650">
        <v>0</v>
      </c>
      <c r="AN650">
        <v>52</v>
      </c>
      <c r="AO650">
        <v>0</v>
      </c>
      <c r="AP650">
        <v>66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>
      <c r="A651" t="s">
        <v>1713</v>
      </c>
      <c r="B651" t="s">
        <v>79</v>
      </c>
      <c r="C651" t="s">
        <v>1163</v>
      </c>
      <c r="D651" t="s">
        <v>81</v>
      </c>
      <c r="E651" s="2" t="str">
        <f>HYPERLINK("capsilon://?command=openfolder&amp;siteaddress=FAM.docvelocity-na8.net&amp;folderid=FX97DE4BAD-26FA-6A79-6B6D-5F715B5067A9","FX21093915")</f>
        <v>FX21093915</v>
      </c>
      <c r="F651" t="s">
        <v>19</v>
      </c>
      <c r="G651" t="s">
        <v>19</v>
      </c>
      <c r="H651" t="s">
        <v>82</v>
      </c>
      <c r="I651" t="s">
        <v>1714</v>
      </c>
      <c r="J651">
        <v>66</v>
      </c>
      <c r="K651" t="s">
        <v>84</v>
      </c>
      <c r="L651" t="s">
        <v>85</v>
      </c>
      <c r="M651" t="s">
        <v>86</v>
      </c>
      <c r="N651">
        <v>1</v>
      </c>
      <c r="O651" s="1">
        <v>44470.2656712963</v>
      </c>
      <c r="P651" s="1">
        <v>44470.324374999997</v>
      </c>
      <c r="Q651">
        <v>4698</v>
      </c>
      <c r="R651">
        <v>374</v>
      </c>
      <c r="S651" t="b">
        <v>0</v>
      </c>
      <c r="T651" t="s">
        <v>87</v>
      </c>
      <c r="U651" t="b">
        <v>0</v>
      </c>
      <c r="V651" t="s">
        <v>150</v>
      </c>
      <c r="W651" s="1">
        <v>44470.324374999997</v>
      </c>
      <c r="X651">
        <v>374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66</v>
      </c>
      <c r="AE651">
        <v>52</v>
      </c>
      <c r="AF651">
        <v>0</v>
      </c>
      <c r="AG651">
        <v>2</v>
      </c>
      <c r="AH651" t="s">
        <v>87</v>
      </c>
      <c r="AI651" t="s">
        <v>87</v>
      </c>
      <c r="AJ651" t="s">
        <v>87</v>
      </c>
      <c r="AK651" t="s">
        <v>87</v>
      </c>
      <c r="AL651" t="s">
        <v>87</v>
      </c>
      <c r="AM651" t="s">
        <v>87</v>
      </c>
      <c r="AN651" t="s">
        <v>87</v>
      </c>
      <c r="AO651" t="s">
        <v>87</v>
      </c>
      <c r="AP651" t="s">
        <v>87</v>
      </c>
      <c r="AQ651" t="s">
        <v>87</v>
      </c>
      <c r="AR651" t="s">
        <v>87</v>
      </c>
      <c r="AS651" t="s">
        <v>87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>
      <c r="A652" t="s">
        <v>1715</v>
      </c>
      <c r="B652" t="s">
        <v>79</v>
      </c>
      <c r="C652" t="s">
        <v>247</v>
      </c>
      <c r="D652" t="s">
        <v>81</v>
      </c>
      <c r="E652" s="2" t="str">
        <f>HYPERLINK("capsilon://?command=openfolder&amp;siteaddress=FAM.docvelocity-na8.net&amp;folderid=FX868BE062-6669-F366-8A61-A54B0D648859","FX210816036")</f>
        <v>FX210816036</v>
      </c>
      <c r="F652" t="s">
        <v>19</v>
      </c>
      <c r="G652" t="s">
        <v>19</v>
      </c>
      <c r="H652" t="s">
        <v>82</v>
      </c>
      <c r="I652" t="s">
        <v>1716</v>
      </c>
      <c r="J652">
        <v>66</v>
      </c>
      <c r="K652" t="s">
        <v>84</v>
      </c>
      <c r="L652" t="s">
        <v>85</v>
      </c>
      <c r="M652" t="s">
        <v>86</v>
      </c>
      <c r="N652">
        <v>2</v>
      </c>
      <c r="O652" s="1">
        <v>44473.408113425925</v>
      </c>
      <c r="P652" s="1">
        <v>44473.511273148149</v>
      </c>
      <c r="Q652">
        <v>8310</v>
      </c>
      <c r="R652">
        <v>603</v>
      </c>
      <c r="S652" t="b">
        <v>0</v>
      </c>
      <c r="T652" t="s">
        <v>87</v>
      </c>
      <c r="U652" t="b">
        <v>0</v>
      </c>
      <c r="V652" t="s">
        <v>100</v>
      </c>
      <c r="W652" s="1">
        <v>44473.410960648151</v>
      </c>
      <c r="X652">
        <v>242</v>
      </c>
      <c r="Y652">
        <v>52</v>
      </c>
      <c r="Z652">
        <v>0</v>
      </c>
      <c r="AA652">
        <v>52</v>
      </c>
      <c r="AB652">
        <v>0</v>
      </c>
      <c r="AC652">
        <v>33</v>
      </c>
      <c r="AD652">
        <v>14</v>
      </c>
      <c r="AE652">
        <v>0</v>
      </c>
      <c r="AF652">
        <v>0</v>
      </c>
      <c r="AG652">
        <v>0</v>
      </c>
      <c r="AH652" t="s">
        <v>142</v>
      </c>
      <c r="AI652" s="1">
        <v>44473.511273148149</v>
      </c>
      <c r="AJ652">
        <v>361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14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>
      <c r="A653" t="s">
        <v>1717</v>
      </c>
      <c r="B653" t="s">
        <v>79</v>
      </c>
      <c r="C653" t="s">
        <v>1504</v>
      </c>
      <c r="D653" t="s">
        <v>81</v>
      </c>
      <c r="E653" s="2" t="str">
        <f>HYPERLINK("capsilon://?command=openfolder&amp;siteaddress=FAM.docvelocity-na8.net&amp;folderid=FXE146BCFE-0E33-BD29-056C-FAAC41AD903F","FX210715517")</f>
        <v>FX210715517</v>
      </c>
      <c r="F653" t="s">
        <v>19</v>
      </c>
      <c r="G653" t="s">
        <v>19</v>
      </c>
      <c r="H653" t="s">
        <v>82</v>
      </c>
      <c r="I653" t="s">
        <v>1718</v>
      </c>
      <c r="J653">
        <v>66</v>
      </c>
      <c r="K653" t="s">
        <v>84</v>
      </c>
      <c r="L653" t="s">
        <v>85</v>
      </c>
      <c r="M653" t="s">
        <v>86</v>
      </c>
      <c r="N653">
        <v>2</v>
      </c>
      <c r="O653" s="1">
        <v>44473.418773148151</v>
      </c>
      <c r="P653" s="1">
        <v>44473.511817129627</v>
      </c>
      <c r="Q653">
        <v>7956</v>
      </c>
      <c r="R653">
        <v>83</v>
      </c>
      <c r="S653" t="b">
        <v>0</v>
      </c>
      <c r="T653" t="s">
        <v>87</v>
      </c>
      <c r="U653" t="b">
        <v>0</v>
      </c>
      <c r="V653" t="s">
        <v>88</v>
      </c>
      <c r="W653" s="1">
        <v>44473.419629629629</v>
      </c>
      <c r="X653">
        <v>37</v>
      </c>
      <c r="Y653">
        <v>0</v>
      </c>
      <c r="Z653">
        <v>0</v>
      </c>
      <c r="AA653">
        <v>0</v>
      </c>
      <c r="AB653">
        <v>52</v>
      </c>
      <c r="AC653">
        <v>0</v>
      </c>
      <c r="AD653">
        <v>66</v>
      </c>
      <c r="AE653">
        <v>0</v>
      </c>
      <c r="AF653">
        <v>0</v>
      </c>
      <c r="AG653">
        <v>0</v>
      </c>
      <c r="AH653" t="s">
        <v>142</v>
      </c>
      <c r="AI653" s="1">
        <v>44473.511817129627</v>
      </c>
      <c r="AJ653">
        <v>46</v>
      </c>
      <c r="AK653">
        <v>0</v>
      </c>
      <c r="AL653">
        <v>0</v>
      </c>
      <c r="AM653">
        <v>0</v>
      </c>
      <c r="AN653">
        <v>52</v>
      </c>
      <c r="AO653">
        <v>0</v>
      </c>
      <c r="AP653">
        <v>66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>
      <c r="A654" t="s">
        <v>1719</v>
      </c>
      <c r="B654" t="s">
        <v>79</v>
      </c>
      <c r="C654" t="s">
        <v>1504</v>
      </c>
      <c r="D654" t="s">
        <v>81</v>
      </c>
      <c r="E654" s="2" t="str">
        <f>HYPERLINK("capsilon://?command=openfolder&amp;siteaddress=FAM.docvelocity-na8.net&amp;folderid=FXE146BCFE-0E33-BD29-056C-FAAC41AD903F","FX210715517")</f>
        <v>FX210715517</v>
      </c>
      <c r="F654" t="s">
        <v>19</v>
      </c>
      <c r="G654" t="s">
        <v>19</v>
      </c>
      <c r="H654" t="s">
        <v>82</v>
      </c>
      <c r="I654" t="s">
        <v>1720</v>
      </c>
      <c r="J654">
        <v>66</v>
      </c>
      <c r="K654" t="s">
        <v>84</v>
      </c>
      <c r="L654" t="s">
        <v>85</v>
      </c>
      <c r="M654" t="s">
        <v>86</v>
      </c>
      <c r="N654">
        <v>2</v>
      </c>
      <c r="O654" s="1">
        <v>44473.418877314813</v>
      </c>
      <c r="P654" s="1">
        <v>44473.512013888889</v>
      </c>
      <c r="Q654">
        <v>7909</v>
      </c>
      <c r="R654">
        <v>138</v>
      </c>
      <c r="S654" t="b">
        <v>0</v>
      </c>
      <c r="T654" t="s">
        <v>87</v>
      </c>
      <c r="U654" t="b">
        <v>0</v>
      </c>
      <c r="V654" t="s">
        <v>407</v>
      </c>
      <c r="W654" s="1">
        <v>44473.420682870368</v>
      </c>
      <c r="X654">
        <v>122</v>
      </c>
      <c r="Y654">
        <v>0</v>
      </c>
      <c r="Z654">
        <v>0</v>
      </c>
      <c r="AA654">
        <v>0</v>
      </c>
      <c r="AB654">
        <v>52</v>
      </c>
      <c r="AC654">
        <v>0</v>
      </c>
      <c r="AD654">
        <v>66</v>
      </c>
      <c r="AE654">
        <v>0</v>
      </c>
      <c r="AF654">
        <v>0</v>
      </c>
      <c r="AG654">
        <v>0</v>
      </c>
      <c r="AH654" t="s">
        <v>142</v>
      </c>
      <c r="AI654" s="1">
        <v>44473.512013888889</v>
      </c>
      <c r="AJ654">
        <v>16</v>
      </c>
      <c r="AK654">
        <v>0</v>
      </c>
      <c r="AL654">
        <v>0</v>
      </c>
      <c r="AM654">
        <v>0</v>
      </c>
      <c r="AN654">
        <v>52</v>
      </c>
      <c r="AO654">
        <v>0</v>
      </c>
      <c r="AP654">
        <v>66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>
      <c r="A655" t="s">
        <v>1721</v>
      </c>
      <c r="B655" t="s">
        <v>79</v>
      </c>
      <c r="C655" t="s">
        <v>1504</v>
      </c>
      <c r="D655" t="s">
        <v>81</v>
      </c>
      <c r="E655" s="2" t="str">
        <f>HYPERLINK("capsilon://?command=openfolder&amp;siteaddress=FAM.docvelocity-na8.net&amp;folderid=FXE146BCFE-0E33-BD29-056C-FAAC41AD903F","FX210715517")</f>
        <v>FX210715517</v>
      </c>
      <c r="F655" t="s">
        <v>19</v>
      </c>
      <c r="G655" t="s">
        <v>19</v>
      </c>
      <c r="H655" t="s">
        <v>82</v>
      </c>
      <c r="I655" t="s">
        <v>1722</v>
      </c>
      <c r="J655">
        <v>26</v>
      </c>
      <c r="K655" t="s">
        <v>84</v>
      </c>
      <c r="L655" t="s">
        <v>85</v>
      </c>
      <c r="M655" t="s">
        <v>86</v>
      </c>
      <c r="N655">
        <v>2</v>
      </c>
      <c r="O655" s="1">
        <v>44473.419849537036</v>
      </c>
      <c r="P655" s="1">
        <v>44473.514432870368</v>
      </c>
      <c r="Q655">
        <v>7553</v>
      </c>
      <c r="R655">
        <v>619</v>
      </c>
      <c r="S655" t="b">
        <v>0</v>
      </c>
      <c r="T655" t="s">
        <v>87</v>
      </c>
      <c r="U655" t="b">
        <v>0</v>
      </c>
      <c r="V655" t="s">
        <v>157</v>
      </c>
      <c r="W655" s="1">
        <v>44473.427800925929</v>
      </c>
      <c r="X655">
        <v>100</v>
      </c>
      <c r="Y655">
        <v>21</v>
      </c>
      <c r="Z655">
        <v>0</v>
      </c>
      <c r="AA655">
        <v>21</v>
      </c>
      <c r="AB655">
        <v>0</v>
      </c>
      <c r="AC655">
        <v>2</v>
      </c>
      <c r="AD655">
        <v>5</v>
      </c>
      <c r="AE655">
        <v>0</v>
      </c>
      <c r="AF655">
        <v>0</v>
      </c>
      <c r="AG655">
        <v>0</v>
      </c>
      <c r="AH655" t="s">
        <v>142</v>
      </c>
      <c r="AI655" s="1">
        <v>44473.514432870368</v>
      </c>
      <c r="AJ655">
        <v>208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5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>
      <c r="A656" t="s">
        <v>1723</v>
      </c>
      <c r="B656" t="s">
        <v>79</v>
      </c>
      <c r="C656" t="s">
        <v>1145</v>
      </c>
      <c r="D656" t="s">
        <v>81</v>
      </c>
      <c r="E656" s="2" t="str">
        <f>HYPERLINK("capsilon://?command=openfolder&amp;siteaddress=FAM.docvelocity-na8.net&amp;folderid=FXBBA1236B-8B80-1932-366B-DE5EF39818F0","FX210810956")</f>
        <v>FX210810956</v>
      </c>
      <c r="F656" t="s">
        <v>19</v>
      </c>
      <c r="G656" t="s">
        <v>19</v>
      </c>
      <c r="H656" t="s">
        <v>82</v>
      </c>
      <c r="I656" t="s">
        <v>1724</v>
      </c>
      <c r="J656">
        <v>66</v>
      </c>
      <c r="K656" t="s">
        <v>84</v>
      </c>
      <c r="L656" t="s">
        <v>85</v>
      </c>
      <c r="M656" t="s">
        <v>86</v>
      </c>
      <c r="N656">
        <v>2</v>
      </c>
      <c r="O656" s="1">
        <v>44473.42359953704</v>
      </c>
      <c r="P656" s="1">
        <v>44473.514687499999</v>
      </c>
      <c r="Q656">
        <v>7752</v>
      </c>
      <c r="R656">
        <v>118</v>
      </c>
      <c r="S656" t="b">
        <v>0</v>
      </c>
      <c r="T656" t="s">
        <v>87</v>
      </c>
      <c r="U656" t="b">
        <v>0</v>
      </c>
      <c r="V656" t="s">
        <v>128</v>
      </c>
      <c r="W656" s="1">
        <v>44473.42628472222</v>
      </c>
      <c r="X656">
        <v>48</v>
      </c>
      <c r="Y656">
        <v>0</v>
      </c>
      <c r="Z656">
        <v>0</v>
      </c>
      <c r="AA656">
        <v>0</v>
      </c>
      <c r="AB656">
        <v>52</v>
      </c>
      <c r="AC656">
        <v>0</v>
      </c>
      <c r="AD656">
        <v>66</v>
      </c>
      <c r="AE656">
        <v>0</v>
      </c>
      <c r="AF656">
        <v>0</v>
      </c>
      <c r="AG656">
        <v>0</v>
      </c>
      <c r="AH656" t="s">
        <v>206</v>
      </c>
      <c r="AI656" s="1">
        <v>44473.514687499999</v>
      </c>
      <c r="AJ656">
        <v>70</v>
      </c>
      <c r="AK656">
        <v>0</v>
      </c>
      <c r="AL656">
        <v>0</v>
      </c>
      <c r="AM656">
        <v>0</v>
      </c>
      <c r="AN656">
        <v>52</v>
      </c>
      <c r="AO656">
        <v>0</v>
      </c>
      <c r="AP656">
        <v>66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>
      <c r="A657" t="s">
        <v>1725</v>
      </c>
      <c r="B657" t="s">
        <v>79</v>
      </c>
      <c r="C657" t="s">
        <v>1726</v>
      </c>
      <c r="D657" t="s">
        <v>81</v>
      </c>
      <c r="E657" s="2" t="str">
        <f>HYPERLINK("capsilon://?command=openfolder&amp;siteaddress=FAM.docvelocity-na8.net&amp;folderid=FX0C088438-813D-1C72-399B-FFD3078EBB0B","FX21094308")</f>
        <v>FX21094308</v>
      </c>
      <c r="F657" t="s">
        <v>19</v>
      </c>
      <c r="G657" t="s">
        <v>19</v>
      </c>
      <c r="H657" t="s">
        <v>82</v>
      </c>
      <c r="I657" t="s">
        <v>1727</v>
      </c>
      <c r="J657">
        <v>66</v>
      </c>
      <c r="K657" t="s">
        <v>84</v>
      </c>
      <c r="L657" t="s">
        <v>85</v>
      </c>
      <c r="M657" t="s">
        <v>86</v>
      </c>
      <c r="N657">
        <v>2</v>
      </c>
      <c r="O657" s="1">
        <v>44473.425173611111</v>
      </c>
      <c r="P657" s="1">
        <v>44473.514872685184</v>
      </c>
      <c r="Q657">
        <v>7681</v>
      </c>
      <c r="R657">
        <v>69</v>
      </c>
      <c r="S657" t="b">
        <v>0</v>
      </c>
      <c r="T657" t="s">
        <v>87</v>
      </c>
      <c r="U657" t="b">
        <v>0</v>
      </c>
      <c r="V657" t="s">
        <v>128</v>
      </c>
      <c r="W657" s="1">
        <v>44473.426666666666</v>
      </c>
      <c r="X657">
        <v>32</v>
      </c>
      <c r="Y657">
        <v>0</v>
      </c>
      <c r="Z657">
        <v>0</v>
      </c>
      <c r="AA657">
        <v>0</v>
      </c>
      <c r="AB657">
        <v>52</v>
      </c>
      <c r="AC657">
        <v>0</v>
      </c>
      <c r="AD657">
        <v>66</v>
      </c>
      <c r="AE657">
        <v>0</v>
      </c>
      <c r="AF657">
        <v>0</v>
      </c>
      <c r="AG657">
        <v>0</v>
      </c>
      <c r="AH657" t="s">
        <v>142</v>
      </c>
      <c r="AI657" s="1">
        <v>44473.514872685184</v>
      </c>
      <c r="AJ657">
        <v>37</v>
      </c>
      <c r="AK657">
        <v>0</v>
      </c>
      <c r="AL657">
        <v>0</v>
      </c>
      <c r="AM657">
        <v>0</v>
      </c>
      <c r="AN657">
        <v>52</v>
      </c>
      <c r="AO657">
        <v>0</v>
      </c>
      <c r="AP657">
        <v>66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>
      <c r="A658" t="s">
        <v>1728</v>
      </c>
      <c r="B658" t="s">
        <v>79</v>
      </c>
      <c r="C658" t="s">
        <v>1729</v>
      </c>
      <c r="D658" t="s">
        <v>81</v>
      </c>
      <c r="E658" s="2" t="str">
        <f>HYPERLINK("capsilon://?command=openfolder&amp;siteaddress=FAM.docvelocity-na8.net&amp;folderid=FX886D3D60-0207-E35C-A5A4-43C69FC60B94","FX2110544")</f>
        <v>FX2110544</v>
      </c>
      <c r="F658" t="s">
        <v>19</v>
      </c>
      <c r="G658" t="s">
        <v>19</v>
      </c>
      <c r="H658" t="s">
        <v>82</v>
      </c>
      <c r="I658" t="s">
        <v>1730</v>
      </c>
      <c r="J658">
        <v>156</v>
      </c>
      <c r="K658" t="s">
        <v>84</v>
      </c>
      <c r="L658" t="s">
        <v>85</v>
      </c>
      <c r="M658" t="s">
        <v>86</v>
      </c>
      <c r="N658">
        <v>2</v>
      </c>
      <c r="O658" s="1">
        <v>44473.428657407407</v>
      </c>
      <c r="P658" s="1">
        <v>44473.536585648151</v>
      </c>
      <c r="Q658">
        <v>5696</v>
      </c>
      <c r="R658">
        <v>3629</v>
      </c>
      <c r="S658" t="b">
        <v>0</v>
      </c>
      <c r="T658" t="s">
        <v>87</v>
      </c>
      <c r="U658" t="b">
        <v>0</v>
      </c>
      <c r="V658" t="s">
        <v>128</v>
      </c>
      <c r="W658" s="1">
        <v>44473.449050925927</v>
      </c>
      <c r="X658">
        <v>1738</v>
      </c>
      <c r="Y658">
        <v>166</v>
      </c>
      <c r="Z658">
        <v>0</v>
      </c>
      <c r="AA658">
        <v>166</v>
      </c>
      <c r="AB658">
        <v>0</v>
      </c>
      <c r="AC658">
        <v>84</v>
      </c>
      <c r="AD658">
        <v>-10</v>
      </c>
      <c r="AE658">
        <v>0</v>
      </c>
      <c r="AF658">
        <v>0</v>
      </c>
      <c r="AG658">
        <v>0</v>
      </c>
      <c r="AH658" t="s">
        <v>206</v>
      </c>
      <c r="AI658" s="1">
        <v>44473.536585648151</v>
      </c>
      <c r="AJ658">
        <v>1891</v>
      </c>
      <c r="AK658">
        <v>1</v>
      </c>
      <c r="AL658">
        <v>0</v>
      </c>
      <c r="AM658">
        <v>1</v>
      </c>
      <c r="AN658">
        <v>0</v>
      </c>
      <c r="AO658">
        <v>1</v>
      </c>
      <c r="AP658">
        <v>-11</v>
      </c>
      <c r="AQ658">
        <v>0</v>
      </c>
      <c r="AR658">
        <v>0</v>
      </c>
      <c r="AS658">
        <v>0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>
      <c r="A659" t="s">
        <v>1731</v>
      </c>
      <c r="B659" t="s">
        <v>79</v>
      </c>
      <c r="C659" t="s">
        <v>1732</v>
      </c>
      <c r="D659" t="s">
        <v>81</v>
      </c>
      <c r="E659" s="2" t="str">
        <f>HYPERLINK("capsilon://?command=openfolder&amp;siteaddress=FAM.docvelocity-na8.net&amp;folderid=FX69C50101-6036-7B09-AC5D-77D91B5145C6","FX210815925")</f>
        <v>FX210815925</v>
      </c>
      <c r="F659" t="s">
        <v>19</v>
      </c>
      <c r="G659" t="s">
        <v>19</v>
      </c>
      <c r="H659" t="s">
        <v>82</v>
      </c>
      <c r="I659" t="s">
        <v>1733</v>
      </c>
      <c r="J659">
        <v>75</v>
      </c>
      <c r="K659" t="s">
        <v>84</v>
      </c>
      <c r="L659" t="s">
        <v>85</v>
      </c>
      <c r="M659" t="s">
        <v>86</v>
      </c>
      <c r="N659">
        <v>1</v>
      </c>
      <c r="O659" s="1">
        <v>44473.436655092592</v>
      </c>
      <c r="P659" s="1">
        <v>44473.444745370369</v>
      </c>
      <c r="Q659">
        <v>295</v>
      </c>
      <c r="R659">
        <v>404</v>
      </c>
      <c r="S659" t="b">
        <v>0</v>
      </c>
      <c r="T659" t="s">
        <v>87</v>
      </c>
      <c r="U659" t="b">
        <v>0</v>
      </c>
      <c r="V659" t="s">
        <v>157</v>
      </c>
      <c r="W659" s="1">
        <v>44473.444745370369</v>
      </c>
      <c r="X659">
        <v>255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75</v>
      </c>
      <c r="AE659">
        <v>71</v>
      </c>
      <c r="AF659">
        <v>0</v>
      </c>
      <c r="AG659">
        <v>2</v>
      </c>
      <c r="AH659" t="s">
        <v>87</v>
      </c>
      <c r="AI659" t="s">
        <v>87</v>
      </c>
      <c r="AJ659" t="s">
        <v>87</v>
      </c>
      <c r="AK659" t="s">
        <v>87</v>
      </c>
      <c r="AL659" t="s">
        <v>87</v>
      </c>
      <c r="AM659" t="s">
        <v>87</v>
      </c>
      <c r="AN659" t="s">
        <v>87</v>
      </c>
      <c r="AO659" t="s">
        <v>87</v>
      </c>
      <c r="AP659" t="s">
        <v>87</v>
      </c>
      <c r="AQ659" t="s">
        <v>87</v>
      </c>
      <c r="AR659" t="s">
        <v>87</v>
      </c>
      <c r="AS659" t="s">
        <v>87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>
      <c r="A660" t="s">
        <v>1734</v>
      </c>
      <c r="B660" t="s">
        <v>79</v>
      </c>
      <c r="C660" t="s">
        <v>1735</v>
      </c>
      <c r="D660" t="s">
        <v>81</v>
      </c>
      <c r="E660" s="2" t="str">
        <f>HYPERLINK("capsilon://?command=openfolder&amp;siteaddress=FAM.docvelocity-na8.net&amp;folderid=FX66D93A7D-7466-915E-E7BF-30A59DA46A42","FX2110218")</f>
        <v>FX2110218</v>
      </c>
      <c r="F660" t="s">
        <v>19</v>
      </c>
      <c r="G660" t="s">
        <v>19</v>
      </c>
      <c r="H660" t="s">
        <v>82</v>
      </c>
      <c r="I660" t="s">
        <v>1736</v>
      </c>
      <c r="J660">
        <v>38</v>
      </c>
      <c r="K660" t="s">
        <v>84</v>
      </c>
      <c r="L660" t="s">
        <v>85</v>
      </c>
      <c r="M660" t="s">
        <v>86</v>
      </c>
      <c r="N660">
        <v>2</v>
      </c>
      <c r="O660" s="1">
        <v>44473.439710648148</v>
      </c>
      <c r="P660" s="1">
        <v>44473.518125000002</v>
      </c>
      <c r="Q660">
        <v>6384</v>
      </c>
      <c r="R660">
        <v>391</v>
      </c>
      <c r="S660" t="b">
        <v>0</v>
      </c>
      <c r="T660" t="s">
        <v>87</v>
      </c>
      <c r="U660" t="b">
        <v>0</v>
      </c>
      <c r="V660" t="s">
        <v>157</v>
      </c>
      <c r="W660" s="1">
        <v>44473.441782407404</v>
      </c>
      <c r="X660">
        <v>111</v>
      </c>
      <c r="Y660">
        <v>37</v>
      </c>
      <c r="Z660">
        <v>0</v>
      </c>
      <c r="AA660">
        <v>37</v>
      </c>
      <c r="AB660">
        <v>0</v>
      </c>
      <c r="AC660">
        <v>13</v>
      </c>
      <c r="AD660">
        <v>1</v>
      </c>
      <c r="AE660">
        <v>0</v>
      </c>
      <c r="AF660">
        <v>0</v>
      </c>
      <c r="AG660">
        <v>0</v>
      </c>
      <c r="AH660" t="s">
        <v>142</v>
      </c>
      <c r="AI660" s="1">
        <v>44473.518125000002</v>
      </c>
      <c r="AJ660">
        <v>280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1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>
      <c r="A661" t="s">
        <v>1737</v>
      </c>
      <c r="B661" t="s">
        <v>79</v>
      </c>
      <c r="C661" t="s">
        <v>1738</v>
      </c>
      <c r="D661" t="s">
        <v>81</v>
      </c>
      <c r="E661" s="2" t="str">
        <f>HYPERLINK("capsilon://?command=openfolder&amp;siteaddress=FAM.docvelocity-na8.net&amp;folderid=FXA594538E-A1BC-4BAB-DFE6-D4A449ED75AB","FX210811490")</f>
        <v>FX210811490</v>
      </c>
      <c r="F661" t="s">
        <v>19</v>
      </c>
      <c r="G661" t="s">
        <v>19</v>
      </c>
      <c r="H661" t="s">
        <v>82</v>
      </c>
      <c r="I661" t="s">
        <v>1739</v>
      </c>
      <c r="J661">
        <v>66</v>
      </c>
      <c r="K661" t="s">
        <v>84</v>
      </c>
      <c r="L661" t="s">
        <v>85</v>
      </c>
      <c r="M661" t="s">
        <v>86</v>
      </c>
      <c r="N661">
        <v>2</v>
      </c>
      <c r="O661" s="1">
        <v>44473.440752314818</v>
      </c>
      <c r="P661" s="1">
        <v>44473.518483796295</v>
      </c>
      <c r="Q661">
        <v>6618</v>
      </c>
      <c r="R661">
        <v>98</v>
      </c>
      <c r="S661" t="b">
        <v>0</v>
      </c>
      <c r="T661" t="s">
        <v>87</v>
      </c>
      <c r="U661" t="b">
        <v>0</v>
      </c>
      <c r="V661" t="s">
        <v>100</v>
      </c>
      <c r="W661" s="1">
        <v>44473.441608796296</v>
      </c>
      <c r="X661">
        <v>68</v>
      </c>
      <c r="Y661">
        <v>0</v>
      </c>
      <c r="Z661">
        <v>0</v>
      </c>
      <c r="AA661">
        <v>0</v>
      </c>
      <c r="AB661">
        <v>52</v>
      </c>
      <c r="AC661">
        <v>0</v>
      </c>
      <c r="AD661">
        <v>66</v>
      </c>
      <c r="AE661">
        <v>0</v>
      </c>
      <c r="AF661">
        <v>0</v>
      </c>
      <c r="AG661">
        <v>0</v>
      </c>
      <c r="AH661" t="s">
        <v>142</v>
      </c>
      <c r="AI661" s="1">
        <v>44473.518483796295</v>
      </c>
      <c r="AJ661">
        <v>30</v>
      </c>
      <c r="AK661">
        <v>0</v>
      </c>
      <c r="AL661">
        <v>0</v>
      </c>
      <c r="AM661">
        <v>0</v>
      </c>
      <c r="AN661">
        <v>52</v>
      </c>
      <c r="AO661">
        <v>0</v>
      </c>
      <c r="AP661">
        <v>66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>
      <c r="A662" t="s">
        <v>1740</v>
      </c>
      <c r="B662" t="s">
        <v>79</v>
      </c>
      <c r="C662" t="s">
        <v>1732</v>
      </c>
      <c r="D662" t="s">
        <v>81</v>
      </c>
      <c r="E662" s="2" t="str">
        <f>HYPERLINK("capsilon://?command=openfolder&amp;siteaddress=FAM.docvelocity-na8.net&amp;folderid=FX69C50101-6036-7B09-AC5D-77D91B5145C6","FX210815925")</f>
        <v>FX210815925</v>
      </c>
      <c r="F662" t="s">
        <v>19</v>
      </c>
      <c r="G662" t="s">
        <v>19</v>
      </c>
      <c r="H662" t="s">
        <v>82</v>
      </c>
      <c r="I662" t="s">
        <v>1733</v>
      </c>
      <c r="J662">
        <v>150</v>
      </c>
      <c r="K662" t="s">
        <v>84</v>
      </c>
      <c r="L662" t="s">
        <v>85</v>
      </c>
      <c r="M662" t="s">
        <v>86</v>
      </c>
      <c r="N662">
        <v>2</v>
      </c>
      <c r="O662" s="1">
        <v>44473.446608796294</v>
      </c>
      <c r="P662" s="1">
        <v>44473.500983796293</v>
      </c>
      <c r="Q662">
        <v>2807</v>
      </c>
      <c r="R662">
        <v>1891</v>
      </c>
      <c r="S662" t="b">
        <v>0</v>
      </c>
      <c r="T662" t="s">
        <v>87</v>
      </c>
      <c r="U662" t="b">
        <v>1</v>
      </c>
      <c r="V662" t="s">
        <v>100</v>
      </c>
      <c r="W662" s="1">
        <v>44473.461435185185</v>
      </c>
      <c r="X662">
        <v>1269</v>
      </c>
      <c r="Y662">
        <v>131</v>
      </c>
      <c r="Z662">
        <v>0</v>
      </c>
      <c r="AA662">
        <v>131</v>
      </c>
      <c r="AB662">
        <v>0</v>
      </c>
      <c r="AC662">
        <v>104</v>
      </c>
      <c r="AD662">
        <v>19</v>
      </c>
      <c r="AE662">
        <v>0</v>
      </c>
      <c r="AF662">
        <v>0</v>
      </c>
      <c r="AG662">
        <v>0</v>
      </c>
      <c r="AH662" t="s">
        <v>121</v>
      </c>
      <c r="AI662" s="1">
        <v>44473.500983796293</v>
      </c>
      <c r="AJ662">
        <v>622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19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>
      <c r="A663" t="s">
        <v>1741</v>
      </c>
      <c r="B663" t="s">
        <v>79</v>
      </c>
      <c r="C663" t="s">
        <v>1742</v>
      </c>
      <c r="D663" t="s">
        <v>81</v>
      </c>
      <c r="E663" s="2" t="str">
        <f>HYPERLINK("capsilon://?command=openfolder&amp;siteaddress=FAM.docvelocity-na8.net&amp;folderid=FX908C21D3-E7B8-9B36-8509-D5A1AAD8BF58","FX21109")</f>
        <v>FX21109</v>
      </c>
      <c r="F663" t="s">
        <v>19</v>
      </c>
      <c r="G663" t="s">
        <v>19</v>
      </c>
      <c r="H663" t="s">
        <v>82</v>
      </c>
      <c r="I663" t="s">
        <v>1743</v>
      </c>
      <c r="J663">
        <v>256</v>
      </c>
      <c r="K663" t="s">
        <v>84</v>
      </c>
      <c r="L663" t="s">
        <v>85</v>
      </c>
      <c r="M663" t="s">
        <v>86</v>
      </c>
      <c r="N663">
        <v>2</v>
      </c>
      <c r="O663" s="1">
        <v>44473.447546296295</v>
      </c>
      <c r="P663" s="1">
        <v>44473.527488425927</v>
      </c>
      <c r="Q663">
        <v>4506</v>
      </c>
      <c r="R663">
        <v>2401</v>
      </c>
      <c r="S663" t="b">
        <v>0</v>
      </c>
      <c r="T663" t="s">
        <v>87</v>
      </c>
      <c r="U663" t="b">
        <v>0</v>
      </c>
      <c r="V663" t="s">
        <v>159</v>
      </c>
      <c r="W663" s="1">
        <v>44473.466354166667</v>
      </c>
      <c r="X663">
        <v>1624</v>
      </c>
      <c r="Y663">
        <v>178</v>
      </c>
      <c r="Z663">
        <v>0</v>
      </c>
      <c r="AA663">
        <v>178</v>
      </c>
      <c r="AB663">
        <v>0</v>
      </c>
      <c r="AC663">
        <v>84</v>
      </c>
      <c r="AD663">
        <v>78</v>
      </c>
      <c r="AE663">
        <v>0</v>
      </c>
      <c r="AF663">
        <v>0</v>
      </c>
      <c r="AG663">
        <v>0</v>
      </c>
      <c r="AH663" t="s">
        <v>142</v>
      </c>
      <c r="AI663" s="1">
        <v>44473.527488425927</v>
      </c>
      <c r="AJ663">
        <v>777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78</v>
      </c>
      <c r="AQ663">
        <v>0</v>
      </c>
      <c r="AR663">
        <v>0</v>
      </c>
      <c r="AS663">
        <v>0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>
      <c r="A664" t="s">
        <v>1744</v>
      </c>
      <c r="B664" t="s">
        <v>79</v>
      </c>
      <c r="C664" t="s">
        <v>1745</v>
      </c>
      <c r="D664" t="s">
        <v>81</v>
      </c>
      <c r="E664" s="2" t="str">
        <f>HYPERLINK("capsilon://?command=openfolder&amp;siteaddress=FAM.docvelocity-na8.net&amp;folderid=FX36F3D0DF-2702-2CB0-AF0D-37B21EF2893C","FX2110385")</f>
        <v>FX2110385</v>
      </c>
      <c r="F664" t="s">
        <v>19</v>
      </c>
      <c r="G664" t="s">
        <v>19</v>
      </c>
      <c r="H664" t="s">
        <v>82</v>
      </c>
      <c r="I664" t="s">
        <v>1746</v>
      </c>
      <c r="J664">
        <v>483</v>
      </c>
      <c r="K664" t="s">
        <v>84</v>
      </c>
      <c r="L664" t="s">
        <v>85</v>
      </c>
      <c r="M664" t="s">
        <v>86</v>
      </c>
      <c r="N664">
        <v>2</v>
      </c>
      <c r="O664" s="1">
        <v>44473.449143518519</v>
      </c>
      <c r="P664" s="1">
        <v>44473.543124999997</v>
      </c>
      <c r="Q664">
        <v>3113</v>
      </c>
      <c r="R664">
        <v>5007</v>
      </c>
      <c r="S664" t="b">
        <v>0</v>
      </c>
      <c r="T664" t="s">
        <v>87</v>
      </c>
      <c r="U664" t="b">
        <v>0</v>
      </c>
      <c r="V664" t="s">
        <v>176</v>
      </c>
      <c r="W664" s="1">
        <v>44473.491597222222</v>
      </c>
      <c r="X664">
        <v>3657</v>
      </c>
      <c r="Y664">
        <v>320</v>
      </c>
      <c r="Z664">
        <v>0</v>
      </c>
      <c r="AA664">
        <v>320</v>
      </c>
      <c r="AB664">
        <v>0</v>
      </c>
      <c r="AC664">
        <v>104</v>
      </c>
      <c r="AD664">
        <v>163</v>
      </c>
      <c r="AE664">
        <v>0</v>
      </c>
      <c r="AF664">
        <v>0</v>
      </c>
      <c r="AG664">
        <v>0</v>
      </c>
      <c r="AH664" t="s">
        <v>142</v>
      </c>
      <c r="AI664" s="1">
        <v>44473.543124999997</v>
      </c>
      <c r="AJ664">
        <v>1350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163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>
      <c r="A665" t="s">
        <v>1747</v>
      </c>
      <c r="B665" t="s">
        <v>79</v>
      </c>
      <c r="C665" t="s">
        <v>1748</v>
      </c>
      <c r="D665" t="s">
        <v>81</v>
      </c>
      <c r="E665" s="2" t="str">
        <f>HYPERLINK("capsilon://?command=openfolder&amp;siteaddress=FAM.docvelocity-na8.net&amp;folderid=FX18E78ACA-54DD-36FA-AECC-B0FE2F6BD4CD","FX21095252")</f>
        <v>FX21095252</v>
      </c>
      <c r="F665" t="s">
        <v>19</v>
      </c>
      <c r="G665" t="s">
        <v>19</v>
      </c>
      <c r="H665" t="s">
        <v>82</v>
      </c>
      <c r="I665" t="s">
        <v>1749</v>
      </c>
      <c r="J665">
        <v>66</v>
      </c>
      <c r="K665" t="s">
        <v>294</v>
      </c>
      <c r="L665" t="s">
        <v>19</v>
      </c>
      <c r="M665" t="s">
        <v>81</v>
      </c>
      <c r="N665">
        <v>0</v>
      </c>
      <c r="O665" s="1">
        <v>44470.316064814811</v>
      </c>
      <c r="P665" s="1">
        <v>44470.317442129628</v>
      </c>
      <c r="Q665">
        <v>119</v>
      </c>
      <c r="R665">
        <v>0</v>
      </c>
      <c r="S665" t="b">
        <v>0</v>
      </c>
      <c r="T665" t="s">
        <v>87</v>
      </c>
      <c r="U665" t="b">
        <v>0</v>
      </c>
      <c r="V665" t="s">
        <v>87</v>
      </c>
      <c r="W665" t="s">
        <v>87</v>
      </c>
      <c r="X665" t="s">
        <v>87</v>
      </c>
      <c r="Y665" t="s">
        <v>87</v>
      </c>
      <c r="Z665" t="s">
        <v>87</v>
      </c>
      <c r="AA665" t="s">
        <v>87</v>
      </c>
      <c r="AB665" t="s">
        <v>87</v>
      </c>
      <c r="AC665" t="s">
        <v>87</v>
      </c>
      <c r="AD665" t="s">
        <v>87</v>
      </c>
      <c r="AE665" t="s">
        <v>87</v>
      </c>
      <c r="AF665" t="s">
        <v>87</v>
      </c>
      <c r="AG665" t="s">
        <v>87</v>
      </c>
      <c r="AH665" t="s">
        <v>87</v>
      </c>
      <c r="AI665" t="s">
        <v>87</v>
      </c>
      <c r="AJ665" t="s">
        <v>87</v>
      </c>
      <c r="AK665" t="s">
        <v>87</v>
      </c>
      <c r="AL665" t="s">
        <v>87</v>
      </c>
      <c r="AM665" t="s">
        <v>87</v>
      </c>
      <c r="AN665" t="s">
        <v>87</v>
      </c>
      <c r="AO665" t="s">
        <v>87</v>
      </c>
      <c r="AP665" t="s">
        <v>87</v>
      </c>
      <c r="AQ665" t="s">
        <v>87</v>
      </c>
      <c r="AR665" t="s">
        <v>87</v>
      </c>
      <c r="AS665" t="s">
        <v>87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>
      <c r="A666" t="s">
        <v>1750</v>
      </c>
      <c r="B666" t="s">
        <v>79</v>
      </c>
      <c r="C666" t="s">
        <v>1751</v>
      </c>
      <c r="D666" t="s">
        <v>81</v>
      </c>
      <c r="E666" s="2" t="str">
        <f>HYPERLINK("capsilon://?command=openfolder&amp;siteaddress=FAM.docvelocity-na8.net&amp;folderid=FX75F74D6D-41EB-774C-1754-28200AF9C6BA","FX210716624")</f>
        <v>FX210716624</v>
      </c>
      <c r="F666" t="s">
        <v>19</v>
      </c>
      <c r="G666" t="s">
        <v>19</v>
      </c>
      <c r="H666" t="s">
        <v>82</v>
      </c>
      <c r="I666" t="s">
        <v>1752</v>
      </c>
      <c r="J666">
        <v>66</v>
      </c>
      <c r="K666" t="s">
        <v>84</v>
      </c>
      <c r="L666" t="s">
        <v>85</v>
      </c>
      <c r="M666" t="s">
        <v>86</v>
      </c>
      <c r="N666">
        <v>2</v>
      </c>
      <c r="O666" s="1">
        <v>44470.316168981481</v>
      </c>
      <c r="P666" s="1">
        <v>44470.326354166667</v>
      </c>
      <c r="Q666">
        <v>721</v>
      </c>
      <c r="R666">
        <v>159</v>
      </c>
      <c r="S666" t="b">
        <v>0</v>
      </c>
      <c r="T666" t="s">
        <v>87</v>
      </c>
      <c r="U666" t="b">
        <v>0</v>
      </c>
      <c r="V666" t="s">
        <v>88</v>
      </c>
      <c r="W666" s="1">
        <v>44470.322650462964</v>
      </c>
      <c r="X666">
        <v>80</v>
      </c>
      <c r="Y666">
        <v>0</v>
      </c>
      <c r="Z666">
        <v>0</v>
      </c>
      <c r="AA666">
        <v>0</v>
      </c>
      <c r="AB666">
        <v>52</v>
      </c>
      <c r="AC666">
        <v>0</v>
      </c>
      <c r="AD666">
        <v>66</v>
      </c>
      <c r="AE666">
        <v>0</v>
      </c>
      <c r="AF666">
        <v>0</v>
      </c>
      <c r="AG666">
        <v>0</v>
      </c>
      <c r="AH666" t="s">
        <v>146</v>
      </c>
      <c r="AI666" s="1">
        <v>44470.326354166667</v>
      </c>
      <c r="AJ666">
        <v>79</v>
      </c>
      <c r="AK666">
        <v>0</v>
      </c>
      <c r="AL666">
        <v>0</v>
      </c>
      <c r="AM666">
        <v>0</v>
      </c>
      <c r="AN666">
        <v>52</v>
      </c>
      <c r="AO666">
        <v>0</v>
      </c>
      <c r="AP666">
        <v>66</v>
      </c>
      <c r="AQ666">
        <v>0</v>
      </c>
      <c r="AR666">
        <v>0</v>
      </c>
      <c r="AS666">
        <v>0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>
      <c r="A667" t="s">
        <v>1753</v>
      </c>
      <c r="B667" t="s">
        <v>79</v>
      </c>
      <c r="C667" t="s">
        <v>1145</v>
      </c>
      <c r="D667" t="s">
        <v>81</v>
      </c>
      <c r="E667" s="2" t="str">
        <f>HYPERLINK("capsilon://?command=openfolder&amp;siteaddress=FAM.docvelocity-na8.net&amp;folderid=FXBBA1236B-8B80-1932-366B-DE5EF39818F0","FX210810956")</f>
        <v>FX210810956</v>
      </c>
      <c r="F667" t="s">
        <v>19</v>
      </c>
      <c r="G667" t="s">
        <v>19</v>
      </c>
      <c r="H667" t="s">
        <v>82</v>
      </c>
      <c r="I667" t="s">
        <v>1754</v>
      </c>
      <c r="J667">
        <v>66</v>
      </c>
      <c r="K667" t="s">
        <v>84</v>
      </c>
      <c r="L667" t="s">
        <v>85</v>
      </c>
      <c r="M667" t="s">
        <v>86</v>
      </c>
      <c r="N667">
        <v>1</v>
      </c>
      <c r="O667" s="1">
        <v>44473.464166666665</v>
      </c>
      <c r="P667" s="1">
        <v>44473.466134259259</v>
      </c>
      <c r="Q667">
        <v>9</v>
      </c>
      <c r="R667">
        <v>161</v>
      </c>
      <c r="S667" t="b">
        <v>0</v>
      </c>
      <c r="T667" t="s">
        <v>87</v>
      </c>
      <c r="U667" t="b">
        <v>0</v>
      </c>
      <c r="V667" t="s">
        <v>128</v>
      </c>
      <c r="W667" s="1">
        <v>44473.466134259259</v>
      </c>
      <c r="X667">
        <v>148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66</v>
      </c>
      <c r="AE667">
        <v>52</v>
      </c>
      <c r="AF667">
        <v>0</v>
      </c>
      <c r="AG667">
        <v>1</v>
      </c>
      <c r="AH667" t="s">
        <v>87</v>
      </c>
      <c r="AI667" t="s">
        <v>87</v>
      </c>
      <c r="AJ667" t="s">
        <v>87</v>
      </c>
      <c r="AK667" t="s">
        <v>87</v>
      </c>
      <c r="AL667" t="s">
        <v>87</v>
      </c>
      <c r="AM667" t="s">
        <v>87</v>
      </c>
      <c r="AN667" t="s">
        <v>87</v>
      </c>
      <c r="AO667" t="s">
        <v>87</v>
      </c>
      <c r="AP667" t="s">
        <v>87</v>
      </c>
      <c r="AQ667" t="s">
        <v>87</v>
      </c>
      <c r="AR667" t="s">
        <v>87</v>
      </c>
      <c r="AS667" t="s">
        <v>87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>
      <c r="A668" t="s">
        <v>1755</v>
      </c>
      <c r="B668" t="s">
        <v>79</v>
      </c>
      <c r="C668" t="s">
        <v>1145</v>
      </c>
      <c r="D668" t="s">
        <v>81</v>
      </c>
      <c r="E668" s="2" t="str">
        <f>HYPERLINK("capsilon://?command=openfolder&amp;siteaddress=FAM.docvelocity-na8.net&amp;folderid=FXBBA1236B-8B80-1932-366B-DE5EF39818F0","FX210810956")</f>
        <v>FX210810956</v>
      </c>
      <c r="F668" t="s">
        <v>19</v>
      </c>
      <c r="G668" t="s">
        <v>19</v>
      </c>
      <c r="H668" t="s">
        <v>82</v>
      </c>
      <c r="I668" t="s">
        <v>1754</v>
      </c>
      <c r="J668">
        <v>38</v>
      </c>
      <c r="K668" t="s">
        <v>84</v>
      </c>
      <c r="L668" t="s">
        <v>85</v>
      </c>
      <c r="M668" t="s">
        <v>86</v>
      </c>
      <c r="N668">
        <v>2</v>
      </c>
      <c r="O668" s="1">
        <v>44473.466817129629</v>
      </c>
      <c r="P668" s="1">
        <v>44473.50236111111</v>
      </c>
      <c r="Q668">
        <v>2073</v>
      </c>
      <c r="R668">
        <v>998</v>
      </c>
      <c r="S668" t="b">
        <v>0</v>
      </c>
      <c r="T668" t="s">
        <v>87</v>
      </c>
      <c r="U668" t="b">
        <v>1</v>
      </c>
      <c r="V668" t="s">
        <v>128</v>
      </c>
      <c r="W668" s="1">
        <v>44473.47351851852</v>
      </c>
      <c r="X668">
        <v>579</v>
      </c>
      <c r="Y668">
        <v>37</v>
      </c>
      <c r="Z668">
        <v>0</v>
      </c>
      <c r="AA668">
        <v>37</v>
      </c>
      <c r="AB668">
        <v>0</v>
      </c>
      <c r="AC668">
        <v>29</v>
      </c>
      <c r="AD668">
        <v>1</v>
      </c>
      <c r="AE668">
        <v>0</v>
      </c>
      <c r="AF668">
        <v>0</v>
      </c>
      <c r="AG668">
        <v>0</v>
      </c>
      <c r="AH668" t="s">
        <v>142</v>
      </c>
      <c r="AI668" s="1">
        <v>44473.50236111111</v>
      </c>
      <c r="AJ668">
        <v>419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1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>
      <c r="A669" t="s">
        <v>1756</v>
      </c>
      <c r="B669" t="s">
        <v>79</v>
      </c>
      <c r="C669" t="s">
        <v>1267</v>
      </c>
      <c r="D669" t="s">
        <v>81</v>
      </c>
      <c r="E669" s="2" t="str">
        <f>HYPERLINK("capsilon://?command=openfolder&amp;siteaddress=FAM.docvelocity-na8.net&amp;folderid=FX0EDE2D70-FAB4-1645-3ECB-E4F27D4A7A66","FX21099276")</f>
        <v>FX21099276</v>
      </c>
      <c r="F669" t="s">
        <v>19</v>
      </c>
      <c r="G669" t="s">
        <v>19</v>
      </c>
      <c r="H669" t="s">
        <v>82</v>
      </c>
      <c r="I669" t="s">
        <v>1757</v>
      </c>
      <c r="J669">
        <v>26</v>
      </c>
      <c r="K669" t="s">
        <v>84</v>
      </c>
      <c r="L669" t="s">
        <v>85</v>
      </c>
      <c r="M669" t="s">
        <v>86</v>
      </c>
      <c r="N669">
        <v>1</v>
      </c>
      <c r="O669" s="1">
        <v>44473.4687037037</v>
      </c>
      <c r="P669" s="1">
        <v>44473.479467592595</v>
      </c>
      <c r="Q669">
        <v>327</v>
      </c>
      <c r="R669">
        <v>603</v>
      </c>
      <c r="S669" t="b">
        <v>0</v>
      </c>
      <c r="T669" t="s">
        <v>87</v>
      </c>
      <c r="U669" t="b">
        <v>0</v>
      </c>
      <c r="V669" t="s">
        <v>157</v>
      </c>
      <c r="W669" s="1">
        <v>44473.479467592595</v>
      </c>
      <c r="X669">
        <v>193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26</v>
      </c>
      <c r="AE669">
        <v>21</v>
      </c>
      <c r="AF669">
        <v>0</v>
      </c>
      <c r="AG669">
        <v>2</v>
      </c>
      <c r="AH669" t="s">
        <v>87</v>
      </c>
      <c r="AI669" t="s">
        <v>87</v>
      </c>
      <c r="AJ669" t="s">
        <v>87</v>
      </c>
      <c r="AK669" t="s">
        <v>87</v>
      </c>
      <c r="AL669" t="s">
        <v>87</v>
      </c>
      <c r="AM669" t="s">
        <v>87</v>
      </c>
      <c r="AN669" t="s">
        <v>87</v>
      </c>
      <c r="AO669" t="s">
        <v>87</v>
      </c>
      <c r="AP669" t="s">
        <v>87</v>
      </c>
      <c r="AQ669" t="s">
        <v>87</v>
      </c>
      <c r="AR669" t="s">
        <v>87</v>
      </c>
      <c r="AS669" t="s">
        <v>87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>
      <c r="A670" t="s">
        <v>1758</v>
      </c>
      <c r="B670" t="s">
        <v>79</v>
      </c>
      <c r="C670" t="s">
        <v>260</v>
      </c>
      <c r="D670" t="s">
        <v>81</v>
      </c>
      <c r="E670" s="2" t="str">
        <f>HYPERLINK("capsilon://?command=openfolder&amp;siteaddress=FAM.docvelocity-na8.net&amp;folderid=FX74F84CAB-AE40-6C66-F5B4-B58D13C4238D","FX210914270")</f>
        <v>FX210914270</v>
      </c>
      <c r="F670" t="s">
        <v>19</v>
      </c>
      <c r="G670" t="s">
        <v>19</v>
      </c>
      <c r="H670" t="s">
        <v>82</v>
      </c>
      <c r="I670" t="s">
        <v>1759</v>
      </c>
      <c r="J670">
        <v>162</v>
      </c>
      <c r="K670" t="s">
        <v>84</v>
      </c>
      <c r="L670" t="s">
        <v>85</v>
      </c>
      <c r="M670" t="s">
        <v>86</v>
      </c>
      <c r="N670">
        <v>2</v>
      </c>
      <c r="O670" s="1">
        <v>44473.475358796299</v>
      </c>
      <c r="P670" s="1">
        <v>44473.538784722223</v>
      </c>
      <c r="Q670">
        <v>4067</v>
      </c>
      <c r="R670">
        <v>1413</v>
      </c>
      <c r="S670" t="b">
        <v>0</v>
      </c>
      <c r="T670" t="s">
        <v>87</v>
      </c>
      <c r="U670" t="b">
        <v>0</v>
      </c>
      <c r="V670" t="s">
        <v>159</v>
      </c>
      <c r="W670" s="1">
        <v>44473.483310185184</v>
      </c>
      <c r="X670">
        <v>686</v>
      </c>
      <c r="Y670">
        <v>149</v>
      </c>
      <c r="Z670">
        <v>0</v>
      </c>
      <c r="AA670">
        <v>149</v>
      </c>
      <c r="AB670">
        <v>0</v>
      </c>
      <c r="AC670">
        <v>82</v>
      </c>
      <c r="AD670">
        <v>13</v>
      </c>
      <c r="AE670">
        <v>0</v>
      </c>
      <c r="AF670">
        <v>0</v>
      </c>
      <c r="AG670">
        <v>0</v>
      </c>
      <c r="AH670" t="s">
        <v>452</v>
      </c>
      <c r="AI670" s="1">
        <v>44473.538784722223</v>
      </c>
      <c r="AJ670">
        <v>727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13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>
      <c r="A671" t="s">
        <v>1760</v>
      </c>
      <c r="B671" t="s">
        <v>79</v>
      </c>
      <c r="C671" t="s">
        <v>1267</v>
      </c>
      <c r="D671" t="s">
        <v>81</v>
      </c>
      <c r="E671" s="2" t="str">
        <f>HYPERLINK("capsilon://?command=openfolder&amp;siteaddress=FAM.docvelocity-na8.net&amp;folderid=FX0EDE2D70-FAB4-1645-3ECB-E4F27D4A7A66","FX21099276")</f>
        <v>FX21099276</v>
      </c>
      <c r="F671" t="s">
        <v>19</v>
      </c>
      <c r="G671" t="s">
        <v>19</v>
      </c>
      <c r="H671" t="s">
        <v>82</v>
      </c>
      <c r="I671" t="s">
        <v>1757</v>
      </c>
      <c r="J671">
        <v>52</v>
      </c>
      <c r="K671" t="s">
        <v>84</v>
      </c>
      <c r="L671" t="s">
        <v>85</v>
      </c>
      <c r="M671" t="s">
        <v>86</v>
      </c>
      <c r="N671">
        <v>2</v>
      </c>
      <c r="O671" s="1">
        <v>44473.480347222219</v>
      </c>
      <c r="P671" s="1">
        <v>44473.505902777775</v>
      </c>
      <c r="Q671">
        <v>1454</v>
      </c>
      <c r="R671">
        <v>754</v>
      </c>
      <c r="S671" t="b">
        <v>0</v>
      </c>
      <c r="T671" t="s">
        <v>87</v>
      </c>
      <c r="U671" t="b">
        <v>1</v>
      </c>
      <c r="V671" t="s">
        <v>172</v>
      </c>
      <c r="W671" s="1">
        <v>44473.48541666667</v>
      </c>
      <c r="X671">
        <v>438</v>
      </c>
      <c r="Y671">
        <v>42</v>
      </c>
      <c r="Z671">
        <v>0</v>
      </c>
      <c r="AA671">
        <v>42</v>
      </c>
      <c r="AB671">
        <v>0</v>
      </c>
      <c r="AC671">
        <v>30</v>
      </c>
      <c r="AD671">
        <v>10</v>
      </c>
      <c r="AE671">
        <v>0</v>
      </c>
      <c r="AF671">
        <v>0</v>
      </c>
      <c r="AG671">
        <v>0</v>
      </c>
      <c r="AH671" t="s">
        <v>142</v>
      </c>
      <c r="AI671" s="1">
        <v>44473.505902777775</v>
      </c>
      <c r="AJ671">
        <v>305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10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>
      <c r="A672" t="s">
        <v>1761</v>
      </c>
      <c r="B672" t="s">
        <v>79</v>
      </c>
      <c r="C672" t="s">
        <v>1163</v>
      </c>
      <c r="D672" t="s">
        <v>81</v>
      </c>
      <c r="E672" s="2" t="str">
        <f>HYPERLINK("capsilon://?command=openfolder&amp;siteaddress=FAM.docvelocity-na8.net&amp;folderid=FX97DE4BAD-26FA-6A79-6B6D-5F715B5067A9","FX21093915")</f>
        <v>FX21093915</v>
      </c>
      <c r="F672" t="s">
        <v>19</v>
      </c>
      <c r="G672" t="s">
        <v>19</v>
      </c>
      <c r="H672" t="s">
        <v>82</v>
      </c>
      <c r="I672" t="s">
        <v>1714</v>
      </c>
      <c r="J672">
        <v>76</v>
      </c>
      <c r="K672" t="s">
        <v>84</v>
      </c>
      <c r="L672" t="s">
        <v>85</v>
      </c>
      <c r="M672" t="s">
        <v>86</v>
      </c>
      <c r="N672">
        <v>2</v>
      </c>
      <c r="O672" s="1">
        <v>44470.325104166666</v>
      </c>
      <c r="P672" s="1">
        <v>44470.383888888886</v>
      </c>
      <c r="Q672">
        <v>3283</v>
      </c>
      <c r="R672">
        <v>1796</v>
      </c>
      <c r="S672" t="b">
        <v>0</v>
      </c>
      <c r="T672" t="s">
        <v>87</v>
      </c>
      <c r="U672" t="b">
        <v>1</v>
      </c>
      <c r="V672" t="s">
        <v>100</v>
      </c>
      <c r="W672" s="1">
        <v>44470.36991898148</v>
      </c>
      <c r="X672">
        <v>1145</v>
      </c>
      <c r="Y672">
        <v>74</v>
      </c>
      <c r="Z672">
        <v>0</v>
      </c>
      <c r="AA672">
        <v>74</v>
      </c>
      <c r="AB672">
        <v>0</v>
      </c>
      <c r="AC672">
        <v>61</v>
      </c>
      <c r="AD672">
        <v>2</v>
      </c>
      <c r="AE672">
        <v>0</v>
      </c>
      <c r="AF672">
        <v>0</v>
      </c>
      <c r="AG672">
        <v>0</v>
      </c>
      <c r="AH672" t="s">
        <v>121</v>
      </c>
      <c r="AI672" s="1">
        <v>44470.383888888886</v>
      </c>
      <c r="AJ672">
        <v>618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2</v>
      </c>
      <c r="AQ672">
        <v>0</v>
      </c>
      <c r="AR672">
        <v>0</v>
      </c>
      <c r="AS672">
        <v>0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>
      <c r="A673" t="s">
        <v>1762</v>
      </c>
      <c r="B673" t="s">
        <v>79</v>
      </c>
      <c r="C673" t="s">
        <v>340</v>
      </c>
      <c r="D673" t="s">
        <v>81</v>
      </c>
      <c r="E673" s="2" t="str">
        <f>HYPERLINK("capsilon://?command=openfolder&amp;siteaddress=FAM.docvelocity-na8.net&amp;folderid=FXE77717CD-C21E-37A7-40BB-93A7C1D82B65","FX210914751")</f>
        <v>FX210914751</v>
      </c>
      <c r="F673" t="s">
        <v>19</v>
      </c>
      <c r="G673" t="s">
        <v>19</v>
      </c>
      <c r="H673" t="s">
        <v>82</v>
      </c>
      <c r="I673" t="s">
        <v>1763</v>
      </c>
      <c r="J673">
        <v>38</v>
      </c>
      <c r="K673" t="s">
        <v>84</v>
      </c>
      <c r="L673" t="s">
        <v>85</v>
      </c>
      <c r="M673" t="s">
        <v>86</v>
      </c>
      <c r="N673">
        <v>2</v>
      </c>
      <c r="O673" s="1">
        <v>44473.481678240743</v>
      </c>
      <c r="P673" s="1">
        <v>44473.545555555553</v>
      </c>
      <c r="Q673">
        <v>4603</v>
      </c>
      <c r="R673">
        <v>916</v>
      </c>
      <c r="S673" t="b">
        <v>0</v>
      </c>
      <c r="T673" t="s">
        <v>87</v>
      </c>
      <c r="U673" t="b">
        <v>0</v>
      </c>
      <c r="V673" t="s">
        <v>157</v>
      </c>
      <c r="W673" s="1">
        <v>44473.48333333333</v>
      </c>
      <c r="X673">
        <v>142</v>
      </c>
      <c r="Y673">
        <v>37</v>
      </c>
      <c r="Z673">
        <v>0</v>
      </c>
      <c r="AA673">
        <v>37</v>
      </c>
      <c r="AB673">
        <v>0</v>
      </c>
      <c r="AC673">
        <v>15</v>
      </c>
      <c r="AD673">
        <v>1</v>
      </c>
      <c r="AE673">
        <v>0</v>
      </c>
      <c r="AF673">
        <v>0</v>
      </c>
      <c r="AG673">
        <v>0</v>
      </c>
      <c r="AH673" t="s">
        <v>206</v>
      </c>
      <c r="AI673" s="1">
        <v>44473.545555555553</v>
      </c>
      <c r="AJ673">
        <v>774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1</v>
      </c>
      <c r="AQ673">
        <v>0</v>
      </c>
      <c r="AR673">
        <v>0</v>
      </c>
      <c r="AS673">
        <v>0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>
      <c r="A674" t="s">
        <v>1764</v>
      </c>
      <c r="B674" t="s">
        <v>79</v>
      </c>
      <c r="C674" t="s">
        <v>136</v>
      </c>
      <c r="D674" t="s">
        <v>81</v>
      </c>
      <c r="E674" s="2" t="str">
        <f>HYPERLINK("capsilon://?command=openfolder&amp;siteaddress=FAM.docvelocity-na8.net&amp;folderid=FX4B0C8826-D7CF-64EE-6D77-C744115FDA15","FX2110534")</f>
        <v>FX2110534</v>
      </c>
      <c r="F674" t="s">
        <v>19</v>
      </c>
      <c r="G674" t="s">
        <v>19</v>
      </c>
      <c r="H674" t="s">
        <v>82</v>
      </c>
      <c r="I674" t="s">
        <v>1765</v>
      </c>
      <c r="J674">
        <v>38</v>
      </c>
      <c r="K674" t="s">
        <v>84</v>
      </c>
      <c r="L674" t="s">
        <v>85</v>
      </c>
      <c r="M674" t="s">
        <v>86</v>
      </c>
      <c r="N674">
        <v>2</v>
      </c>
      <c r="O674" s="1">
        <v>44473.482731481483</v>
      </c>
      <c r="P674" s="1">
        <v>44473.540821759256</v>
      </c>
      <c r="Q674">
        <v>4592</v>
      </c>
      <c r="R674">
        <v>427</v>
      </c>
      <c r="S674" t="b">
        <v>0</v>
      </c>
      <c r="T674" t="s">
        <v>87</v>
      </c>
      <c r="U674" t="b">
        <v>0</v>
      </c>
      <c r="V674" t="s">
        <v>88</v>
      </c>
      <c r="W674" s="1">
        <v>44473.485682870371</v>
      </c>
      <c r="X674">
        <v>252</v>
      </c>
      <c r="Y674">
        <v>37</v>
      </c>
      <c r="Z674">
        <v>0</v>
      </c>
      <c r="AA674">
        <v>37</v>
      </c>
      <c r="AB674">
        <v>0</v>
      </c>
      <c r="AC674">
        <v>9</v>
      </c>
      <c r="AD674">
        <v>1</v>
      </c>
      <c r="AE674">
        <v>0</v>
      </c>
      <c r="AF674">
        <v>0</v>
      </c>
      <c r="AG674">
        <v>0</v>
      </c>
      <c r="AH674" t="s">
        <v>452</v>
      </c>
      <c r="AI674" s="1">
        <v>44473.540821759256</v>
      </c>
      <c r="AJ674">
        <v>175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1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>
      <c r="A675" t="s">
        <v>1766</v>
      </c>
      <c r="B675" t="s">
        <v>79</v>
      </c>
      <c r="C675" t="s">
        <v>1407</v>
      </c>
      <c r="D675" t="s">
        <v>81</v>
      </c>
      <c r="E675" s="2" t="str">
        <f>HYPERLINK("capsilon://?command=openfolder&amp;siteaddress=FAM.docvelocity-na8.net&amp;folderid=FXE7CE3E81-E1D4-54D4-7765-939F5213394F","FX210812363")</f>
        <v>FX210812363</v>
      </c>
      <c r="F675" t="s">
        <v>19</v>
      </c>
      <c r="G675" t="s">
        <v>19</v>
      </c>
      <c r="H675" t="s">
        <v>82</v>
      </c>
      <c r="I675" t="s">
        <v>1767</v>
      </c>
      <c r="J675">
        <v>66</v>
      </c>
      <c r="K675" t="s">
        <v>84</v>
      </c>
      <c r="L675" t="s">
        <v>85</v>
      </c>
      <c r="M675" t="s">
        <v>86</v>
      </c>
      <c r="N675">
        <v>2</v>
      </c>
      <c r="O675" s="1">
        <v>44470.32675925926</v>
      </c>
      <c r="P675" s="1">
        <v>44470.360891203702</v>
      </c>
      <c r="Q675">
        <v>2810</v>
      </c>
      <c r="R675">
        <v>139</v>
      </c>
      <c r="S675" t="b">
        <v>0</v>
      </c>
      <c r="T675" t="s">
        <v>87</v>
      </c>
      <c r="U675" t="b">
        <v>0</v>
      </c>
      <c r="V675" t="s">
        <v>407</v>
      </c>
      <c r="W675" s="1">
        <v>44470.358865740738</v>
      </c>
      <c r="X675">
        <v>71</v>
      </c>
      <c r="Y675">
        <v>0</v>
      </c>
      <c r="Z675">
        <v>0</v>
      </c>
      <c r="AA675">
        <v>0</v>
      </c>
      <c r="AB675">
        <v>52</v>
      </c>
      <c r="AC675">
        <v>0</v>
      </c>
      <c r="AD675">
        <v>66</v>
      </c>
      <c r="AE675">
        <v>0</v>
      </c>
      <c r="AF675">
        <v>0</v>
      </c>
      <c r="AG675">
        <v>0</v>
      </c>
      <c r="AH675" t="s">
        <v>121</v>
      </c>
      <c r="AI675" s="1">
        <v>44470.360891203702</v>
      </c>
      <c r="AJ675">
        <v>68</v>
      </c>
      <c r="AK675">
        <v>0</v>
      </c>
      <c r="AL675">
        <v>0</v>
      </c>
      <c r="AM675">
        <v>0</v>
      </c>
      <c r="AN675">
        <v>52</v>
      </c>
      <c r="AO675">
        <v>0</v>
      </c>
      <c r="AP675">
        <v>66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>
      <c r="A676" t="s">
        <v>1768</v>
      </c>
      <c r="B676" t="s">
        <v>79</v>
      </c>
      <c r="C676" t="s">
        <v>1769</v>
      </c>
      <c r="D676" t="s">
        <v>81</v>
      </c>
      <c r="E676" s="2" t="str">
        <f>HYPERLINK("capsilon://?command=openfolder&amp;siteaddress=FAM.docvelocity-na8.net&amp;folderid=FXFDDEA007-E53D-2EAA-516C-5967B7F4D937","FX2110254")</f>
        <v>FX2110254</v>
      </c>
      <c r="F676" t="s">
        <v>19</v>
      </c>
      <c r="G676" t="s">
        <v>19</v>
      </c>
      <c r="H676" t="s">
        <v>82</v>
      </c>
      <c r="I676" t="s">
        <v>1770</v>
      </c>
      <c r="J676">
        <v>163</v>
      </c>
      <c r="K676" t="s">
        <v>84</v>
      </c>
      <c r="L676" t="s">
        <v>85</v>
      </c>
      <c r="M676" t="s">
        <v>86</v>
      </c>
      <c r="N676">
        <v>2</v>
      </c>
      <c r="O676" s="1">
        <v>44473.494201388887</v>
      </c>
      <c r="P676" s="1">
        <v>44473.544791666667</v>
      </c>
      <c r="Q676">
        <v>3575</v>
      </c>
      <c r="R676">
        <v>796</v>
      </c>
      <c r="S676" t="b">
        <v>0</v>
      </c>
      <c r="T676" t="s">
        <v>87</v>
      </c>
      <c r="U676" t="b">
        <v>0</v>
      </c>
      <c r="V676" t="s">
        <v>172</v>
      </c>
      <c r="W676" s="1">
        <v>44473.499467592592</v>
      </c>
      <c r="X676">
        <v>454</v>
      </c>
      <c r="Y676">
        <v>113</v>
      </c>
      <c r="Z676">
        <v>0</v>
      </c>
      <c r="AA676">
        <v>113</v>
      </c>
      <c r="AB676">
        <v>0</v>
      </c>
      <c r="AC676">
        <v>47</v>
      </c>
      <c r="AD676">
        <v>50</v>
      </c>
      <c r="AE676">
        <v>0</v>
      </c>
      <c r="AF676">
        <v>0</v>
      </c>
      <c r="AG676">
        <v>0</v>
      </c>
      <c r="AH676" t="s">
        <v>452</v>
      </c>
      <c r="AI676" s="1">
        <v>44473.544791666667</v>
      </c>
      <c r="AJ676">
        <v>342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50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>
      <c r="A677" t="s">
        <v>1771</v>
      </c>
      <c r="B677" t="s">
        <v>79</v>
      </c>
      <c r="C677" t="s">
        <v>1772</v>
      </c>
      <c r="D677" t="s">
        <v>81</v>
      </c>
      <c r="E677" s="2" t="str">
        <f>HYPERLINK("capsilon://?command=openfolder&amp;siteaddress=FAM.docvelocity-na8.net&amp;folderid=FXC30082CC-D1C4-DB7C-EB17-C8EA13E1D1A0","FX21091806")</f>
        <v>FX21091806</v>
      </c>
      <c r="F677" t="s">
        <v>19</v>
      </c>
      <c r="G677" t="s">
        <v>19</v>
      </c>
      <c r="H677" t="s">
        <v>82</v>
      </c>
      <c r="I677" t="s">
        <v>1773</v>
      </c>
      <c r="J677">
        <v>66</v>
      </c>
      <c r="K677" t="s">
        <v>84</v>
      </c>
      <c r="L677" t="s">
        <v>85</v>
      </c>
      <c r="M677" t="s">
        <v>86</v>
      </c>
      <c r="N677">
        <v>1</v>
      </c>
      <c r="O677" s="1">
        <v>44470.340254629627</v>
      </c>
      <c r="P677" s="1">
        <v>44470.367905092593</v>
      </c>
      <c r="Q677">
        <v>1926</v>
      </c>
      <c r="R677">
        <v>463</v>
      </c>
      <c r="S677" t="b">
        <v>0</v>
      </c>
      <c r="T677" t="s">
        <v>87</v>
      </c>
      <c r="U677" t="b">
        <v>0</v>
      </c>
      <c r="V677" t="s">
        <v>157</v>
      </c>
      <c r="W677" s="1">
        <v>44470.367905092593</v>
      </c>
      <c r="X677">
        <v>328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66</v>
      </c>
      <c r="AE677">
        <v>52</v>
      </c>
      <c r="AF677">
        <v>0</v>
      </c>
      <c r="AG677">
        <v>1</v>
      </c>
      <c r="AH677" t="s">
        <v>87</v>
      </c>
      <c r="AI677" t="s">
        <v>87</v>
      </c>
      <c r="AJ677" t="s">
        <v>87</v>
      </c>
      <c r="AK677" t="s">
        <v>87</v>
      </c>
      <c r="AL677" t="s">
        <v>87</v>
      </c>
      <c r="AM677" t="s">
        <v>87</v>
      </c>
      <c r="AN677" t="s">
        <v>87</v>
      </c>
      <c r="AO677" t="s">
        <v>87</v>
      </c>
      <c r="AP677" t="s">
        <v>87</v>
      </c>
      <c r="AQ677" t="s">
        <v>87</v>
      </c>
      <c r="AR677" t="s">
        <v>87</v>
      </c>
      <c r="AS677" t="s">
        <v>87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>
      <c r="A678" t="s">
        <v>1774</v>
      </c>
      <c r="B678" t="s">
        <v>79</v>
      </c>
      <c r="C678" t="s">
        <v>1775</v>
      </c>
      <c r="D678" t="s">
        <v>81</v>
      </c>
      <c r="E678" s="2" t="str">
        <f>HYPERLINK("capsilon://?command=openfolder&amp;siteaddress=FAM.docvelocity-na8.net&amp;folderid=FXC877FA98-CC71-0616-0AF9-D620FF0ED4A0","FX210914897")</f>
        <v>FX210914897</v>
      </c>
      <c r="F678" t="s">
        <v>19</v>
      </c>
      <c r="G678" t="s">
        <v>19</v>
      </c>
      <c r="H678" t="s">
        <v>82</v>
      </c>
      <c r="I678" t="s">
        <v>1776</v>
      </c>
      <c r="J678">
        <v>38</v>
      </c>
      <c r="K678" t="s">
        <v>84</v>
      </c>
      <c r="L678" t="s">
        <v>85</v>
      </c>
      <c r="M678" t="s">
        <v>86</v>
      </c>
      <c r="N678">
        <v>2</v>
      </c>
      <c r="O678" s="1">
        <v>44473.508923611109</v>
      </c>
      <c r="P678" s="1">
        <v>44473.545659722222</v>
      </c>
      <c r="Q678">
        <v>2758</v>
      </c>
      <c r="R678">
        <v>416</v>
      </c>
      <c r="S678" t="b">
        <v>0</v>
      </c>
      <c r="T678" t="s">
        <v>87</v>
      </c>
      <c r="U678" t="b">
        <v>0</v>
      </c>
      <c r="V678" t="s">
        <v>172</v>
      </c>
      <c r="W678" s="1">
        <v>44473.51122685185</v>
      </c>
      <c r="X678">
        <v>198</v>
      </c>
      <c r="Y678">
        <v>37</v>
      </c>
      <c r="Z678">
        <v>0</v>
      </c>
      <c r="AA678">
        <v>37</v>
      </c>
      <c r="AB678">
        <v>0</v>
      </c>
      <c r="AC678">
        <v>17</v>
      </c>
      <c r="AD678">
        <v>1</v>
      </c>
      <c r="AE678">
        <v>0</v>
      </c>
      <c r="AF678">
        <v>0</v>
      </c>
      <c r="AG678">
        <v>0</v>
      </c>
      <c r="AH678" t="s">
        <v>142</v>
      </c>
      <c r="AI678" s="1">
        <v>44473.545659722222</v>
      </c>
      <c r="AJ678">
        <v>218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1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>
      <c r="A679" t="s">
        <v>1777</v>
      </c>
      <c r="B679" t="s">
        <v>79</v>
      </c>
      <c r="C679" t="s">
        <v>1509</v>
      </c>
      <c r="D679" t="s">
        <v>81</v>
      </c>
      <c r="E679" s="2" t="str">
        <f>HYPERLINK("capsilon://?command=openfolder&amp;siteaddress=FAM.docvelocity-na8.net&amp;folderid=FXE2B28AC4-9DB3-70C7-E2E3-B752C4305C7B","FX210614338")</f>
        <v>FX210614338</v>
      </c>
      <c r="F679" t="s">
        <v>19</v>
      </c>
      <c r="G679" t="s">
        <v>19</v>
      </c>
      <c r="H679" t="s">
        <v>82</v>
      </c>
      <c r="I679" t="s">
        <v>1778</v>
      </c>
      <c r="J679">
        <v>52</v>
      </c>
      <c r="K679" t="s">
        <v>84</v>
      </c>
      <c r="L679" t="s">
        <v>85</v>
      </c>
      <c r="M679" t="s">
        <v>86</v>
      </c>
      <c r="N679">
        <v>2</v>
      </c>
      <c r="O679" s="1">
        <v>44473.51048611111</v>
      </c>
      <c r="P679" s="1">
        <v>44473.547777777778</v>
      </c>
      <c r="Q679">
        <v>2566</v>
      </c>
      <c r="R679">
        <v>656</v>
      </c>
      <c r="S679" t="b">
        <v>0</v>
      </c>
      <c r="T679" t="s">
        <v>87</v>
      </c>
      <c r="U679" t="b">
        <v>0</v>
      </c>
      <c r="V679" t="s">
        <v>100</v>
      </c>
      <c r="W679" s="1">
        <v>44473.515115740738</v>
      </c>
      <c r="X679">
        <v>399</v>
      </c>
      <c r="Y679">
        <v>42</v>
      </c>
      <c r="Z679">
        <v>0</v>
      </c>
      <c r="AA679">
        <v>42</v>
      </c>
      <c r="AB679">
        <v>0</v>
      </c>
      <c r="AC679">
        <v>18</v>
      </c>
      <c r="AD679">
        <v>10</v>
      </c>
      <c r="AE679">
        <v>0</v>
      </c>
      <c r="AF679">
        <v>0</v>
      </c>
      <c r="AG679">
        <v>0</v>
      </c>
      <c r="AH679" t="s">
        <v>452</v>
      </c>
      <c r="AI679" s="1">
        <v>44473.547777777778</v>
      </c>
      <c r="AJ679">
        <v>257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10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>
      <c r="A680" t="s">
        <v>1779</v>
      </c>
      <c r="B680" t="s">
        <v>79</v>
      </c>
      <c r="C680" t="s">
        <v>1772</v>
      </c>
      <c r="D680" t="s">
        <v>81</v>
      </c>
      <c r="E680" s="2" t="str">
        <f>HYPERLINK("capsilon://?command=openfolder&amp;siteaddress=FAM.docvelocity-na8.net&amp;folderid=FXC30082CC-D1C4-DB7C-EB17-C8EA13E1D1A0","FX21091806")</f>
        <v>FX21091806</v>
      </c>
      <c r="F680" t="s">
        <v>19</v>
      </c>
      <c r="G680" t="s">
        <v>19</v>
      </c>
      <c r="H680" t="s">
        <v>82</v>
      </c>
      <c r="I680" t="s">
        <v>1780</v>
      </c>
      <c r="J680">
        <v>66</v>
      </c>
      <c r="K680" t="s">
        <v>84</v>
      </c>
      <c r="L680" t="s">
        <v>85</v>
      </c>
      <c r="M680" t="s">
        <v>86</v>
      </c>
      <c r="N680">
        <v>1</v>
      </c>
      <c r="O680" s="1">
        <v>44470.340983796297</v>
      </c>
      <c r="P680" s="1">
        <v>44470.367789351854</v>
      </c>
      <c r="Q680">
        <v>2092</v>
      </c>
      <c r="R680">
        <v>224</v>
      </c>
      <c r="S680" t="b">
        <v>0</v>
      </c>
      <c r="T680" t="s">
        <v>87</v>
      </c>
      <c r="U680" t="b">
        <v>0</v>
      </c>
      <c r="V680" t="s">
        <v>150</v>
      </c>
      <c r="W680" s="1">
        <v>44470.367789351854</v>
      </c>
      <c r="X680">
        <v>158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66</v>
      </c>
      <c r="AE680">
        <v>52</v>
      </c>
      <c r="AF680">
        <v>0</v>
      </c>
      <c r="AG680">
        <v>1</v>
      </c>
      <c r="AH680" t="s">
        <v>87</v>
      </c>
      <c r="AI680" t="s">
        <v>87</v>
      </c>
      <c r="AJ680" t="s">
        <v>87</v>
      </c>
      <c r="AK680" t="s">
        <v>87</v>
      </c>
      <c r="AL680" t="s">
        <v>87</v>
      </c>
      <c r="AM680" t="s">
        <v>87</v>
      </c>
      <c r="AN680" t="s">
        <v>87</v>
      </c>
      <c r="AO680" t="s">
        <v>87</v>
      </c>
      <c r="AP680" t="s">
        <v>87</v>
      </c>
      <c r="AQ680" t="s">
        <v>87</v>
      </c>
      <c r="AR680" t="s">
        <v>87</v>
      </c>
      <c r="AS680" t="s">
        <v>87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>
      <c r="A681" t="s">
        <v>1781</v>
      </c>
      <c r="B681" t="s">
        <v>79</v>
      </c>
      <c r="C681" t="s">
        <v>1782</v>
      </c>
      <c r="D681" t="s">
        <v>81</v>
      </c>
      <c r="E681" s="2" t="str">
        <f>HYPERLINK("capsilon://?command=openfolder&amp;siteaddress=FAM.docvelocity-na8.net&amp;folderid=FX85A0B7AE-3DF6-1141-4A11-A3A7FA5F1577","FX210914437")</f>
        <v>FX210914437</v>
      </c>
      <c r="F681" t="s">
        <v>19</v>
      </c>
      <c r="G681" t="s">
        <v>19</v>
      </c>
      <c r="H681" t="s">
        <v>82</v>
      </c>
      <c r="I681" t="s">
        <v>1783</v>
      </c>
      <c r="J681">
        <v>38</v>
      </c>
      <c r="K681" t="s">
        <v>84</v>
      </c>
      <c r="L681" t="s">
        <v>85</v>
      </c>
      <c r="M681" t="s">
        <v>86</v>
      </c>
      <c r="N681">
        <v>2</v>
      </c>
      <c r="O681" s="1">
        <v>44473.513460648152</v>
      </c>
      <c r="P681" s="1">
        <v>44473.554756944446</v>
      </c>
      <c r="Q681">
        <v>2600</v>
      </c>
      <c r="R681">
        <v>968</v>
      </c>
      <c r="S681" t="b">
        <v>0</v>
      </c>
      <c r="T681" t="s">
        <v>87</v>
      </c>
      <c r="U681" t="b">
        <v>0</v>
      </c>
      <c r="V681" t="s">
        <v>172</v>
      </c>
      <c r="W681" s="1">
        <v>44473.515486111108</v>
      </c>
      <c r="X681">
        <v>174</v>
      </c>
      <c r="Y681">
        <v>37</v>
      </c>
      <c r="Z681">
        <v>0</v>
      </c>
      <c r="AA681">
        <v>37</v>
      </c>
      <c r="AB681">
        <v>0</v>
      </c>
      <c r="AC681">
        <v>9</v>
      </c>
      <c r="AD681">
        <v>1</v>
      </c>
      <c r="AE681">
        <v>0</v>
      </c>
      <c r="AF681">
        <v>0</v>
      </c>
      <c r="AG681">
        <v>0</v>
      </c>
      <c r="AH681" t="s">
        <v>206</v>
      </c>
      <c r="AI681" s="1">
        <v>44473.554756944446</v>
      </c>
      <c r="AJ681">
        <v>794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1</v>
      </c>
      <c r="AQ681">
        <v>0</v>
      </c>
      <c r="AR681">
        <v>0</v>
      </c>
      <c r="AS681">
        <v>0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>
      <c r="A682" t="s">
        <v>1784</v>
      </c>
      <c r="B682" t="s">
        <v>79</v>
      </c>
      <c r="C682" t="s">
        <v>277</v>
      </c>
      <c r="D682" t="s">
        <v>81</v>
      </c>
      <c r="E682" s="2" t="str">
        <f>HYPERLINK("capsilon://?command=openfolder&amp;siteaddress=FAM.docvelocity-na8.net&amp;folderid=FX1F2A00F8-A4A5-2DF9-C32D-A069D8DAB111","FX210913285")</f>
        <v>FX210913285</v>
      </c>
      <c r="F682" t="s">
        <v>19</v>
      </c>
      <c r="G682" t="s">
        <v>19</v>
      </c>
      <c r="H682" t="s">
        <v>82</v>
      </c>
      <c r="I682" t="s">
        <v>1785</v>
      </c>
      <c r="J682">
        <v>390</v>
      </c>
      <c r="K682" t="s">
        <v>84</v>
      </c>
      <c r="L682" t="s">
        <v>85</v>
      </c>
      <c r="M682" t="s">
        <v>86</v>
      </c>
      <c r="N682">
        <v>2</v>
      </c>
      <c r="O682" s="1">
        <v>44473.514340277776</v>
      </c>
      <c r="P682" s="1">
        <v>44473.569918981484</v>
      </c>
      <c r="Q682">
        <v>971</v>
      </c>
      <c r="R682">
        <v>3831</v>
      </c>
      <c r="S682" t="b">
        <v>0</v>
      </c>
      <c r="T682" t="s">
        <v>87</v>
      </c>
      <c r="U682" t="b">
        <v>0</v>
      </c>
      <c r="V682" t="s">
        <v>265</v>
      </c>
      <c r="W682" s="1">
        <v>44473.534780092596</v>
      </c>
      <c r="X682">
        <v>1735</v>
      </c>
      <c r="Y682">
        <v>424</v>
      </c>
      <c r="Z682">
        <v>0</v>
      </c>
      <c r="AA682">
        <v>424</v>
      </c>
      <c r="AB682">
        <v>0</v>
      </c>
      <c r="AC682">
        <v>149</v>
      </c>
      <c r="AD682">
        <v>-34</v>
      </c>
      <c r="AE682">
        <v>0</v>
      </c>
      <c r="AF682">
        <v>0</v>
      </c>
      <c r="AG682">
        <v>0</v>
      </c>
      <c r="AH682" t="s">
        <v>142</v>
      </c>
      <c r="AI682" s="1">
        <v>44473.569918981484</v>
      </c>
      <c r="AJ682">
        <v>2096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-34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>
      <c r="A683" t="s">
        <v>1786</v>
      </c>
      <c r="B683" t="s">
        <v>79</v>
      </c>
      <c r="C683" t="s">
        <v>1787</v>
      </c>
      <c r="D683" t="s">
        <v>81</v>
      </c>
      <c r="E683" s="2" t="str">
        <f>HYPERLINK("capsilon://?command=openfolder&amp;siteaddress=FAM.docvelocity-na8.net&amp;folderid=FX3B390B91-6543-5B6B-C8DC-E420C2B640B4","FX21095847")</f>
        <v>FX21095847</v>
      </c>
      <c r="F683" t="s">
        <v>19</v>
      </c>
      <c r="G683" t="s">
        <v>19</v>
      </c>
      <c r="H683" t="s">
        <v>82</v>
      </c>
      <c r="I683" t="s">
        <v>1788</v>
      </c>
      <c r="J683">
        <v>62</v>
      </c>
      <c r="K683" t="s">
        <v>84</v>
      </c>
      <c r="L683" t="s">
        <v>85</v>
      </c>
      <c r="M683" t="s">
        <v>86</v>
      </c>
      <c r="N683">
        <v>2</v>
      </c>
      <c r="O683" s="1">
        <v>44473.514594907407</v>
      </c>
      <c r="P683" s="1">
        <v>44473.550428240742</v>
      </c>
      <c r="Q683">
        <v>1986</v>
      </c>
      <c r="R683">
        <v>1110</v>
      </c>
      <c r="S683" t="b">
        <v>0</v>
      </c>
      <c r="T683" t="s">
        <v>87</v>
      </c>
      <c r="U683" t="b">
        <v>0</v>
      </c>
      <c r="V683" t="s">
        <v>176</v>
      </c>
      <c r="W683" s="1">
        <v>44473.524976851855</v>
      </c>
      <c r="X683">
        <v>882</v>
      </c>
      <c r="Y683">
        <v>64</v>
      </c>
      <c r="Z683">
        <v>0</v>
      </c>
      <c r="AA683">
        <v>64</v>
      </c>
      <c r="AB683">
        <v>0</v>
      </c>
      <c r="AC683">
        <v>21</v>
      </c>
      <c r="AD683">
        <v>-2</v>
      </c>
      <c r="AE683">
        <v>0</v>
      </c>
      <c r="AF683">
        <v>0</v>
      </c>
      <c r="AG683">
        <v>0</v>
      </c>
      <c r="AH683" t="s">
        <v>452</v>
      </c>
      <c r="AI683" s="1">
        <v>44473.550428240742</v>
      </c>
      <c r="AJ683">
        <v>228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-2</v>
      </c>
      <c r="AQ683">
        <v>0</v>
      </c>
      <c r="AR683">
        <v>0</v>
      </c>
      <c r="AS683">
        <v>0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>
      <c r="A684" t="s">
        <v>1789</v>
      </c>
      <c r="B684" t="s">
        <v>79</v>
      </c>
      <c r="C684" t="s">
        <v>1787</v>
      </c>
      <c r="D684" t="s">
        <v>81</v>
      </c>
      <c r="E684" s="2" t="str">
        <f>HYPERLINK("capsilon://?command=openfolder&amp;siteaddress=FAM.docvelocity-na8.net&amp;folderid=FX3B390B91-6543-5B6B-C8DC-E420C2B640B4","FX21095847")</f>
        <v>FX21095847</v>
      </c>
      <c r="F684" t="s">
        <v>19</v>
      </c>
      <c r="G684" t="s">
        <v>19</v>
      </c>
      <c r="H684" t="s">
        <v>82</v>
      </c>
      <c r="I684" t="s">
        <v>1790</v>
      </c>
      <c r="J684">
        <v>62</v>
      </c>
      <c r="K684" t="s">
        <v>84</v>
      </c>
      <c r="L684" t="s">
        <v>85</v>
      </c>
      <c r="M684" t="s">
        <v>86</v>
      </c>
      <c r="N684">
        <v>2</v>
      </c>
      <c r="O684" s="1">
        <v>44473.515405092592</v>
      </c>
      <c r="P684" s="1">
        <v>44473.554085648146</v>
      </c>
      <c r="Q684">
        <v>2561</v>
      </c>
      <c r="R684">
        <v>781</v>
      </c>
      <c r="S684" t="b">
        <v>0</v>
      </c>
      <c r="T684" t="s">
        <v>87</v>
      </c>
      <c r="U684" t="b">
        <v>0</v>
      </c>
      <c r="V684" t="s">
        <v>172</v>
      </c>
      <c r="W684" s="1">
        <v>44473.520868055559</v>
      </c>
      <c r="X684">
        <v>465</v>
      </c>
      <c r="Y684">
        <v>64</v>
      </c>
      <c r="Z684">
        <v>0</v>
      </c>
      <c r="AA684">
        <v>64</v>
      </c>
      <c r="AB684">
        <v>0</v>
      </c>
      <c r="AC684">
        <v>24</v>
      </c>
      <c r="AD684">
        <v>-2</v>
      </c>
      <c r="AE684">
        <v>0</v>
      </c>
      <c r="AF684">
        <v>0</v>
      </c>
      <c r="AG684">
        <v>0</v>
      </c>
      <c r="AH684" t="s">
        <v>452</v>
      </c>
      <c r="AI684" s="1">
        <v>44473.554085648146</v>
      </c>
      <c r="AJ684">
        <v>316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-2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>
      <c r="A685" t="s">
        <v>1791</v>
      </c>
      <c r="B685" t="s">
        <v>79</v>
      </c>
      <c r="C685" t="s">
        <v>1787</v>
      </c>
      <c r="D685" t="s">
        <v>81</v>
      </c>
      <c r="E685" s="2" t="str">
        <f>HYPERLINK("capsilon://?command=openfolder&amp;siteaddress=FAM.docvelocity-na8.net&amp;folderid=FX3B390B91-6543-5B6B-C8DC-E420C2B640B4","FX21095847")</f>
        <v>FX21095847</v>
      </c>
      <c r="F685" t="s">
        <v>19</v>
      </c>
      <c r="G685" t="s">
        <v>19</v>
      </c>
      <c r="H685" t="s">
        <v>82</v>
      </c>
      <c r="I685" t="s">
        <v>1792</v>
      </c>
      <c r="J685">
        <v>61</v>
      </c>
      <c r="K685" t="s">
        <v>84</v>
      </c>
      <c r="L685" t="s">
        <v>85</v>
      </c>
      <c r="M685" t="s">
        <v>86</v>
      </c>
      <c r="N685">
        <v>2</v>
      </c>
      <c r="O685" s="1">
        <v>44473.515613425923</v>
      </c>
      <c r="P685" s="1">
        <v>44473.556747685187</v>
      </c>
      <c r="Q685">
        <v>2789</v>
      </c>
      <c r="R685">
        <v>765</v>
      </c>
      <c r="S685" t="b">
        <v>0</v>
      </c>
      <c r="T685" t="s">
        <v>87</v>
      </c>
      <c r="U685" t="b">
        <v>0</v>
      </c>
      <c r="V685" t="s">
        <v>93</v>
      </c>
      <c r="W685" s="1">
        <v>44473.522662037038</v>
      </c>
      <c r="X685">
        <v>529</v>
      </c>
      <c r="Y685">
        <v>44</v>
      </c>
      <c r="Z685">
        <v>0</v>
      </c>
      <c r="AA685">
        <v>44</v>
      </c>
      <c r="AB685">
        <v>0</v>
      </c>
      <c r="AC685">
        <v>18</v>
      </c>
      <c r="AD685">
        <v>17</v>
      </c>
      <c r="AE685">
        <v>0</v>
      </c>
      <c r="AF685">
        <v>0</v>
      </c>
      <c r="AG685">
        <v>0</v>
      </c>
      <c r="AH685" t="s">
        <v>452</v>
      </c>
      <c r="AI685" s="1">
        <v>44473.556747685187</v>
      </c>
      <c r="AJ685">
        <v>229</v>
      </c>
      <c r="AK685">
        <v>1</v>
      </c>
      <c r="AL685">
        <v>0</v>
      </c>
      <c r="AM685">
        <v>1</v>
      </c>
      <c r="AN685">
        <v>0</v>
      </c>
      <c r="AO685">
        <v>1</v>
      </c>
      <c r="AP685">
        <v>16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>
      <c r="A686" t="s">
        <v>1793</v>
      </c>
      <c r="B686" t="s">
        <v>79</v>
      </c>
      <c r="C686" t="s">
        <v>1787</v>
      </c>
      <c r="D686" t="s">
        <v>81</v>
      </c>
      <c r="E686" s="2" t="str">
        <f>HYPERLINK("capsilon://?command=openfolder&amp;siteaddress=FAM.docvelocity-na8.net&amp;folderid=FX3B390B91-6543-5B6B-C8DC-E420C2B640B4","FX21095847")</f>
        <v>FX21095847</v>
      </c>
      <c r="F686" t="s">
        <v>19</v>
      </c>
      <c r="G686" t="s">
        <v>19</v>
      </c>
      <c r="H686" t="s">
        <v>82</v>
      </c>
      <c r="I686" t="s">
        <v>1794</v>
      </c>
      <c r="J686">
        <v>62</v>
      </c>
      <c r="K686" t="s">
        <v>84</v>
      </c>
      <c r="L686" t="s">
        <v>85</v>
      </c>
      <c r="M686" t="s">
        <v>86</v>
      </c>
      <c r="N686">
        <v>2</v>
      </c>
      <c r="O686" s="1">
        <v>44473.516550925924</v>
      </c>
      <c r="P686" s="1">
        <v>44473.563506944447</v>
      </c>
      <c r="Q686">
        <v>2884</v>
      </c>
      <c r="R686">
        <v>1173</v>
      </c>
      <c r="S686" t="b">
        <v>0</v>
      </c>
      <c r="T686" t="s">
        <v>87</v>
      </c>
      <c r="U686" t="b">
        <v>0</v>
      </c>
      <c r="V686" t="s">
        <v>300</v>
      </c>
      <c r="W686" s="1">
        <v>44473.522638888891</v>
      </c>
      <c r="X686">
        <v>418</v>
      </c>
      <c r="Y686">
        <v>64</v>
      </c>
      <c r="Z686">
        <v>0</v>
      </c>
      <c r="AA686">
        <v>64</v>
      </c>
      <c r="AB686">
        <v>0</v>
      </c>
      <c r="AC686">
        <v>18</v>
      </c>
      <c r="AD686">
        <v>-2</v>
      </c>
      <c r="AE686">
        <v>0</v>
      </c>
      <c r="AF686">
        <v>0</v>
      </c>
      <c r="AG686">
        <v>0</v>
      </c>
      <c r="AH686" t="s">
        <v>206</v>
      </c>
      <c r="AI686" s="1">
        <v>44473.563506944447</v>
      </c>
      <c r="AJ686">
        <v>755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-2</v>
      </c>
      <c r="AQ686">
        <v>0</v>
      </c>
      <c r="AR686">
        <v>0</v>
      </c>
      <c r="AS686">
        <v>0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>
      <c r="A687" t="s">
        <v>1795</v>
      </c>
      <c r="B687" t="s">
        <v>79</v>
      </c>
      <c r="C687" t="s">
        <v>1796</v>
      </c>
      <c r="D687" t="s">
        <v>81</v>
      </c>
      <c r="E687" s="2" t="str">
        <f>HYPERLINK("capsilon://?command=openfolder&amp;siteaddress=FAM.docvelocity-na8.net&amp;folderid=FXA4FE2249-E526-3A68-4CA9-95663F6A020B","FX210810795")</f>
        <v>FX210810795</v>
      </c>
      <c r="F687" t="s">
        <v>19</v>
      </c>
      <c r="G687" t="s">
        <v>19</v>
      </c>
      <c r="H687" t="s">
        <v>82</v>
      </c>
      <c r="I687" t="s">
        <v>1797</v>
      </c>
      <c r="J687">
        <v>132</v>
      </c>
      <c r="K687" t="s">
        <v>84</v>
      </c>
      <c r="L687" t="s">
        <v>85</v>
      </c>
      <c r="M687" t="s">
        <v>86</v>
      </c>
      <c r="N687">
        <v>2</v>
      </c>
      <c r="O687" s="1">
        <v>44473.538564814815</v>
      </c>
      <c r="P687" s="1">
        <v>44473.557129629633</v>
      </c>
      <c r="Q687">
        <v>1463</v>
      </c>
      <c r="R687">
        <v>141</v>
      </c>
      <c r="S687" t="b">
        <v>0</v>
      </c>
      <c r="T687" t="s">
        <v>87</v>
      </c>
      <c r="U687" t="b">
        <v>0</v>
      </c>
      <c r="V687" t="s">
        <v>172</v>
      </c>
      <c r="W687" s="1">
        <v>44473.539837962962</v>
      </c>
      <c r="X687">
        <v>109</v>
      </c>
      <c r="Y687">
        <v>14</v>
      </c>
      <c r="Z687">
        <v>0</v>
      </c>
      <c r="AA687">
        <v>14</v>
      </c>
      <c r="AB687">
        <v>104</v>
      </c>
      <c r="AC687">
        <v>0</v>
      </c>
      <c r="AD687">
        <v>118</v>
      </c>
      <c r="AE687">
        <v>0</v>
      </c>
      <c r="AF687">
        <v>0</v>
      </c>
      <c r="AG687">
        <v>0</v>
      </c>
      <c r="AH687" t="s">
        <v>452</v>
      </c>
      <c r="AI687" s="1">
        <v>44473.557129629633</v>
      </c>
      <c r="AJ687">
        <v>32</v>
      </c>
      <c r="AK687">
        <v>0</v>
      </c>
      <c r="AL687">
        <v>0</v>
      </c>
      <c r="AM687">
        <v>0</v>
      </c>
      <c r="AN687">
        <v>104</v>
      </c>
      <c r="AO687">
        <v>0</v>
      </c>
      <c r="AP687">
        <v>118</v>
      </c>
      <c r="AQ687">
        <v>0</v>
      </c>
      <c r="AR687">
        <v>0</v>
      </c>
      <c r="AS687">
        <v>0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>
      <c r="A688" t="s">
        <v>1798</v>
      </c>
      <c r="B688" t="s">
        <v>79</v>
      </c>
      <c r="C688" t="s">
        <v>1799</v>
      </c>
      <c r="D688" t="s">
        <v>81</v>
      </c>
      <c r="E688" s="2" t="str">
        <f>HYPERLINK("capsilon://?command=openfolder&amp;siteaddress=FAM.docvelocity-na8.net&amp;folderid=FXC0D9EE5E-41A4-38A3-14E0-A667CB303BE8","FX2110440")</f>
        <v>FX2110440</v>
      </c>
      <c r="F688" t="s">
        <v>19</v>
      </c>
      <c r="G688" t="s">
        <v>19</v>
      </c>
      <c r="H688" t="s">
        <v>82</v>
      </c>
      <c r="I688" t="s">
        <v>1800</v>
      </c>
      <c r="J688">
        <v>504</v>
      </c>
      <c r="K688" t="s">
        <v>84</v>
      </c>
      <c r="L688" t="s">
        <v>85</v>
      </c>
      <c r="M688" t="s">
        <v>86</v>
      </c>
      <c r="N688">
        <v>2</v>
      </c>
      <c r="O688" s="1">
        <v>44473.542986111112</v>
      </c>
      <c r="P688" s="1">
        <v>44473.611215277779</v>
      </c>
      <c r="Q688">
        <v>478</v>
      </c>
      <c r="R688">
        <v>5417</v>
      </c>
      <c r="S688" t="b">
        <v>0</v>
      </c>
      <c r="T688" t="s">
        <v>87</v>
      </c>
      <c r="U688" t="b">
        <v>0</v>
      </c>
      <c r="V688" t="s">
        <v>172</v>
      </c>
      <c r="W688" s="1">
        <v>44473.571006944447</v>
      </c>
      <c r="X688">
        <v>2420</v>
      </c>
      <c r="Y688">
        <v>464</v>
      </c>
      <c r="Z688">
        <v>0</v>
      </c>
      <c r="AA688">
        <v>464</v>
      </c>
      <c r="AB688">
        <v>0</v>
      </c>
      <c r="AC688">
        <v>284</v>
      </c>
      <c r="AD688">
        <v>40</v>
      </c>
      <c r="AE688">
        <v>0</v>
      </c>
      <c r="AF688">
        <v>0</v>
      </c>
      <c r="AG688">
        <v>0</v>
      </c>
      <c r="AH688" t="s">
        <v>142</v>
      </c>
      <c r="AI688" s="1">
        <v>44473.611215277779</v>
      </c>
      <c r="AJ688">
        <v>2988</v>
      </c>
      <c r="AK688">
        <v>6</v>
      </c>
      <c r="AL688">
        <v>0</v>
      </c>
      <c r="AM688">
        <v>6</v>
      </c>
      <c r="AN688">
        <v>0</v>
      </c>
      <c r="AO688">
        <v>6</v>
      </c>
      <c r="AP688">
        <v>34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>
      <c r="A689" t="s">
        <v>1801</v>
      </c>
      <c r="B689" t="s">
        <v>79</v>
      </c>
      <c r="C689" t="s">
        <v>934</v>
      </c>
      <c r="D689" t="s">
        <v>81</v>
      </c>
      <c r="E689" s="2" t="str">
        <f>HYPERLINK("capsilon://?command=openfolder&amp;siteaddress=FAM.docvelocity-na8.net&amp;folderid=FX1BC5435B-D52B-45C5-E710-BF55CBA1CCFB","FX210914713")</f>
        <v>FX210914713</v>
      </c>
      <c r="F689" t="s">
        <v>19</v>
      </c>
      <c r="G689" t="s">
        <v>19</v>
      </c>
      <c r="H689" t="s">
        <v>82</v>
      </c>
      <c r="I689" t="s">
        <v>1802</v>
      </c>
      <c r="J689">
        <v>38</v>
      </c>
      <c r="K689" t="s">
        <v>84</v>
      </c>
      <c r="L689" t="s">
        <v>85</v>
      </c>
      <c r="M689" t="s">
        <v>86</v>
      </c>
      <c r="N689">
        <v>2</v>
      </c>
      <c r="O689" s="1">
        <v>44473.545254629629</v>
      </c>
      <c r="P689" s="1">
        <v>44473.55909722222</v>
      </c>
      <c r="Q689">
        <v>886</v>
      </c>
      <c r="R689">
        <v>310</v>
      </c>
      <c r="S689" t="b">
        <v>0</v>
      </c>
      <c r="T689" t="s">
        <v>87</v>
      </c>
      <c r="U689" t="b">
        <v>0</v>
      </c>
      <c r="V689" t="s">
        <v>192</v>
      </c>
      <c r="W689" s="1">
        <v>44473.546898148146</v>
      </c>
      <c r="X689">
        <v>140</v>
      </c>
      <c r="Y689">
        <v>37</v>
      </c>
      <c r="Z689">
        <v>0</v>
      </c>
      <c r="AA689">
        <v>37</v>
      </c>
      <c r="AB689">
        <v>0</v>
      </c>
      <c r="AC689">
        <v>19</v>
      </c>
      <c r="AD689">
        <v>1</v>
      </c>
      <c r="AE689">
        <v>0</v>
      </c>
      <c r="AF689">
        <v>0</v>
      </c>
      <c r="AG689">
        <v>0</v>
      </c>
      <c r="AH689" t="s">
        <v>452</v>
      </c>
      <c r="AI689" s="1">
        <v>44473.55909722222</v>
      </c>
      <c r="AJ689">
        <v>170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1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>
      <c r="A690" t="s">
        <v>1803</v>
      </c>
      <c r="B690" t="s">
        <v>79</v>
      </c>
      <c r="C690" t="s">
        <v>352</v>
      </c>
      <c r="D690" t="s">
        <v>81</v>
      </c>
      <c r="E690" s="2" t="str">
        <f>HYPERLINK("capsilon://?command=openfolder&amp;siteaddress=FAM.docvelocity-na8.net&amp;folderid=FX2C7DA7ED-0318-958A-B009-9E24ACC7782D","FX210913512")</f>
        <v>FX210913512</v>
      </c>
      <c r="F690" t="s">
        <v>19</v>
      </c>
      <c r="G690" t="s">
        <v>19</v>
      </c>
      <c r="H690" t="s">
        <v>82</v>
      </c>
      <c r="I690" t="s">
        <v>1804</v>
      </c>
      <c r="J690">
        <v>66</v>
      </c>
      <c r="K690" t="s">
        <v>84</v>
      </c>
      <c r="L690" t="s">
        <v>85</v>
      </c>
      <c r="M690" t="s">
        <v>86</v>
      </c>
      <c r="N690">
        <v>2</v>
      </c>
      <c r="O690" s="1">
        <v>44473.557291666664</v>
      </c>
      <c r="P690" s="1">
        <v>44473.569884259261</v>
      </c>
      <c r="Q690">
        <v>287</v>
      </c>
      <c r="R690">
        <v>801</v>
      </c>
      <c r="S690" t="b">
        <v>0</v>
      </c>
      <c r="T690" t="s">
        <v>87</v>
      </c>
      <c r="U690" t="b">
        <v>0</v>
      </c>
      <c r="V690" t="s">
        <v>192</v>
      </c>
      <c r="W690" s="1">
        <v>44473.560231481482</v>
      </c>
      <c r="X690">
        <v>251</v>
      </c>
      <c r="Y690">
        <v>52</v>
      </c>
      <c r="Z690">
        <v>0</v>
      </c>
      <c r="AA690">
        <v>52</v>
      </c>
      <c r="AB690">
        <v>0</v>
      </c>
      <c r="AC690">
        <v>33</v>
      </c>
      <c r="AD690">
        <v>14</v>
      </c>
      <c r="AE690">
        <v>0</v>
      </c>
      <c r="AF690">
        <v>0</v>
      </c>
      <c r="AG690">
        <v>0</v>
      </c>
      <c r="AH690" t="s">
        <v>206</v>
      </c>
      <c r="AI690" s="1">
        <v>44473.569884259261</v>
      </c>
      <c r="AJ690">
        <v>550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14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>
      <c r="A691" t="s">
        <v>1805</v>
      </c>
      <c r="B691" t="s">
        <v>79</v>
      </c>
      <c r="C691" t="s">
        <v>896</v>
      </c>
      <c r="D691" t="s">
        <v>81</v>
      </c>
      <c r="E691" s="2" t="str">
        <f>HYPERLINK("capsilon://?command=openfolder&amp;siteaddress=FAM.docvelocity-na8.net&amp;folderid=FXACB486FD-E161-6E51-2D22-FAD0F63980F7","FX210816841")</f>
        <v>FX210816841</v>
      </c>
      <c r="F691" t="s">
        <v>19</v>
      </c>
      <c r="G691" t="s">
        <v>19</v>
      </c>
      <c r="H691" t="s">
        <v>82</v>
      </c>
      <c r="I691" t="s">
        <v>1806</v>
      </c>
      <c r="J691">
        <v>38</v>
      </c>
      <c r="K691" t="s">
        <v>84</v>
      </c>
      <c r="L691" t="s">
        <v>85</v>
      </c>
      <c r="M691" t="s">
        <v>86</v>
      </c>
      <c r="N691">
        <v>2</v>
      </c>
      <c r="O691" s="1">
        <v>44473.566203703704</v>
      </c>
      <c r="P691" s="1">
        <v>44473.576273148145</v>
      </c>
      <c r="Q691">
        <v>172</v>
      </c>
      <c r="R691">
        <v>698</v>
      </c>
      <c r="S691" t="b">
        <v>0</v>
      </c>
      <c r="T691" t="s">
        <v>87</v>
      </c>
      <c r="U691" t="b">
        <v>0</v>
      </c>
      <c r="V691" t="s">
        <v>192</v>
      </c>
      <c r="W691" s="1">
        <v>44473.567939814813</v>
      </c>
      <c r="X691">
        <v>147</v>
      </c>
      <c r="Y691">
        <v>37</v>
      </c>
      <c r="Z691">
        <v>0</v>
      </c>
      <c r="AA691">
        <v>37</v>
      </c>
      <c r="AB691">
        <v>0</v>
      </c>
      <c r="AC691">
        <v>21</v>
      </c>
      <c r="AD691">
        <v>1</v>
      </c>
      <c r="AE691">
        <v>0</v>
      </c>
      <c r="AF691">
        <v>0</v>
      </c>
      <c r="AG691">
        <v>0</v>
      </c>
      <c r="AH691" t="s">
        <v>206</v>
      </c>
      <c r="AI691" s="1">
        <v>44473.576273148145</v>
      </c>
      <c r="AJ691">
        <v>551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1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>
      <c r="A692" t="s">
        <v>1807</v>
      </c>
      <c r="B692" t="s">
        <v>79</v>
      </c>
      <c r="C692" t="s">
        <v>1808</v>
      </c>
      <c r="D692" t="s">
        <v>81</v>
      </c>
      <c r="E692" s="2" t="str">
        <f>HYPERLINK("capsilon://?command=openfolder&amp;siteaddress=FAM.docvelocity-na8.net&amp;folderid=FX0F9478B4-1B9A-0C00-46E1-4BE315F68916","FX2108483")</f>
        <v>FX2108483</v>
      </c>
      <c r="F692" t="s">
        <v>19</v>
      </c>
      <c r="G692" t="s">
        <v>19</v>
      </c>
      <c r="H692" t="s">
        <v>82</v>
      </c>
      <c r="I692" t="s">
        <v>1809</v>
      </c>
      <c r="J692">
        <v>38</v>
      </c>
      <c r="K692" t="s">
        <v>84</v>
      </c>
      <c r="L692" t="s">
        <v>85</v>
      </c>
      <c r="M692" t="s">
        <v>86</v>
      </c>
      <c r="N692">
        <v>2</v>
      </c>
      <c r="O692" s="1">
        <v>44473.573703703703</v>
      </c>
      <c r="P692" s="1">
        <v>44473.615787037037</v>
      </c>
      <c r="Q692">
        <v>2725</v>
      </c>
      <c r="R692">
        <v>911</v>
      </c>
      <c r="S692" t="b">
        <v>0</v>
      </c>
      <c r="T692" t="s">
        <v>87</v>
      </c>
      <c r="U692" t="b">
        <v>0</v>
      </c>
      <c r="V692" t="s">
        <v>176</v>
      </c>
      <c r="W692" s="1">
        <v>44473.580462962964</v>
      </c>
      <c r="X692">
        <v>517</v>
      </c>
      <c r="Y692">
        <v>37</v>
      </c>
      <c r="Z692">
        <v>0</v>
      </c>
      <c r="AA692">
        <v>37</v>
      </c>
      <c r="AB692">
        <v>0</v>
      </c>
      <c r="AC692">
        <v>21</v>
      </c>
      <c r="AD692">
        <v>1</v>
      </c>
      <c r="AE692">
        <v>0</v>
      </c>
      <c r="AF692">
        <v>0</v>
      </c>
      <c r="AG692">
        <v>0</v>
      </c>
      <c r="AH692" t="s">
        <v>142</v>
      </c>
      <c r="AI692" s="1">
        <v>44473.615787037037</v>
      </c>
      <c r="AJ692">
        <v>394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1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>
      <c r="A693" t="s">
        <v>1810</v>
      </c>
      <c r="B693" t="s">
        <v>79</v>
      </c>
      <c r="C693" t="s">
        <v>130</v>
      </c>
      <c r="D693" t="s">
        <v>81</v>
      </c>
      <c r="E693" s="2" t="str">
        <f>HYPERLINK("capsilon://?command=openfolder&amp;siteaddress=FAM.docvelocity-na8.net&amp;folderid=FX788E87FC-318C-C56D-6717-3D273E39C074","FX21078179")</f>
        <v>FX21078179</v>
      </c>
      <c r="F693" t="s">
        <v>19</v>
      </c>
      <c r="G693" t="s">
        <v>19</v>
      </c>
      <c r="H693" t="s">
        <v>82</v>
      </c>
      <c r="I693" t="s">
        <v>1811</v>
      </c>
      <c r="J693">
        <v>66</v>
      </c>
      <c r="K693" t="s">
        <v>84</v>
      </c>
      <c r="L693" t="s">
        <v>85</v>
      </c>
      <c r="M693" t="s">
        <v>86</v>
      </c>
      <c r="N693">
        <v>2</v>
      </c>
      <c r="O693" s="1">
        <v>44473.573854166665</v>
      </c>
      <c r="P693" s="1">
        <v>44473.618148148147</v>
      </c>
      <c r="Q693">
        <v>3383</v>
      </c>
      <c r="R693">
        <v>444</v>
      </c>
      <c r="S693" t="b">
        <v>0</v>
      </c>
      <c r="T693" t="s">
        <v>87</v>
      </c>
      <c r="U693" t="b">
        <v>0</v>
      </c>
      <c r="V693" t="s">
        <v>265</v>
      </c>
      <c r="W693" s="1">
        <v>44473.579780092594</v>
      </c>
      <c r="X693">
        <v>241</v>
      </c>
      <c r="Y693">
        <v>0</v>
      </c>
      <c r="Z693">
        <v>0</v>
      </c>
      <c r="AA693">
        <v>0</v>
      </c>
      <c r="AB693">
        <v>52</v>
      </c>
      <c r="AC693">
        <v>0</v>
      </c>
      <c r="AD693">
        <v>66</v>
      </c>
      <c r="AE693">
        <v>0</v>
      </c>
      <c r="AF693">
        <v>0</v>
      </c>
      <c r="AG693">
        <v>0</v>
      </c>
      <c r="AH693" t="s">
        <v>142</v>
      </c>
      <c r="AI693" s="1">
        <v>44473.618148148147</v>
      </c>
      <c r="AJ693">
        <v>203</v>
      </c>
      <c r="AK693">
        <v>0</v>
      </c>
      <c r="AL693">
        <v>0</v>
      </c>
      <c r="AM693">
        <v>0</v>
      </c>
      <c r="AN693">
        <v>52</v>
      </c>
      <c r="AO693">
        <v>0</v>
      </c>
      <c r="AP693">
        <v>66</v>
      </c>
      <c r="AQ693">
        <v>0</v>
      </c>
      <c r="AR693">
        <v>0</v>
      </c>
      <c r="AS693">
        <v>0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>
      <c r="A694" t="s">
        <v>1812</v>
      </c>
      <c r="B694" t="s">
        <v>79</v>
      </c>
      <c r="C694" t="s">
        <v>1772</v>
      </c>
      <c r="D694" t="s">
        <v>81</v>
      </c>
      <c r="E694" s="2" t="str">
        <f>HYPERLINK("capsilon://?command=openfolder&amp;siteaddress=FAM.docvelocity-na8.net&amp;folderid=FXC30082CC-D1C4-DB7C-EB17-C8EA13E1D1A0","FX21091806")</f>
        <v>FX21091806</v>
      </c>
      <c r="F694" t="s">
        <v>19</v>
      </c>
      <c r="G694" t="s">
        <v>19</v>
      </c>
      <c r="H694" t="s">
        <v>82</v>
      </c>
      <c r="I694" t="s">
        <v>1780</v>
      </c>
      <c r="J694">
        <v>38</v>
      </c>
      <c r="K694" t="s">
        <v>84</v>
      </c>
      <c r="L694" t="s">
        <v>85</v>
      </c>
      <c r="M694" t="s">
        <v>86</v>
      </c>
      <c r="N694">
        <v>2</v>
      </c>
      <c r="O694" s="1">
        <v>44470.368576388886</v>
      </c>
      <c r="P694" s="1">
        <v>44470.389930555553</v>
      </c>
      <c r="Q694">
        <v>1048</v>
      </c>
      <c r="R694">
        <v>797</v>
      </c>
      <c r="S694" t="b">
        <v>0</v>
      </c>
      <c r="T694" t="s">
        <v>87</v>
      </c>
      <c r="U694" t="b">
        <v>1</v>
      </c>
      <c r="V694" t="s">
        <v>157</v>
      </c>
      <c r="W694" s="1">
        <v>44470.371782407405</v>
      </c>
      <c r="X694">
        <v>276</v>
      </c>
      <c r="Y694">
        <v>37</v>
      </c>
      <c r="Z694">
        <v>0</v>
      </c>
      <c r="AA694">
        <v>37</v>
      </c>
      <c r="AB694">
        <v>0</v>
      </c>
      <c r="AC694">
        <v>34</v>
      </c>
      <c r="AD694">
        <v>1</v>
      </c>
      <c r="AE694">
        <v>0</v>
      </c>
      <c r="AF694">
        <v>0</v>
      </c>
      <c r="AG694">
        <v>0</v>
      </c>
      <c r="AH694" t="s">
        <v>121</v>
      </c>
      <c r="AI694" s="1">
        <v>44470.389930555553</v>
      </c>
      <c r="AJ694">
        <v>521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1</v>
      </c>
      <c r="AQ694">
        <v>0</v>
      </c>
      <c r="AR694">
        <v>0</v>
      </c>
      <c r="AS694">
        <v>0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>
      <c r="A695" t="s">
        <v>1813</v>
      </c>
      <c r="B695" t="s">
        <v>79</v>
      </c>
      <c r="C695" t="s">
        <v>1772</v>
      </c>
      <c r="D695" t="s">
        <v>81</v>
      </c>
      <c r="E695" s="2" t="str">
        <f>HYPERLINK("capsilon://?command=openfolder&amp;siteaddress=FAM.docvelocity-na8.net&amp;folderid=FXC30082CC-D1C4-DB7C-EB17-C8EA13E1D1A0","FX21091806")</f>
        <v>FX21091806</v>
      </c>
      <c r="F695" t="s">
        <v>19</v>
      </c>
      <c r="G695" t="s">
        <v>19</v>
      </c>
      <c r="H695" t="s">
        <v>82</v>
      </c>
      <c r="I695" t="s">
        <v>1773</v>
      </c>
      <c r="J695">
        <v>38</v>
      </c>
      <c r="K695" t="s">
        <v>84</v>
      </c>
      <c r="L695" t="s">
        <v>85</v>
      </c>
      <c r="M695" t="s">
        <v>86</v>
      </c>
      <c r="N695">
        <v>2</v>
      </c>
      <c r="O695" s="1">
        <v>44470.368773148148</v>
      </c>
      <c r="P695" s="1">
        <v>44470.397638888891</v>
      </c>
      <c r="Q695">
        <v>1486</v>
      </c>
      <c r="R695">
        <v>1008</v>
      </c>
      <c r="S695" t="b">
        <v>0</v>
      </c>
      <c r="T695" t="s">
        <v>87</v>
      </c>
      <c r="U695" t="b">
        <v>1</v>
      </c>
      <c r="V695" t="s">
        <v>407</v>
      </c>
      <c r="W695" s="1">
        <v>44470.372743055559</v>
      </c>
      <c r="X695">
        <v>342</v>
      </c>
      <c r="Y695">
        <v>37</v>
      </c>
      <c r="Z695">
        <v>0</v>
      </c>
      <c r="AA695">
        <v>37</v>
      </c>
      <c r="AB695">
        <v>0</v>
      </c>
      <c r="AC695">
        <v>31</v>
      </c>
      <c r="AD695">
        <v>1</v>
      </c>
      <c r="AE695">
        <v>0</v>
      </c>
      <c r="AF695">
        <v>0</v>
      </c>
      <c r="AG695">
        <v>0</v>
      </c>
      <c r="AH695" t="s">
        <v>121</v>
      </c>
      <c r="AI695" s="1">
        <v>44470.397638888891</v>
      </c>
      <c r="AJ695">
        <v>666</v>
      </c>
      <c r="AK695">
        <v>2</v>
      </c>
      <c r="AL695">
        <v>0</v>
      </c>
      <c r="AM695">
        <v>2</v>
      </c>
      <c r="AN695">
        <v>0</v>
      </c>
      <c r="AO695">
        <v>1</v>
      </c>
      <c r="AP695">
        <v>-1</v>
      </c>
      <c r="AQ695">
        <v>0</v>
      </c>
      <c r="AR695">
        <v>0</v>
      </c>
      <c r="AS695">
        <v>0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>
      <c r="A696" t="s">
        <v>1814</v>
      </c>
      <c r="B696" t="s">
        <v>79</v>
      </c>
      <c r="C696" t="s">
        <v>1815</v>
      </c>
      <c r="D696" t="s">
        <v>81</v>
      </c>
      <c r="E696" s="2" t="str">
        <f>HYPERLINK("capsilon://?command=openfolder&amp;siteaddress=FAM.docvelocity-na8.net&amp;folderid=FX7B3F05A9-6042-02B0-3370-70E24968AC9C","FX2109833")</f>
        <v>FX2109833</v>
      </c>
      <c r="F696" t="s">
        <v>19</v>
      </c>
      <c r="G696" t="s">
        <v>19</v>
      </c>
      <c r="H696" t="s">
        <v>82</v>
      </c>
      <c r="I696" t="s">
        <v>1816</v>
      </c>
      <c r="J696">
        <v>132</v>
      </c>
      <c r="K696" t="s">
        <v>84</v>
      </c>
      <c r="L696" t="s">
        <v>85</v>
      </c>
      <c r="M696" t="s">
        <v>86</v>
      </c>
      <c r="N696">
        <v>2</v>
      </c>
      <c r="O696" s="1">
        <v>44473.591134259259</v>
      </c>
      <c r="P696" s="1">
        <v>44473.618634259263</v>
      </c>
      <c r="Q696">
        <v>2259</v>
      </c>
      <c r="R696">
        <v>117</v>
      </c>
      <c r="S696" t="b">
        <v>0</v>
      </c>
      <c r="T696" t="s">
        <v>87</v>
      </c>
      <c r="U696" t="b">
        <v>0</v>
      </c>
      <c r="V696" t="s">
        <v>172</v>
      </c>
      <c r="W696" s="1">
        <v>44473.592245370368</v>
      </c>
      <c r="X696">
        <v>76</v>
      </c>
      <c r="Y696">
        <v>0</v>
      </c>
      <c r="Z696">
        <v>0</v>
      </c>
      <c r="AA696">
        <v>0</v>
      </c>
      <c r="AB696">
        <v>104</v>
      </c>
      <c r="AC696">
        <v>0</v>
      </c>
      <c r="AD696">
        <v>132</v>
      </c>
      <c r="AE696">
        <v>0</v>
      </c>
      <c r="AF696">
        <v>0</v>
      </c>
      <c r="AG696">
        <v>0</v>
      </c>
      <c r="AH696" t="s">
        <v>142</v>
      </c>
      <c r="AI696" s="1">
        <v>44473.618634259263</v>
      </c>
      <c r="AJ696">
        <v>41</v>
      </c>
      <c r="AK696">
        <v>0</v>
      </c>
      <c r="AL696">
        <v>0</v>
      </c>
      <c r="AM696">
        <v>0</v>
      </c>
      <c r="AN696">
        <v>104</v>
      </c>
      <c r="AO696">
        <v>0</v>
      </c>
      <c r="AP696">
        <v>132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>
      <c r="A697" t="s">
        <v>1817</v>
      </c>
      <c r="B697" t="s">
        <v>79</v>
      </c>
      <c r="C697" t="s">
        <v>302</v>
      </c>
      <c r="D697" t="s">
        <v>81</v>
      </c>
      <c r="E697" s="2" t="str">
        <f>HYPERLINK("capsilon://?command=openfolder&amp;siteaddress=FAM.docvelocity-na8.net&amp;folderid=FX6FE095F3-3F9D-1254-9128-BB024DC4BFFE","FX21096965")</f>
        <v>FX21096965</v>
      </c>
      <c r="F697" t="s">
        <v>19</v>
      </c>
      <c r="G697" t="s">
        <v>19</v>
      </c>
      <c r="H697" t="s">
        <v>82</v>
      </c>
      <c r="I697" t="s">
        <v>1818</v>
      </c>
      <c r="J697">
        <v>38</v>
      </c>
      <c r="K697" t="s">
        <v>294</v>
      </c>
      <c r="L697" t="s">
        <v>19</v>
      </c>
      <c r="M697" t="s">
        <v>81</v>
      </c>
      <c r="N697">
        <v>0</v>
      </c>
      <c r="O697" s="1">
        <v>44473.591527777775</v>
      </c>
      <c r="P697" s="1">
        <v>44473.594768518517</v>
      </c>
      <c r="Q697">
        <v>280</v>
      </c>
      <c r="R697">
        <v>0</v>
      </c>
      <c r="S697" t="b">
        <v>0</v>
      </c>
      <c r="T697" t="s">
        <v>87</v>
      </c>
      <c r="U697" t="b">
        <v>0</v>
      </c>
      <c r="V697" t="s">
        <v>87</v>
      </c>
      <c r="W697" t="s">
        <v>87</v>
      </c>
      <c r="X697" t="s">
        <v>87</v>
      </c>
      <c r="Y697" t="s">
        <v>87</v>
      </c>
      <c r="Z697" t="s">
        <v>87</v>
      </c>
      <c r="AA697" t="s">
        <v>87</v>
      </c>
      <c r="AB697" t="s">
        <v>87</v>
      </c>
      <c r="AC697" t="s">
        <v>87</v>
      </c>
      <c r="AD697" t="s">
        <v>87</v>
      </c>
      <c r="AE697" t="s">
        <v>87</v>
      </c>
      <c r="AF697" t="s">
        <v>87</v>
      </c>
      <c r="AG697" t="s">
        <v>87</v>
      </c>
      <c r="AH697" t="s">
        <v>87</v>
      </c>
      <c r="AI697" t="s">
        <v>87</v>
      </c>
      <c r="AJ697" t="s">
        <v>87</v>
      </c>
      <c r="AK697" t="s">
        <v>87</v>
      </c>
      <c r="AL697" t="s">
        <v>87</v>
      </c>
      <c r="AM697" t="s">
        <v>87</v>
      </c>
      <c r="AN697" t="s">
        <v>87</v>
      </c>
      <c r="AO697" t="s">
        <v>87</v>
      </c>
      <c r="AP697" t="s">
        <v>87</v>
      </c>
      <c r="AQ697" t="s">
        <v>87</v>
      </c>
      <c r="AR697" t="s">
        <v>87</v>
      </c>
      <c r="AS697" t="s">
        <v>87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>
      <c r="A698" t="s">
        <v>1819</v>
      </c>
      <c r="B698" t="s">
        <v>79</v>
      </c>
      <c r="C698" t="s">
        <v>1523</v>
      </c>
      <c r="D698" t="s">
        <v>81</v>
      </c>
      <c r="E698" s="2" t="str">
        <f>HYPERLINK("capsilon://?command=openfolder&amp;siteaddress=FAM.docvelocity-na8.net&amp;folderid=FXA3906A9D-82A6-DBD3-8C40-D64CD4EE9A1C","FX210811544")</f>
        <v>FX210811544</v>
      </c>
      <c r="F698" t="s">
        <v>19</v>
      </c>
      <c r="G698" t="s">
        <v>19</v>
      </c>
      <c r="H698" t="s">
        <v>82</v>
      </c>
      <c r="I698" t="s">
        <v>1820</v>
      </c>
      <c r="J698">
        <v>66</v>
      </c>
      <c r="K698" t="s">
        <v>84</v>
      </c>
      <c r="L698" t="s">
        <v>85</v>
      </c>
      <c r="M698" t="s">
        <v>86</v>
      </c>
      <c r="N698">
        <v>1</v>
      </c>
      <c r="O698" s="1">
        <v>44473.593472222223</v>
      </c>
      <c r="P698" s="1">
        <v>44473.654965277776</v>
      </c>
      <c r="Q698">
        <v>5084</v>
      </c>
      <c r="R698">
        <v>229</v>
      </c>
      <c r="S698" t="b">
        <v>0</v>
      </c>
      <c r="T698" t="s">
        <v>87</v>
      </c>
      <c r="U698" t="b">
        <v>0</v>
      </c>
      <c r="V698" t="s">
        <v>252</v>
      </c>
      <c r="W698" s="1">
        <v>44473.654965277776</v>
      </c>
      <c r="X698">
        <v>57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66</v>
      </c>
      <c r="AE698">
        <v>52</v>
      </c>
      <c r="AF698">
        <v>0</v>
      </c>
      <c r="AG698">
        <v>1</v>
      </c>
      <c r="AH698" t="s">
        <v>87</v>
      </c>
      <c r="AI698" t="s">
        <v>87</v>
      </c>
      <c r="AJ698" t="s">
        <v>87</v>
      </c>
      <c r="AK698" t="s">
        <v>87</v>
      </c>
      <c r="AL698" t="s">
        <v>87</v>
      </c>
      <c r="AM698" t="s">
        <v>87</v>
      </c>
      <c r="AN698" t="s">
        <v>87</v>
      </c>
      <c r="AO698" t="s">
        <v>87</v>
      </c>
      <c r="AP698" t="s">
        <v>87</v>
      </c>
      <c r="AQ698" t="s">
        <v>87</v>
      </c>
      <c r="AR698" t="s">
        <v>87</v>
      </c>
      <c r="AS698" t="s">
        <v>87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>
      <c r="A699" t="s">
        <v>1821</v>
      </c>
      <c r="B699" t="s">
        <v>79</v>
      </c>
      <c r="C699" t="s">
        <v>1822</v>
      </c>
      <c r="D699" t="s">
        <v>81</v>
      </c>
      <c r="E699" s="2" t="str">
        <f>HYPERLINK("capsilon://?command=openfolder&amp;siteaddress=FAM.docvelocity-na8.net&amp;folderid=FX086046AB-8B44-A2C9-ED74-1966C6C56812","FX210813791")</f>
        <v>FX210813791</v>
      </c>
      <c r="F699" t="s">
        <v>19</v>
      </c>
      <c r="G699" t="s">
        <v>19</v>
      </c>
      <c r="H699" t="s">
        <v>82</v>
      </c>
      <c r="I699" t="s">
        <v>1823</v>
      </c>
      <c r="J699">
        <v>66</v>
      </c>
      <c r="K699" t="s">
        <v>84</v>
      </c>
      <c r="L699" t="s">
        <v>85</v>
      </c>
      <c r="M699" t="s">
        <v>86</v>
      </c>
      <c r="N699">
        <v>2</v>
      </c>
      <c r="O699" s="1">
        <v>44473.595682870371</v>
      </c>
      <c r="P699" s="1">
        <v>44473.619016203702</v>
      </c>
      <c r="Q699">
        <v>1834</v>
      </c>
      <c r="R699">
        <v>182</v>
      </c>
      <c r="S699" t="b">
        <v>0</v>
      </c>
      <c r="T699" t="s">
        <v>87</v>
      </c>
      <c r="U699" t="b">
        <v>0</v>
      </c>
      <c r="V699" t="s">
        <v>172</v>
      </c>
      <c r="W699" s="1">
        <v>44473.597430555557</v>
      </c>
      <c r="X699">
        <v>150</v>
      </c>
      <c r="Y699">
        <v>25</v>
      </c>
      <c r="Z699">
        <v>0</v>
      </c>
      <c r="AA699">
        <v>25</v>
      </c>
      <c r="AB699">
        <v>52</v>
      </c>
      <c r="AC699">
        <v>0</v>
      </c>
      <c r="AD699">
        <v>41</v>
      </c>
      <c r="AE699">
        <v>0</v>
      </c>
      <c r="AF699">
        <v>0</v>
      </c>
      <c r="AG699">
        <v>0</v>
      </c>
      <c r="AH699" t="s">
        <v>142</v>
      </c>
      <c r="AI699" s="1">
        <v>44473.619016203702</v>
      </c>
      <c r="AJ699">
        <v>32</v>
      </c>
      <c r="AK699">
        <v>0</v>
      </c>
      <c r="AL699">
        <v>0</v>
      </c>
      <c r="AM699">
        <v>0</v>
      </c>
      <c r="AN699">
        <v>52</v>
      </c>
      <c r="AO699">
        <v>0</v>
      </c>
      <c r="AP699">
        <v>41</v>
      </c>
      <c r="AQ699">
        <v>0</v>
      </c>
      <c r="AR699">
        <v>0</v>
      </c>
      <c r="AS699">
        <v>0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>
      <c r="A700" t="s">
        <v>1824</v>
      </c>
      <c r="B700" t="s">
        <v>79</v>
      </c>
      <c r="C700" t="s">
        <v>906</v>
      </c>
      <c r="D700" t="s">
        <v>81</v>
      </c>
      <c r="E700" s="2" t="str">
        <f>HYPERLINK("capsilon://?command=openfolder&amp;siteaddress=FAM.docvelocity-na8.net&amp;folderid=FXBE276732-C4DA-E858-2B49-E96655598368","FX21089910")</f>
        <v>FX21089910</v>
      </c>
      <c r="F700" t="s">
        <v>19</v>
      </c>
      <c r="G700" t="s">
        <v>19</v>
      </c>
      <c r="H700" t="s">
        <v>82</v>
      </c>
      <c r="I700" t="s">
        <v>1825</v>
      </c>
      <c r="J700">
        <v>66</v>
      </c>
      <c r="K700" t="s">
        <v>84</v>
      </c>
      <c r="L700" t="s">
        <v>85</v>
      </c>
      <c r="M700" t="s">
        <v>86</v>
      </c>
      <c r="N700">
        <v>1</v>
      </c>
      <c r="O700" s="1">
        <v>44473.606006944443</v>
      </c>
      <c r="P700" s="1">
        <v>44473.655949074076</v>
      </c>
      <c r="Q700">
        <v>4054</v>
      </c>
      <c r="R700">
        <v>261</v>
      </c>
      <c r="S700" t="b">
        <v>0</v>
      </c>
      <c r="T700" t="s">
        <v>87</v>
      </c>
      <c r="U700" t="b">
        <v>0</v>
      </c>
      <c r="V700" t="s">
        <v>252</v>
      </c>
      <c r="W700" s="1">
        <v>44473.655949074076</v>
      </c>
      <c r="X700">
        <v>84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66</v>
      </c>
      <c r="AE700">
        <v>52</v>
      </c>
      <c r="AF700">
        <v>0</v>
      </c>
      <c r="AG700">
        <v>1</v>
      </c>
      <c r="AH700" t="s">
        <v>87</v>
      </c>
      <c r="AI700" t="s">
        <v>87</v>
      </c>
      <c r="AJ700" t="s">
        <v>87</v>
      </c>
      <c r="AK700" t="s">
        <v>87</v>
      </c>
      <c r="AL700" t="s">
        <v>87</v>
      </c>
      <c r="AM700" t="s">
        <v>87</v>
      </c>
      <c r="AN700" t="s">
        <v>87</v>
      </c>
      <c r="AO700" t="s">
        <v>87</v>
      </c>
      <c r="AP700" t="s">
        <v>87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>
      <c r="A701" t="s">
        <v>1826</v>
      </c>
      <c r="B701" t="s">
        <v>79</v>
      </c>
      <c r="C701" t="s">
        <v>906</v>
      </c>
      <c r="D701" t="s">
        <v>81</v>
      </c>
      <c r="E701" s="2" t="str">
        <f>HYPERLINK("capsilon://?command=openfolder&amp;siteaddress=FAM.docvelocity-na8.net&amp;folderid=FXBE276732-C4DA-E858-2B49-E96655598368","FX21089910")</f>
        <v>FX21089910</v>
      </c>
      <c r="F701" t="s">
        <v>19</v>
      </c>
      <c r="G701" t="s">
        <v>19</v>
      </c>
      <c r="H701" t="s">
        <v>82</v>
      </c>
      <c r="I701" t="s">
        <v>1827</v>
      </c>
      <c r="J701">
        <v>66</v>
      </c>
      <c r="K701" t="s">
        <v>84</v>
      </c>
      <c r="L701" t="s">
        <v>85</v>
      </c>
      <c r="M701" t="s">
        <v>86</v>
      </c>
      <c r="N701">
        <v>1</v>
      </c>
      <c r="O701" s="1">
        <v>44473.608680555553</v>
      </c>
      <c r="P701" s="1">
        <v>44473.658275462964</v>
      </c>
      <c r="Q701">
        <v>3918</v>
      </c>
      <c r="R701">
        <v>367</v>
      </c>
      <c r="S701" t="b">
        <v>0</v>
      </c>
      <c r="T701" t="s">
        <v>87</v>
      </c>
      <c r="U701" t="b">
        <v>0</v>
      </c>
      <c r="V701" t="s">
        <v>252</v>
      </c>
      <c r="W701" s="1">
        <v>44473.658275462964</v>
      </c>
      <c r="X701">
        <v>200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66</v>
      </c>
      <c r="AE701">
        <v>52</v>
      </c>
      <c r="AF701">
        <v>0</v>
      </c>
      <c r="AG701">
        <v>1</v>
      </c>
      <c r="AH701" t="s">
        <v>87</v>
      </c>
      <c r="AI701" t="s">
        <v>87</v>
      </c>
      <c r="AJ701" t="s">
        <v>87</v>
      </c>
      <c r="AK701" t="s">
        <v>87</v>
      </c>
      <c r="AL701" t="s">
        <v>87</v>
      </c>
      <c r="AM701" t="s">
        <v>87</v>
      </c>
      <c r="AN701" t="s">
        <v>87</v>
      </c>
      <c r="AO701" t="s">
        <v>87</v>
      </c>
      <c r="AP701" t="s">
        <v>87</v>
      </c>
      <c r="AQ701" t="s">
        <v>87</v>
      </c>
      <c r="AR701" t="s">
        <v>87</v>
      </c>
      <c r="AS701" t="s">
        <v>87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>
      <c r="A702" t="s">
        <v>1828</v>
      </c>
      <c r="B702" t="s">
        <v>79</v>
      </c>
      <c r="C702" t="s">
        <v>1829</v>
      </c>
      <c r="D702" t="s">
        <v>81</v>
      </c>
      <c r="E702" s="2" t="str">
        <f>HYPERLINK("capsilon://?command=openfolder&amp;siteaddress=FAM.docvelocity-na8.net&amp;folderid=FXD7E8CAE0-1F9D-4330-1D38-6DF3EA283480","FX21091618")</f>
        <v>FX21091618</v>
      </c>
      <c r="F702" t="s">
        <v>19</v>
      </c>
      <c r="G702" t="s">
        <v>19</v>
      </c>
      <c r="H702" t="s">
        <v>82</v>
      </c>
      <c r="I702" t="s">
        <v>1830</v>
      </c>
      <c r="J702">
        <v>66</v>
      </c>
      <c r="K702" t="s">
        <v>84</v>
      </c>
      <c r="L702" t="s">
        <v>85</v>
      </c>
      <c r="M702" t="s">
        <v>86</v>
      </c>
      <c r="N702">
        <v>2</v>
      </c>
      <c r="O702" s="1">
        <v>44470.372210648151</v>
      </c>
      <c r="P702" s="1">
        <v>44470.397037037037</v>
      </c>
      <c r="Q702">
        <v>1834</v>
      </c>
      <c r="R702">
        <v>311</v>
      </c>
      <c r="S702" t="b">
        <v>0</v>
      </c>
      <c r="T702" t="s">
        <v>87</v>
      </c>
      <c r="U702" t="b">
        <v>0</v>
      </c>
      <c r="V702" t="s">
        <v>227</v>
      </c>
      <c r="W702" s="1">
        <v>44470.375208333331</v>
      </c>
      <c r="X702">
        <v>255</v>
      </c>
      <c r="Y702">
        <v>4</v>
      </c>
      <c r="Z702">
        <v>0</v>
      </c>
      <c r="AA702">
        <v>4</v>
      </c>
      <c r="AB702">
        <v>52</v>
      </c>
      <c r="AC702">
        <v>0</v>
      </c>
      <c r="AD702">
        <v>62</v>
      </c>
      <c r="AE702">
        <v>0</v>
      </c>
      <c r="AF702">
        <v>0</v>
      </c>
      <c r="AG702">
        <v>0</v>
      </c>
      <c r="AH702" t="s">
        <v>89</v>
      </c>
      <c r="AI702" s="1">
        <v>44470.397037037037</v>
      </c>
      <c r="AJ702">
        <v>56</v>
      </c>
      <c r="AK702">
        <v>0</v>
      </c>
      <c r="AL702">
        <v>0</v>
      </c>
      <c r="AM702">
        <v>0</v>
      </c>
      <c r="AN702">
        <v>52</v>
      </c>
      <c r="AO702">
        <v>0</v>
      </c>
      <c r="AP702">
        <v>62</v>
      </c>
      <c r="AQ702">
        <v>0</v>
      </c>
      <c r="AR702">
        <v>0</v>
      </c>
      <c r="AS702">
        <v>0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>
      <c r="A703" t="s">
        <v>1831</v>
      </c>
      <c r="B703" t="s">
        <v>79</v>
      </c>
      <c r="C703" t="s">
        <v>1832</v>
      </c>
      <c r="D703" t="s">
        <v>81</v>
      </c>
      <c r="E703" s="2" t="str">
        <f>HYPERLINK("capsilon://?command=openfolder&amp;siteaddress=FAM.docvelocity-na8.net&amp;folderid=FXD051AA18-26DE-AD54-4870-A48274B9F750","FX2110500")</f>
        <v>FX2110500</v>
      </c>
      <c r="F703" t="s">
        <v>19</v>
      </c>
      <c r="G703" t="s">
        <v>19</v>
      </c>
      <c r="H703" t="s">
        <v>82</v>
      </c>
      <c r="I703" t="s">
        <v>1833</v>
      </c>
      <c r="J703">
        <v>185</v>
      </c>
      <c r="K703" t="s">
        <v>84</v>
      </c>
      <c r="L703" t="s">
        <v>85</v>
      </c>
      <c r="M703" t="s">
        <v>86</v>
      </c>
      <c r="N703">
        <v>2</v>
      </c>
      <c r="O703" s="1">
        <v>44473.616469907407</v>
      </c>
      <c r="P703" s="1">
        <v>44473.65047453704</v>
      </c>
      <c r="Q703">
        <v>1207</v>
      </c>
      <c r="R703">
        <v>1731</v>
      </c>
      <c r="S703" t="b">
        <v>0</v>
      </c>
      <c r="T703" t="s">
        <v>87</v>
      </c>
      <c r="U703" t="b">
        <v>0</v>
      </c>
      <c r="V703" t="s">
        <v>265</v>
      </c>
      <c r="W703" s="1">
        <v>44473.620497685188</v>
      </c>
      <c r="X703">
        <v>311</v>
      </c>
      <c r="Y703">
        <v>154</v>
      </c>
      <c r="Z703">
        <v>0</v>
      </c>
      <c r="AA703">
        <v>154</v>
      </c>
      <c r="AB703">
        <v>0</v>
      </c>
      <c r="AC703">
        <v>34</v>
      </c>
      <c r="AD703">
        <v>31</v>
      </c>
      <c r="AE703">
        <v>0</v>
      </c>
      <c r="AF703">
        <v>0</v>
      </c>
      <c r="AG703">
        <v>0</v>
      </c>
      <c r="AH703" t="s">
        <v>142</v>
      </c>
      <c r="AI703" s="1">
        <v>44473.65047453704</v>
      </c>
      <c r="AJ703">
        <v>1420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31</v>
      </c>
      <c r="AQ703">
        <v>0</v>
      </c>
      <c r="AR703">
        <v>0</v>
      </c>
      <c r="AS703">
        <v>0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>
      <c r="A704" t="s">
        <v>1834</v>
      </c>
      <c r="B704" t="s">
        <v>79</v>
      </c>
      <c r="C704" t="s">
        <v>307</v>
      </c>
      <c r="D704" t="s">
        <v>81</v>
      </c>
      <c r="E704" s="2" t="str">
        <f>HYPERLINK("capsilon://?command=openfolder&amp;siteaddress=FAM.docvelocity-na8.net&amp;folderid=FXF11133FA-8777-706F-F1BD-2767064D8399","FX210911595")</f>
        <v>FX210911595</v>
      </c>
      <c r="F704" t="s">
        <v>19</v>
      </c>
      <c r="G704" t="s">
        <v>19</v>
      </c>
      <c r="H704" t="s">
        <v>82</v>
      </c>
      <c r="I704" t="s">
        <v>1835</v>
      </c>
      <c r="J704">
        <v>532</v>
      </c>
      <c r="K704" t="s">
        <v>84</v>
      </c>
      <c r="L704" t="s">
        <v>85</v>
      </c>
      <c r="M704" t="s">
        <v>86</v>
      </c>
      <c r="N704">
        <v>2</v>
      </c>
      <c r="O704" s="1">
        <v>44473.619664351849</v>
      </c>
      <c r="P704" s="1">
        <v>44473.684965277775</v>
      </c>
      <c r="Q704">
        <v>513</v>
      </c>
      <c r="R704">
        <v>5129</v>
      </c>
      <c r="S704" t="b">
        <v>0</v>
      </c>
      <c r="T704" t="s">
        <v>87</v>
      </c>
      <c r="U704" t="b">
        <v>0</v>
      </c>
      <c r="V704" t="s">
        <v>265</v>
      </c>
      <c r="W704" s="1">
        <v>44473.645289351851</v>
      </c>
      <c r="X704">
        <v>2141</v>
      </c>
      <c r="Y704">
        <v>432</v>
      </c>
      <c r="Z704">
        <v>0</v>
      </c>
      <c r="AA704">
        <v>432</v>
      </c>
      <c r="AB704">
        <v>0</v>
      </c>
      <c r="AC704">
        <v>131</v>
      </c>
      <c r="AD704">
        <v>100</v>
      </c>
      <c r="AE704">
        <v>0</v>
      </c>
      <c r="AF704">
        <v>0</v>
      </c>
      <c r="AG704">
        <v>0</v>
      </c>
      <c r="AH704" t="s">
        <v>142</v>
      </c>
      <c r="AI704" s="1">
        <v>44473.684965277775</v>
      </c>
      <c r="AJ704">
        <v>2980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100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>
      <c r="A705" t="s">
        <v>1836</v>
      </c>
      <c r="B705" t="s">
        <v>79</v>
      </c>
      <c r="C705" t="s">
        <v>832</v>
      </c>
      <c r="D705" t="s">
        <v>81</v>
      </c>
      <c r="E705" s="2" t="str">
        <f>HYPERLINK("capsilon://?command=openfolder&amp;siteaddress=FAM.docvelocity-na8.net&amp;folderid=FX117584E7-27F3-C5E3-F0DA-D7ABDEC015E7","FX21091291")</f>
        <v>FX21091291</v>
      </c>
      <c r="F705" t="s">
        <v>19</v>
      </c>
      <c r="G705" t="s">
        <v>19</v>
      </c>
      <c r="H705" t="s">
        <v>82</v>
      </c>
      <c r="I705" t="s">
        <v>1837</v>
      </c>
      <c r="J705">
        <v>66</v>
      </c>
      <c r="K705" t="s">
        <v>84</v>
      </c>
      <c r="L705" t="s">
        <v>85</v>
      </c>
      <c r="M705" t="s">
        <v>86</v>
      </c>
      <c r="N705">
        <v>2</v>
      </c>
      <c r="O705" s="1">
        <v>44473.619814814818</v>
      </c>
      <c r="P705" s="1">
        <v>44473.735752314817</v>
      </c>
      <c r="Q705">
        <v>9068</v>
      </c>
      <c r="R705">
        <v>949</v>
      </c>
      <c r="S705" t="b">
        <v>0</v>
      </c>
      <c r="T705" t="s">
        <v>87</v>
      </c>
      <c r="U705" t="b">
        <v>0</v>
      </c>
      <c r="V705" t="s">
        <v>202</v>
      </c>
      <c r="W705" s="1">
        <v>44473.623055555552</v>
      </c>
      <c r="X705">
        <v>202</v>
      </c>
      <c r="Y705">
        <v>52</v>
      </c>
      <c r="Z705">
        <v>0</v>
      </c>
      <c r="AA705">
        <v>52</v>
      </c>
      <c r="AB705">
        <v>0</v>
      </c>
      <c r="AC705">
        <v>29</v>
      </c>
      <c r="AD705">
        <v>14</v>
      </c>
      <c r="AE705">
        <v>0</v>
      </c>
      <c r="AF705">
        <v>0</v>
      </c>
      <c r="AG705">
        <v>0</v>
      </c>
      <c r="AH705" t="s">
        <v>142</v>
      </c>
      <c r="AI705" s="1">
        <v>44473.735752314817</v>
      </c>
      <c r="AJ705">
        <v>747</v>
      </c>
      <c r="AK705">
        <v>1</v>
      </c>
      <c r="AL705">
        <v>0</v>
      </c>
      <c r="AM705">
        <v>1</v>
      </c>
      <c r="AN705">
        <v>0</v>
      </c>
      <c r="AO705">
        <v>1</v>
      </c>
      <c r="AP705">
        <v>13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>
      <c r="A706" t="s">
        <v>1838</v>
      </c>
      <c r="B706" t="s">
        <v>79</v>
      </c>
      <c r="C706" t="s">
        <v>754</v>
      </c>
      <c r="D706" t="s">
        <v>81</v>
      </c>
      <c r="E706" s="2" t="str">
        <f>HYPERLINK("capsilon://?command=openfolder&amp;siteaddress=FAM.docvelocity-na8.net&amp;folderid=FXD6DCB1D8-FE5E-7A72-5C80-CC13F4164E05","FX21097611")</f>
        <v>FX21097611</v>
      </c>
      <c r="F706" t="s">
        <v>19</v>
      </c>
      <c r="G706" t="s">
        <v>19</v>
      </c>
      <c r="H706" t="s">
        <v>82</v>
      </c>
      <c r="I706" t="s">
        <v>1839</v>
      </c>
      <c r="J706">
        <v>38</v>
      </c>
      <c r="K706" t="s">
        <v>294</v>
      </c>
      <c r="L706" t="s">
        <v>19</v>
      </c>
      <c r="M706" t="s">
        <v>81</v>
      </c>
      <c r="N706">
        <v>1</v>
      </c>
      <c r="O706" s="1">
        <v>44473.621099537035</v>
      </c>
      <c r="P706" s="1">
        <v>44473.635011574072</v>
      </c>
      <c r="Q706">
        <v>1020</v>
      </c>
      <c r="R706">
        <v>182</v>
      </c>
      <c r="S706" t="b">
        <v>0</v>
      </c>
      <c r="T706" t="s">
        <v>87</v>
      </c>
      <c r="U706" t="b">
        <v>0</v>
      </c>
      <c r="V706" t="s">
        <v>159</v>
      </c>
      <c r="W706" s="1">
        <v>44473.62327546296</v>
      </c>
      <c r="X706">
        <v>182</v>
      </c>
      <c r="Y706">
        <v>37</v>
      </c>
      <c r="Z706">
        <v>0</v>
      </c>
      <c r="AA706">
        <v>37</v>
      </c>
      <c r="AB706">
        <v>0</v>
      </c>
      <c r="AC706">
        <v>28</v>
      </c>
      <c r="AD706">
        <v>1</v>
      </c>
      <c r="AE706">
        <v>0</v>
      </c>
      <c r="AF706">
        <v>0</v>
      </c>
      <c r="AG706">
        <v>0</v>
      </c>
      <c r="AH706" t="s">
        <v>87</v>
      </c>
      <c r="AI706" t="s">
        <v>87</v>
      </c>
      <c r="AJ706" t="s">
        <v>87</v>
      </c>
      <c r="AK706" t="s">
        <v>87</v>
      </c>
      <c r="AL706" t="s">
        <v>87</v>
      </c>
      <c r="AM706" t="s">
        <v>87</v>
      </c>
      <c r="AN706" t="s">
        <v>87</v>
      </c>
      <c r="AO706" t="s">
        <v>87</v>
      </c>
      <c r="AP706" t="s">
        <v>87</v>
      </c>
      <c r="AQ706" t="s">
        <v>87</v>
      </c>
      <c r="AR706" t="s">
        <v>87</v>
      </c>
      <c r="AS706" t="s">
        <v>87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>
      <c r="A707" t="s">
        <v>1840</v>
      </c>
      <c r="B707" t="s">
        <v>79</v>
      </c>
      <c r="C707" t="s">
        <v>754</v>
      </c>
      <c r="D707" t="s">
        <v>81</v>
      </c>
      <c r="E707" s="2" t="str">
        <f>HYPERLINK("capsilon://?command=openfolder&amp;siteaddress=FAM.docvelocity-na8.net&amp;folderid=FXD6DCB1D8-FE5E-7A72-5C80-CC13F4164E05","FX21097611")</f>
        <v>FX21097611</v>
      </c>
      <c r="F707" t="s">
        <v>19</v>
      </c>
      <c r="G707" t="s">
        <v>19</v>
      </c>
      <c r="H707" t="s">
        <v>82</v>
      </c>
      <c r="I707" t="s">
        <v>1841</v>
      </c>
      <c r="J707">
        <v>52</v>
      </c>
      <c r="K707" t="s">
        <v>294</v>
      </c>
      <c r="L707" t="s">
        <v>19</v>
      </c>
      <c r="M707" t="s">
        <v>81</v>
      </c>
      <c r="N707">
        <v>1</v>
      </c>
      <c r="O707" s="1">
        <v>44473.622106481482</v>
      </c>
      <c r="P707" s="1">
        <v>44473.635069444441</v>
      </c>
      <c r="Q707">
        <v>892</v>
      </c>
      <c r="R707">
        <v>228</v>
      </c>
      <c r="S707" t="b">
        <v>0</v>
      </c>
      <c r="T707" t="s">
        <v>87</v>
      </c>
      <c r="U707" t="b">
        <v>0</v>
      </c>
      <c r="V707" t="s">
        <v>172</v>
      </c>
      <c r="W707" s="1">
        <v>44473.624976851854</v>
      </c>
      <c r="X707">
        <v>228</v>
      </c>
      <c r="Y707">
        <v>42</v>
      </c>
      <c r="Z707">
        <v>0</v>
      </c>
      <c r="AA707">
        <v>42</v>
      </c>
      <c r="AB707">
        <v>0</v>
      </c>
      <c r="AC707">
        <v>10</v>
      </c>
      <c r="AD707">
        <v>10</v>
      </c>
      <c r="AE707">
        <v>0</v>
      </c>
      <c r="AF707">
        <v>0</v>
      </c>
      <c r="AG707">
        <v>0</v>
      </c>
      <c r="AH707" t="s">
        <v>87</v>
      </c>
      <c r="AI707" t="s">
        <v>87</v>
      </c>
      <c r="AJ707" t="s">
        <v>87</v>
      </c>
      <c r="AK707" t="s">
        <v>87</v>
      </c>
      <c r="AL707" t="s">
        <v>87</v>
      </c>
      <c r="AM707" t="s">
        <v>87</v>
      </c>
      <c r="AN707" t="s">
        <v>87</v>
      </c>
      <c r="AO707" t="s">
        <v>87</v>
      </c>
      <c r="AP707" t="s">
        <v>87</v>
      </c>
      <c r="AQ707" t="s">
        <v>87</v>
      </c>
      <c r="AR707" t="s">
        <v>87</v>
      </c>
      <c r="AS707" t="s">
        <v>87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>
      <c r="A708" t="s">
        <v>1842</v>
      </c>
      <c r="B708" t="s">
        <v>79</v>
      </c>
      <c r="C708" t="s">
        <v>1843</v>
      </c>
      <c r="D708" t="s">
        <v>81</v>
      </c>
      <c r="E708" s="2" t="str">
        <f>HYPERLINK("capsilon://?command=openfolder&amp;siteaddress=FAM.docvelocity-na8.net&amp;folderid=FX41150022-DBD8-765C-7072-8637F326D2BA","FX21086634")</f>
        <v>FX21086634</v>
      </c>
      <c r="F708" t="s">
        <v>19</v>
      </c>
      <c r="G708" t="s">
        <v>19</v>
      </c>
      <c r="H708" t="s">
        <v>82</v>
      </c>
      <c r="I708" t="s">
        <v>1844</v>
      </c>
      <c r="J708">
        <v>66</v>
      </c>
      <c r="K708" t="s">
        <v>84</v>
      </c>
      <c r="L708" t="s">
        <v>85</v>
      </c>
      <c r="M708" t="s">
        <v>86</v>
      </c>
      <c r="N708">
        <v>2</v>
      </c>
      <c r="O708" s="1">
        <v>44470.387071759258</v>
      </c>
      <c r="P708" s="1">
        <v>44470.397476851853</v>
      </c>
      <c r="Q708">
        <v>831</v>
      </c>
      <c r="R708">
        <v>68</v>
      </c>
      <c r="S708" t="b">
        <v>0</v>
      </c>
      <c r="T708" t="s">
        <v>87</v>
      </c>
      <c r="U708" t="b">
        <v>0</v>
      </c>
      <c r="V708" t="s">
        <v>88</v>
      </c>
      <c r="W708" s="1">
        <v>44470.387453703705</v>
      </c>
      <c r="X708">
        <v>31</v>
      </c>
      <c r="Y708">
        <v>0</v>
      </c>
      <c r="Z708">
        <v>0</v>
      </c>
      <c r="AA708">
        <v>0</v>
      </c>
      <c r="AB708">
        <v>52</v>
      </c>
      <c r="AC708">
        <v>0</v>
      </c>
      <c r="AD708">
        <v>66</v>
      </c>
      <c r="AE708">
        <v>0</v>
      </c>
      <c r="AF708">
        <v>0</v>
      </c>
      <c r="AG708">
        <v>0</v>
      </c>
      <c r="AH708" t="s">
        <v>89</v>
      </c>
      <c r="AI708" s="1">
        <v>44470.397476851853</v>
      </c>
      <c r="AJ708">
        <v>37</v>
      </c>
      <c r="AK708">
        <v>0</v>
      </c>
      <c r="AL708">
        <v>0</v>
      </c>
      <c r="AM708">
        <v>0</v>
      </c>
      <c r="AN708">
        <v>52</v>
      </c>
      <c r="AO708">
        <v>0</v>
      </c>
      <c r="AP708">
        <v>66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>
      <c r="A709" t="s">
        <v>1845</v>
      </c>
      <c r="B709" t="s">
        <v>79</v>
      </c>
      <c r="C709" t="s">
        <v>1846</v>
      </c>
      <c r="D709" t="s">
        <v>81</v>
      </c>
      <c r="E709" s="2" t="str">
        <f>HYPERLINK("capsilon://?command=openfolder&amp;siteaddress=FAM.docvelocity-na8.net&amp;folderid=FX9E6EB127-9E81-1253-6148-B431E1D49ADA","FX21089484")</f>
        <v>FX21089484</v>
      </c>
      <c r="F709" t="s">
        <v>19</v>
      </c>
      <c r="G709" t="s">
        <v>19</v>
      </c>
      <c r="H709" t="s">
        <v>82</v>
      </c>
      <c r="I709" t="s">
        <v>1847</v>
      </c>
      <c r="J709">
        <v>132</v>
      </c>
      <c r="K709" t="s">
        <v>84</v>
      </c>
      <c r="L709" t="s">
        <v>85</v>
      </c>
      <c r="M709" t="s">
        <v>86</v>
      </c>
      <c r="N709">
        <v>2</v>
      </c>
      <c r="O709" s="1">
        <v>44470.3905787037</v>
      </c>
      <c r="P709" s="1">
        <v>44470.398472222223</v>
      </c>
      <c r="Q709">
        <v>323</v>
      </c>
      <c r="R709">
        <v>359</v>
      </c>
      <c r="S709" t="b">
        <v>0</v>
      </c>
      <c r="T709" t="s">
        <v>87</v>
      </c>
      <c r="U709" t="b">
        <v>0</v>
      </c>
      <c r="V709" t="s">
        <v>100</v>
      </c>
      <c r="W709" s="1">
        <v>44470.393750000003</v>
      </c>
      <c r="X709">
        <v>274</v>
      </c>
      <c r="Y709">
        <v>0</v>
      </c>
      <c r="Z709">
        <v>0</v>
      </c>
      <c r="AA709">
        <v>0</v>
      </c>
      <c r="AB709">
        <v>104</v>
      </c>
      <c r="AC709">
        <v>0</v>
      </c>
      <c r="AD709">
        <v>132</v>
      </c>
      <c r="AE709">
        <v>0</v>
      </c>
      <c r="AF709">
        <v>0</v>
      </c>
      <c r="AG709">
        <v>0</v>
      </c>
      <c r="AH709" t="s">
        <v>89</v>
      </c>
      <c r="AI709" s="1">
        <v>44470.398472222223</v>
      </c>
      <c r="AJ709">
        <v>85</v>
      </c>
      <c r="AK709">
        <v>0</v>
      </c>
      <c r="AL709">
        <v>0</v>
      </c>
      <c r="AM709">
        <v>0</v>
      </c>
      <c r="AN709">
        <v>104</v>
      </c>
      <c r="AO709">
        <v>0</v>
      </c>
      <c r="AP709">
        <v>132</v>
      </c>
      <c r="AQ709">
        <v>0</v>
      </c>
      <c r="AR709">
        <v>0</v>
      </c>
      <c r="AS709">
        <v>0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>
      <c r="A710" t="s">
        <v>1848</v>
      </c>
      <c r="B710" t="s">
        <v>79</v>
      </c>
      <c r="C710" t="s">
        <v>754</v>
      </c>
      <c r="D710" t="s">
        <v>81</v>
      </c>
      <c r="E710" s="2" t="str">
        <f>HYPERLINK("capsilon://?command=openfolder&amp;siteaddress=FAM.docvelocity-na8.net&amp;folderid=FXD6DCB1D8-FE5E-7A72-5C80-CC13F4164E05","FX21097611")</f>
        <v>FX21097611</v>
      </c>
      <c r="F710" t="s">
        <v>19</v>
      </c>
      <c r="G710" t="s">
        <v>19</v>
      </c>
      <c r="H710" t="s">
        <v>82</v>
      </c>
      <c r="I710" t="s">
        <v>1849</v>
      </c>
      <c r="J710">
        <v>38</v>
      </c>
      <c r="K710" t="s">
        <v>84</v>
      </c>
      <c r="L710" t="s">
        <v>85</v>
      </c>
      <c r="M710" t="s">
        <v>86</v>
      </c>
      <c r="N710">
        <v>2</v>
      </c>
      <c r="O710" s="1">
        <v>44473.642094907409</v>
      </c>
      <c r="P710" s="1">
        <v>44473.741296296299</v>
      </c>
      <c r="Q710">
        <v>7782</v>
      </c>
      <c r="R710">
        <v>789</v>
      </c>
      <c r="S710" t="b">
        <v>0</v>
      </c>
      <c r="T710" t="s">
        <v>87</v>
      </c>
      <c r="U710" t="b">
        <v>0</v>
      </c>
      <c r="V710" t="s">
        <v>176</v>
      </c>
      <c r="W710" s="1">
        <v>44473.646793981483</v>
      </c>
      <c r="X710">
        <v>311</v>
      </c>
      <c r="Y710">
        <v>37</v>
      </c>
      <c r="Z710">
        <v>0</v>
      </c>
      <c r="AA710">
        <v>37</v>
      </c>
      <c r="AB710">
        <v>0</v>
      </c>
      <c r="AC710">
        <v>27</v>
      </c>
      <c r="AD710">
        <v>1</v>
      </c>
      <c r="AE710">
        <v>0</v>
      </c>
      <c r="AF710">
        <v>0</v>
      </c>
      <c r="AG710">
        <v>0</v>
      </c>
      <c r="AH710" t="s">
        <v>142</v>
      </c>
      <c r="AI710" s="1">
        <v>44473.741296296299</v>
      </c>
      <c r="AJ710">
        <v>478</v>
      </c>
      <c r="AK710">
        <v>1</v>
      </c>
      <c r="AL710">
        <v>0</v>
      </c>
      <c r="AM710">
        <v>1</v>
      </c>
      <c r="AN710">
        <v>0</v>
      </c>
      <c r="AO710">
        <v>1</v>
      </c>
      <c r="AP710">
        <v>0</v>
      </c>
      <c r="AQ710">
        <v>0</v>
      </c>
      <c r="AR710">
        <v>0</v>
      </c>
      <c r="AS710">
        <v>0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>
      <c r="A711" t="s">
        <v>1850</v>
      </c>
      <c r="B711" t="s">
        <v>79</v>
      </c>
      <c r="C711" t="s">
        <v>1306</v>
      </c>
      <c r="D711" t="s">
        <v>81</v>
      </c>
      <c r="E711" s="2" t="str">
        <f>HYPERLINK("capsilon://?command=openfolder&amp;siteaddress=FAM.docvelocity-na8.net&amp;folderid=FX4A65B45F-D56B-E6C7-E020-400460C6DFF7","FX21099108")</f>
        <v>FX21099108</v>
      </c>
      <c r="F711" t="s">
        <v>19</v>
      </c>
      <c r="G711" t="s">
        <v>19</v>
      </c>
      <c r="H711" t="s">
        <v>82</v>
      </c>
      <c r="I711" t="s">
        <v>1851</v>
      </c>
      <c r="J711">
        <v>38</v>
      </c>
      <c r="K711" t="s">
        <v>84</v>
      </c>
      <c r="L711" t="s">
        <v>85</v>
      </c>
      <c r="M711" t="s">
        <v>86</v>
      </c>
      <c r="N711">
        <v>2</v>
      </c>
      <c r="O711" s="1">
        <v>44473.643194444441</v>
      </c>
      <c r="P711" s="1">
        <v>44473.746238425927</v>
      </c>
      <c r="Q711">
        <v>8267</v>
      </c>
      <c r="R711">
        <v>636</v>
      </c>
      <c r="S711" t="b">
        <v>0</v>
      </c>
      <c r="T711" t="s">
        <v>87</v>
      </c>
      <c r="U711" t="b">
        <v>0</v>
      </c>
      <c r="V711" t="s">
        <v>202</v>
      </c>
      <c r="W711" s="1">
        <v>44473.645937499998</v>
      </c>
      <c r="X711">
        <v>210</v>
      </c>
      <c r="Y711">
        <v>37</v>
      </c>
      <c r="Z711">
        <v>0</v>
      </c>
      <c r="AA711">
        <v>37</v>
      </c>
      <c r="AB711">
        <v>0</v>
      </c>
      <c r="AC711">
        <v>21</v>
      </c>
      <c r="AD711">
        <v>1</v>
      </c>
      <c r="AE711">
        <v>0</v>
      </c>
      <c r="AF711">
        <v>0</v>
      </c>
      <c r="AG711">
        <v>0</v>
      </c>
      <c r="AH711" t="s">
        <v>142</v>
      </c>
      <c r="AI711" s="1">
        <v>44473.746238425927</v>
      </c>
      <c r="AJ711">
        <v>426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>
      <c r="A712" t="s">
        <v>1852</v>
      </c>
      <c r="B712" t="s">
        <v>79</v>
      </c>
      <c r="C712" t="s">
        <v>1853</v>
      </c>
      <c r="D712" t="s">
        <v>81</v>
      </c>
      <c r="E712" s="2" t="str">
        <f>HYPERLINK("capsilon://?command=openfolder&amp;siteaddress=FAM.docvelocity-na8.net&amp;folderid=FXB70FB9D0-BC48-A06B-CDEE-E11A6357BDD6","FX210811076")</f>
        <v>FX210811076</v>
      </c>
      <c r="F712" t="s">
        <v>19</v>
      </c>
      <c r="G712" t="s">
        <v>19</v>
      </c>
      <c r="H712" t="s">
        <v>82</v>
      </c>
      <c r="I712" t="s">
        <v>1854</v>
      </c>
      <c r="J712">
        <v>38</v>
      </c>
      <c r="K712" t="s">
        <v>84</v>
      </c>
      <c r="L712" t="s">
        <v>85</v>
      </c>
      <c r="M712" t="s">
        <v>86</v>
      </c>
      <c r="N712">
        <v>2</v>
      </c>
      <c r="O712" s="1">
        <v>44473.645069444443</v>
      </c>
      <c r="P712" s="1">
        <v>44473.747465277775</v>
      </c>
      <c r="Q712">
        <v>8706</v>
      </c>
      <c r="R712">
        <v>141</v>
      </c>
      <c r="S712" t="b">
        <v>0</v>
      </c>
      <c r="T712" t="s">
        <v>87</v>
      </c>
      <c r="U712" t="b">
        <v>0</v>
      </c>
      <c r="V712" t="s">
        <v>265</v>
      </c>
      <c r="W712" s="1">
        <v>44473.64571759259</v>
      </c>
      <c r="X712">
        <v>36</v>
      </c>
      <c r="Y712">
        <v>1</v>
      </c>
      <c r="Z712">
        <v>0</v>
      </c>
      <c r="AA712">
        <v>1</v>
      </c>
      <c r="AB712">
        <v>37</v>
      </c>
      <c r="AC712">
        <v>0</v>
      </c>
      <c r="AD712">
        <v>37</v>
      </c>
      <c r="AE712">
        <v>0</v>
      </c>
      <c r="AF712">
        <v>0</v>
      </c>
      <c r="AG712">
        <v>0</v>
      </c>
      <c r="AH712" t="s">
        <v>142</v>
      </c>
      <c r="AI712" s="1">
        <v>44473.747465277775</v>
      </c>
      <c r="AJ712">
        <v>105</v>
      </c>
      <c r="AK712">
        <v>0</v>
      </c>
      <c r="AL712">
        <v>0</v>
      </c>
      <c r="AM712">
        <v>0</v>
      </c>
      <c r="AN712">
        <v>37</v>
      </c>
      <c r="AO712">
        <v>0</v>
      </c>
      <c r="AP712">
        <v>37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>
      <c r="A713" t="s">
        <v>1855</v>
      </c>
      <c r="B713" t="s">
        <v>79</v>
      </c>
      <c r="C713" t="s">
        <v>1856</v>
      </c>
      <c r="D713" t="s">
        <v>81</v>
      </c>
      <c r="E713" s="2" t="str">
        <f>HYPERLINK("capsilon://?command=openfolder&amp;siteaddress=FAM.docvelocity-na8.net&amp;folderid=FX38EF3084-F644-4427-4BB0-EB3354CF09EE","FX210912308")</f>
        <v>FX210912308</v>
      </c>
      <c r="F713" t="s">
        <v>19</v>
      </c>
      <c r="G713" t="s">
        <v>19</v>
      </c>
      <c r="H713" t="s">
        <v>82</v>
      </c>
      <c r="I713" t="s">
        <v>1857</v>
      </c>
      <c r="J713">
        <v>165</v>
      </c>
      <c r="K713" t="s">
        <v>84</v>
      </c>
      <c r="L713" t="s">
        <v>85</v>
      </c>
      <c r="M713" t="s">
        <v>86</v>
      </c>
      <c r="N713">
        <v>2</v>
      </c>
      <c r="O713" s="1">
        <v>44470.392372685186</v>
      </c>
      <c r="P713" s="1">
        <v>44470.474953703706</v>
      </c>
      <c r="Q713">
        <v>2559</v>
      </c>
      <c r="R713">
        <v>4576</v>
      </c>
      <c r="S713" t="b">
        <v>0</v>
      </c>
      <c r="T713" t="s">
        <v>87</v>
      </c>
      <c r="U713" t="b">
        <v>0</v>
      </c>
      <c r="V713" t="s">
        <v>88</v>
      </c>
      <c r="W713" s="1">
        <v>44470.432199074072</v>
      </c>
      <c r="X713">
        <v>3348</v>
      </c>
      <c r="Y713">
        <v>197</v>
      </c>
      <c r="Z713">
        <v>0</v>
      </c>
      <c r="AA713">
        <v>197</v>
      </c>
      <c r="AB713">
        <v>0</v>
      </c>
      <c r="AC713">
        <v>151</v>
      </c>
      <c r="AD713">
        <v>-32</v>
      </c>
      <c r="AE713">
        <v>0</v>
      </c>
      <c r="AF713">
        <v>0</v>
      </c>
      <c r="AG713">
        <v>0</v>
      </c>
      <c r="AH713" t="s">
        <v>121</v>
      </c>
      <c r="AI713" s="1">
        <v>44470.474953703706</v>
      </c>
      <c r="AJ713">
        <v>1196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-32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>
      <c r="A714" t="s">
        <v>1858</v>
      </c>
      <c r="B714" t="s">
        <v>79</v>
      </c>
      <c r="C714" t="s">
        <v>1523</v>
      </c>
      <c r="D714" t="s">
        <v>81</v>
      </c>
      <c r="E714" s="2" t="str">
        <f>HYPERLINK("capsilon://?command=openfolder&amp;siteaddress=FAM.docvelocity-na8.net&amp;folderid=FXA3906A9D-82A6-DBD3-8C40-D64CD4EE9A1C","FX210811544")</f>
        <v>FX210811544</v>
      </c>
      <c r="F714" t="s">
        <v>19</v>
      </c>
      <c r="G714" t="s">
        <v>19</v>
      </c>
      <c r="H714" t="s">
        <v>82</v>
      </c>
      <c r="I714" t="s">
        <v>1820</v>
      </c>
      <c r="J714">
        <v>38</v>
      </c>
      <c r="K714" t="s">
        <v>84</v>
      </c>
      <c r="L714" t="s">
        <v>85</v>
      </c>
      <c r="M714" t="s">
        <v>86</v>
      </c>
      <c r="N714">
        <v>2</v>
      </c>
      <c r="O714" s="1">
        <v>44473.655763888892</v>
      </c>
      <c r="P714" s="1">
        <v>44473.688333333332</v>
      </c>
      <c r="Q714">
        <v>2072</v>
      </c>
      <c r="R714">
        <v>742</v>
      </c>
      <c r="S714" t="b">
        <v>0</v>
      </c>
      <c r="T714" t="s">
        <v>87</v>
      </c>
      <c r="U714" t="b">
        <v>1</v>
      </c>
      <c r="V714" t="s">
        <v>172</v>
      </c>
      <c r="W714" s="1">
        <v>44473.660995370374</v>
      </c>
      <c r="X714">
        <v>452</v>
      </c>
      <c r="Y714">
        <v>37</v>
      </c>
      <c r="Z714">
        <v>0</v>
      </c>
      <c r="AA714">
        <v>37</v>
      </c>
      <c r="AB714">
        <v>0</v>
      </c>
      <c r="AC714">
        <v>25</v>
      </c>
      <c r="AD714">
        <v>1</v>
      </c>
      <c r="AE714">
        <v>0</v>
      </c>
      <c r="AF714">
        <v>0</v>
      </c>
      <c r="AG714">
        <v>0</v>
      </c>
      <c r="AH714" t="s">
        <v>142</v>
      </c>
      <c r="AI714" s="1">
        <v>44473.688333333332</v>
      </c>
      <c r="AJ714">
        <v>290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>
      <c r="A715" t="s">
        <v>1859</v>
      </c>
      <c r="B715" t="s">
        <v>79</v>
      </c>
      <c r="C715" t="s">
        <v>906</v>
      </c>
      <c r="D715" t="s">
        <v>81</v>
      </c>
      <c r="E715" s="2" t="str">
        <f>HYPERLINK("capsilon://?command=openfolder&amp;siteaddress=FAM.docvelocity-na8.net&amp;folderid=FXBE276732-C4DA-E858-2B49-E96655598368","FX21089910")</f>
        <v>FX21089910</v>
      </c>
      <c r="F715" t="s">
        <v>19</v>
      </c>
      <c r="G715" t="s">
        <v>19</v>
      </c>
      <c r="H715" t="s">
        <v>82</v>
      </c>
      <c r="I715" t="s">
        <v>1825</v>
      </c>
      <c r="J715">
        <v>38</v>
      </c>
      <c r="K715" t="s">
        <v>84</v>
      </c>
      <c r="L715" t="s">
        <v>85</v>
      </c>
      <c r="M715" t="s">
        <v>86</v>
      </c>
      <c r="N715">
        <v>2</v>
      </c>
      <c r="O715" s="1">
        <v>44473.656666666669</v>
      </c>
      <c r="P715" s="1">
        <v>44473.69804398148</v>
      </c>
      <c r="Q715">
        <v>2492</v>
      </c>
      <c r="R715">
        <v>1083</v>
      </c>
      <c r="S715" t="b">
        <v>0</v>
      </c>
      <c r="T715" t="s">
        <v>87</v>
      </c>
      <c r="U715" t="b">
        <v>1</v>
      </c>
      <c r="V715" t="s">
        <v>100</v>
      </c>
      <c r="W715" s="1">
        <v>44473.65896990741</v>
      </c>
      <c r="X715">
        <v>194</v>
      </c>
      <c r="Y715">
        <v>37</v>
      </c>
      <c r="Z715">
        <v>0</v>
      </c>
      <c r="AA715">
        <v>37</v>
      </c>
      <c r="AB715">
        <v>0</v>
      </c>
      <c r="AC715">
        <v>18</v>
      </c>
      <c r="AD715">
        <v>1</v>
      </c>
      <c r="AE715">
        <v>0</v>
      </c>
      <c r="AF715">
        <v>0</v>
      </c>
      <c r="AG715">
        <v>0</v>
      </c>
      <c r="AH715" t="s">
        <v>142</v>
      </c>
      <c r="AI715" s="1">
        <v>44473.69804398148</v>
      </c>
      <c r="AJ715">
        <v>838</v>
      </c>
      <c r="AK715">
        <v>2</v>
      </c>
      <c r="AL715">
        <v>0</v>
      </c>
      <c r="AM715">
        <v>2</v>
      </c>
      <c r="AN715">
        <v>0</v>
      </c>
      <c r="AO715">
        <v>2</v>
      </c>
      <c r="AP715">
        <v>-1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>
      <c r="A716" t="s">
        <v>1860</v>
      </c>
      <c r="B716" t="s">
        <v>79</v>
      </c>
      <c r="C716" t="s">
        <v>906</v>
      </c>
      <c r="D716" t="s">
        <v>81</v>
      </c>
      <c r="E716" s="2" t="str">
        <f>HYPERLINK("capsilon://?command=openfolder&amp;siteaddress=FAM.docvelocity-na8.net&amp;folderid=FXBE276732-C4DA-E858-2B49-E96655598368","FX21089910")</f>
        <v>FX21089910</v>
      </c>
      <c r="F716" t="s">
        <v>19</v>
      </c>
      <c r="G716" t="s">
        <v>19</v>
      </c>
      <c r="H716" t="s">
        <v>82</v>
      </c>
      <c r="I716" t="s">
        <v>1827</v>
      </c>
      <c r="J716">
        <v>38</v>
      </c>
      <c r="K716" t="s">
        <v>84</v>
      </c>
      <c r="L716" t="s">
        <v>85</v>
      </c>
      <c r="M716" t="s">
        <v>86</v>
      </c>
      <c r="N716">
        <v>2</v>
      </c>
      <c r="O716" s="1">
        <v>44473.659062500003</v>
      </c>
      <c r="P716" s="1">
        <v>44473.720960648148</v>
      </c>
      <c r="Q716">
        <v>4468</v>
      </c>
      <c r="R716">
        <v>880</v>
      </c>
      <c r="S716" t="b">
        <v>0</v>
      </c>
      <c r="T716" t="s">
        <v>87</v>
      </c>
      <c r="U716" t="b">
        <v>1</v>
      </c>
      <c r="V716" t="s">
        <v>176</v>
      </c>
      <c r="W716" s="1">
        <v>44473.666678240741</v>
      </c>
      <c r="X716">
        <v>652</v>
      </c>
      <c r="Y716">
        <v>37</v>
      </c>
      <c r="Z716">
        <v>0</v>
      </c>
      <c r="AA716">
        <v>37</v>
      </c>
      <c r="AB716">
        <v>0</v>
      </c>
      <c r="AC716">
        <v>31</v>
      </c>
      <c r="AD716">
        <v>1</v>
      </c>
      <c r="AE716">
        <v>0</v>
      </c>
      <c r="AF716">
        <v>0</v>
      </c>
      <c r="AG716">
        <v>0</v>
      </c>
      <c r="AH716" t="s">
        <v>142</v>
      </c>
      <c r="AI716" s="1">
        <v>44473.720960648148</v>
      </c>
      <c r="AJ716">
        <v>195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1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>
      <c r="A717" t="s">
        <v>1861</v>
      </c>
      <c r="B717" t="s">
        <v>79</v>
      </c>
      <c r="C717" t="s">
        <v>1862</v>
      </c>
      <c r="D717" t="s">
        <v>81</v>
      </c>
      <c r="E717" s="2" t="str">
        <f>HYPERLINK("capsilon://?command=openfolder&amp;siteaddress=FAM.docvelocity-na8.net&amp;folderid=FXA959BF6D-69E7-B398-C938-AE8FF6E751A6","FX210910215")</f>
        <v>FX210910215</v>
      </c>
      <c r="F717" t="s">
        <v>19</v>
      </c>
      <c r="G717" t="s">
        <v>19</v>
      </c>
      <c r="H717" t="s">
        <v>82</v>
      </c>
      <c r="I717" t="s">
        <v>1863</v>
      </c>
      <c r="J717">
        <v>64</v>
      </c>
      <c r="K717" t="s">
        <v>84</v>
      </c>
      <c r="L717" t="s">
        <v>85</v>
      </c>
      <c r="M717" t="s">
        <v>86</v>
      </c>
      <c r="N717">
        <v>1</v>
      </c>
      <c r="O717" s="1">
        <v>44473.664143518516</v>
      </c>
      <c r="P717" s="1">
        <v>44473.668807870374</v>
      </c>
      <c r="Q717">
        <v>7</v>
      </c>
      <c r="R717">
        <v>396</v>
      </c>
      <c r="S717" t="b">
        <v>0</v>
      </c>
      <c r="T717" t="s">
        <v>87</v>
      </c>
      <c r="U717" t="b">
        <v>0</v>
      </c>
      <c r="V717" t="s">
        <v>202</v>
      </c>
      <c r="W717" s="1">
        <v>44473.668807870374</v>
      </c>
      <c r="X717">
        <v>197</v>
      </c>
      <c r="Y717">
        <v>21</v>
      </c>
      <c r="Z717">
        <v>0</v>
      </c>
      <c r="AA717">
        <v>21</v>
      </c>
      <c r="AB717">
        <v>0</v>
      </c>
      <c r="AC717">
        <v>0</v>
      </c>
      <c r="AD717">
        <v>43</v>
      </c>
      <c r="AE717">
        <v>37</v>
      </c>
      <c r="AF717">
        <v>0</v>
      </c>
      <c r="AG717">
        <v>2</v>
      </c>
      <c r="AH717" t="s">
        <v>87</v>
      </c>
      <c r="AI717" t="s">
        <v>87</v>
      </c>
      <c r="AJ717" t="s">
        <v>87</v>
      </c>
      <c r="AK717" t="s">
        <v>87</v>
      </c>
      <c r="AL717" t="s">
        <v>87</v>
      </c>
      <c r="AM717" t="s">
        <v>87</v>
      </c>
      <c r="AN717" t="s">
        <v>87</v>
      </c>
      <c r="AO717" t="s">
        <v>87</v>
      </c>
      <c r="AP717" t="s">
        <v>87</v>
      </c>
      <c r="AQ717" t="s">
        <v>87</v>
      </c>
      <c r="AR717" t="s">
        <v>87</v>
      </c>
      <c r="AS717" t="s">
        <v>87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>
      <c r="A718" t="s">
        <v>1864</v>
      </c>
      <c r="B718" t="s">
        <v>79</v>
      </c>
      <c r="C718" t="s">
        <v>1862</v>
      </c>
      <c r="D718" t="s">
        <v>81</v>
      </c>
      <c r="E718" s="2" t="str">
        <f>HYPERLINK("capsilon://?command=openfolder&amp;siteaddress=FAM.docvelocity-na8.net&amp;folderid=FXA959BF6D-69E7-B398-C938-AE8FF6E751A6","FX210910215")</f>
        <v>FX210910215</v>
      </c>
      <c r="F718" t="s">
        <v>19</v>
      </c>
      <c r="G718" t="s">
        <v>19</v>
      </c>
      <c r="H718" t="s">
        <v>82</v>
      </c>
      <c r="I718" t="s">
        <v>1863</v>
      </c>
      <c r="J718">
        <v>76</v>
      </c>
      <c r="K718" t="s">
        <v>84</v>
      </c>
      <c r="L718" t="s">
        <v>85</v>
      </c>
      <c r="M718" t="s">
        <v>86</v>
      </c>
      <c r="N718">
        <v>2</v>
      </c>
      <c r="O718" s="1">
        <v>44473.669618055559</v>
      </c>
      <c r="P718" s="1">
        <v>44473.727094907408</v>
      </c>
      <c r="Q718">
        <v>4217</v>
      </c>
      <c r="R718">
        <v>749</v>
      </c>
      <c r="S718" t="b">
        <v>0</v>
      </c>
      <c r="T718" t="s">
        <v>87</v>
      </c>
      <c r="U718" t="b">
        <v>1</v>
      </c>
      <c r="V718" t="s">
        <v>202</v>
      </c>
      <c r="W718" s="1">
        <v>44473.672199074077</v>
      </c>
      <c r="X718">
        <v>220</v>
      </c>
      <c r="Y718">
        <v>95</v>
      </c>
      <c r="Z718">
        <v>0</v>
      </c>
      <c r="AA718">
        <v>95</v>
      </c>
      <c r="AB718">
        <v>0</v>
      </c>
      <c r="AC718">
        <v>44</v>
      </c>
      <c r="AD718">
        <v>-19</v>
      </c>
      <c r="AE718">
        <v>0</v>
      </c>
      <c r="AF718">
        <v>0</v>
      </c>
      <c r="AG718">
        <v>0</v>
      </c>
      <c r="AH718" t="s">
        <v>142</v>
      </c>
      <c r="AI718" s="1">
        <v>44473.727094907408</v>
      </c>
      <c r="AJ718">
        <v>529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-19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>
      <c r="A719" t="s">
        <v>1865</v>
      </c>
      <c r="B719" t="s">
        <v>79</v>
      </c>
      <c r="C719" t="s">
        <v>1866</v>
      </c>
      <c r="D719" t="s">
        <v>81</v>
      </c>
      <c r="E719" s="2" t="str">
        <f>HYPERLINK("capsilon://?command=openfolder&amp;siteaddress=FAM.docvelocity-na8.net&amp;folderid=FXB6A6782D-1A77-9E9C-7B6B-3175DE071145","FX2110934")</f>
        <v>FX2110934</v>
      </c>
      <c r="F719" t="s">
        <v>19</v>
      </c>
      <c r="G719" t="s">
        <v>19</v>
      </c>
      <c r="H719" t="s">
        <v>82</v>
      </c>
      <c r="I719" t="s">
        <v>1867</v>
      </c>
      <c r="J719">
        <v>284</v>
      </c>
      <c r="K719" t="s">
        <v>84</v>
      </c>
      <c r="L719" t="s">
        <v>85</v>
      </c>
      <c r="M719" t="s">
        <v>86</v>
      </c>
      <c r="N719">
        <v>2</v>
      </c>
      <c r="O719" s="1">
        <v>44473.673078703701</v>
      </c>
      <c r="P719" s="1">
        <v>44473.772094907406</v>
      </c>
      <c r="Q719">
        <v>5173</v>
      </c>
      <c r="R719">
        <v>3382</v>
      </c>
      <c r="S719" t="b">
        <v>0</v>
      </c>
      <c r="T719" t="s">
        <v>87</v>
      </c>
      <c r="U719" t="b">
        <v>0</v>
      </c>
      <c r="V719" t="s">
        <v>100</v>
      </c>
      <c r="W719" s="1">
        <v>44473.687638888892</v>
      </c>
      <c r="X719">
        <v>1255</v>
      </c>
      <c r="Y719">
        <v>244</v>
      </c>
      <c r="Z719">
        <v>0</v>
      </c>
      <c r="AA719">
        <v>244</v>
      </c>
      <c r="AB719">
        <v>0</v>
      </c>
      <c r="AC719">
        <v>91</v>
      </c>
      <c r="AD719">
        <v>40</v>
      </c>
      <c r="AE719">
        <v>0</v>
      </c>
      <c r="AF719">
        <v>0</v>
      </c>
      <c r="AG719">
        <v>0</v>
      </c>
      <c r="AH719" t="s">
        <v>142</v>
      </c>
      <c r="AI719" s="1">
        <v>44473.772094907406</v>
      </c>
      <c r="AJ719">
        <v>2127</v>
      </c>
      <c r="AK719">
        <v>2</v>
      </c>
      <c r="AL719">
        <v>0</v>
      </c>
      <c r="AM719">
        <v>2</v>
      </c>
      <c r="AN719">
        <v>0</v>
      </c>
      <c r="AO719">
        <v>2</v>
      </c>
      <c r="AP719">
        <v>38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>
      <c r="A720" t="s">
        <v>1868</v>
      </c>
      <c r="B720" t="s">
        <v>79</v>
      </c>
      <c r="C720" t="s">
        <v>334</v>
      </c>
      <c r="D720" t="s">
        <v>81</v>
      </c>
      <c r="E720" s="2" t="str">
        <f>HYPERLINK("capsilon://?command=openfolder&amp;siteaddress=FAM.docvelocity-na8.net&amp;folderid=FX76C5B5C5-4083-D56E-2FA1-0937CF5E09AE","FX211048")</f>
        <v>FX211048</v>
      </c>
      <c r="F720" t="s">
        <v>19</v>
      </c>
      <c r="G720" t="s">
        <v>19</v>
      </c>
      <c r="H720" t="s">
        <v>82</v>
      </c>
      <c r="I720" t="s">
        <v>1869</v>
      </c>
      <c r="J720">
        <v>1079</v>
      </c>
      <c r="K720" t="s">
        <v>84</v>
      </c>
      <c r="L720" t="s">
        <v>85</v>
      </c>
      <c r="M720" t="s">
        <v>86</v>
      </c>
      <c r="N720">
        <v>2</v>
      </c>
      <c r="O720" s="1">
        <v>44473.675995370373</v>
      </c>
      <c r="P720" s="1">
        <v>44473.807314814818</v>
      </c>
      <c r="Q720">
        <v>5319</v>
      </c>
      <c r="R720">
        <v>6027</v>
      </c>
      <c r="S720" t="b">
        <v>0</v>
      </c>
      <c r="T720" t="s">
        <v>87</v>
      </c>
      <c r="U720" t="b">
        <v>0</v>
      </c>
      <c r="V720" t="s">
        <v>265</v>
      </c>
      <c r="W720" s="1">
        <v>44473.710625</v>
      </c>
      <c r="X720">
        <v>2946</v>
      </c>
      <c r="Y720">
        <v>636</v>
      </c>
      <c r="Z720">
        <v>0</v>
      </c>
      <c r="AA720">
        <v>636</v>
      </c>
      <c r="AB720">
        <v>0</v>
      </c>
      <c r="AC720">
        <v>197</v>
      </c>
      <c r="AD720">
        <v>443</v>
      </c>
      <c r="AE720">
        <v>0</v>
      </c>
      <c r="AF720">
        <v>0</v>
      </c>
      <c r="AG720">
        <v>0</v>
      </c>
      <c r="AH720" t="s">
        <v>142</v>
      </c>
      <c r="AI720" s="1">
        <v>44473.807314814818</v>
      </c>
      <c r="AJ720">
        <v>3043</v>
      </c>
      <c r="AK720">
        <v>12</v>
      </c>
      <c r="AL720">
        <v>0</v>
      </c>
      <c r="AM720">
        <v>12</v>
      </c>
      <c r="AN720">
        <v>0</v>
      </c>
      <c r="AO720">
        <v>12</v>
      </c>
      <c r="AP720">
        <v>431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>
      <c r="A721" t="s">
        <v>1870</v>
      </c>
      <c r="B721" t="s">
        <v>79</v>
      </c>
      <c r="C721" t="s">
        <v>1638</v>
      </c>
      <c r="D721" t="s">
        <v>81</v>
      </c>
      <c r="E721" s="2" t="str">
        <f>HYPERLINK("capsilon://?command=openfolder&amp;siteaddress=FAM.docvelocity-na8.net&amp;folderid=FX998CF4F7-1ADB-63AE-0C51-2F776C693A99","FX210914441")</f>
        <v>FX210914441</v>
      </c>
      <c r="F721" t="s">
        <v>19</v>
      </c>
      <c r="G721" t="s">
        <v>19</v>
      </c>
      <c r="H721" t="s">
        <v>82</v>
      </c>
      <c r="I721" t="s">
        <v>1871</v>
      </c>
      <c r="J721">
        <v>66</v>
      </c>
      <c r="K721" t="s">
        <v>84</v>
      </c>
      <c r="L721" t="s">
        <v>85</v>
      </c>
      <c r="M721" t="s">
        <v>86</v>
      </c>
      <c r="N721">
        <v>2</v>
      </c>
      <c r="O721" s="1">
        <v>44473.699004629627</v>
      </c>
      <c r="P721" s="1">
        <v>44474.164155092592</v>
      </c>
      <c r="Q721">
        <v>39203</v>
      </c>
      <c r="R721">
        <v>986</v>
      </c>
      <c r="S721" t="b">
        <v>0</v>
      </c>
      <c r="T721" t="s">
        <v>87</v>
      </c>
      <c r="U721" t="b">
        <v>0</v>
      </c>
      <c r="V721" t="s">
        <v>172</v>
      </c>
      <c r="W721" s="1">
        <v>44473.703703703701</v>
      </c>
      <c r="X721">
        <v>405</v>
      </c>
      <c r="Y721">
        <v>52</v>
      </c>
      <c r="Z721">
        <v>0</v>
      </c>
      <c r="AA721">
        <v>52</v>
      </c>
      <c r="AB721">
        <v>0</v>
      </c>
      <c r="AC721">
        <v>28</v>
      </c>
      <c r="AD721">
        <v>14</v>
      </c>
      <c r="AE721">
        <v>0</v>
      </c>
      <c r="AF721">
        <v>0</v>
      </c>
      <c r="AG721">
        <v>0</v>
      </c>
      <c r="AH721" t="s">
        <v>121</v>
      </c>
      <c r="AI721" s="1">
        <v>44474.164155092592</v>
      </c>
      <c r="AJ721">
        <v>568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14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>
      <c r="A722" t="s">
        <v>1872</v>
      </c>
      <c r="B722" t="s">
        <v>79</v>
      </c>
      <c r="C722" t="s">
        <v>1873</v>
      </c>
      <c r="D722" t="s">
        <v>81</v>
      </c>
      <c r="E722" s="2" t="str">
        <f>HYPERLINK("capsilon://?command=openfolder&amp;siteaddress=FAM.docvelocity-na8.net&amp;folderid=FXA9A2D897-703E-6230-690A-F30BA3FB0FDD","FX21101092")</f>
        <v>FX21101092</v>
      </c>
      <c r="F722" t="s">
        <v>19</v>
      </c>
      <c r="G722" t="s">
        <v>19</v>
      </c>
      <c r="H722" t="s">
        <v>82</v>
      </c>
      <c r="I722" t="s">
        <v>1874</v>
      </c>
      <c r="J722">
        <v>38</v>
      </c>
      <c r="K722" t="s">
        <v>84</v>
      </c>
      <c r="L722" t="s">
        <v>85</v>
      </c>
      <c r="M722" t="s">
        <v>86</v>
      </c>
      <c r="N722">
        <v>2</v>
      </c>
      <c r="O722" s="1">
        <v>44473.702430555553</v>
      </c>
      <c r="P722" s="1">
        <v>44474.171111111114</v>
      </c>
      <c r="Q722">
        <v>39469</v>
      </c>
      <c r="R722">
        <v>1025</v>
      </c>
      <c r="S722" t="b">
        <v>0</v>
      </c>
      <c r="T722" t="s">
        <v>87</v>
      </c>
      <c r="U722" t="b">
        <v>0</v>
      </c>
      <c r="V722" t="s">
        <v>159</v>
      </c>
      <c r="W722" s="1">
        <v>44473.705312500002</v>
      </c>
      <c r="X722">
        <v>248</v>
      </c>
      <c r="Y722">
        <v>37</v>
      </c>
      <c r="Z722">
        <v>0</v>
      </c>
      <c r="AA722">
        <v>37</v>
      </c>
      <c r="AB722">
        <v>0</v>
      </c>
      <c r="AC722">
        <v>24</v>
      </c>
      <c r="AD722">
        <v>1</v>
      </c>
      <c r="AE722">
        <v>0</v>
      </c>
      <c r="AF722">
        <v>0</v>
      </c>
      <c r="AG722">
        <v>0</v>
      </c>
      <c r="AH722" t="s">
        <v>89</v>
      </c>
      <c r="AI722" s="1">
        <v>44474.171111111114</v>
      </c>
      <c r="AJ722">
        <v>777</v>
      </c>
      <c r="AK722">
        <v>3</v>
      </c>
      <c r="AL722">
        <v>0</v>
      </c>
      <c r="AM722">
        <v>3</v>
      </c>
      <c r="AN722">
        <v>0</v>
      </c>
      <c r="AO722">
        <v>1</v>
      </c>
      <c r="AP722">
        <v>-2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>
      <c r="A723" t="s">
        <v>1875</v>
      </c>
      <c r="B723" t="s">
        <v>79</v>
      </c>
      <c r="C723" t="s">
        <v>1876</v>
      </c>
      <c r="D723" t="s">
        <v>81</v>
      </c>
      <c r="E723" s="2" t="str">
        <f>HYPERLINK("capsilon://?command=openfolder&amp;siteaddress=FAM.docvelocity-na8.net&amp;folderid=FXC00C7480-9989-B78D-BFCF-052047628583","FX2110214")</f>
        <v>FX2110214</v>
      </c>
      <c r="F723" t="s">
        <v>19</v>
      </c>
      <c r="G723" t="s">
        <v>19</v>
      </c>
      <c r="H723" t="s">
        <v>82</v>
      </c>
      <c r="I723" t="s">
        <v>1877</v>
      </c>
      <c r="J723">
        <v>152</v>
      </c>
      <c r="K723" t="s">
        <v>84</v>
      </c>
      <c r="L723" t="s">
        <v>85</v>
      </c>
      <c r="M723" t="s">
        <v>86</v>
      </c>
      <c r="N723">
        <v>2</v>
      </c>
      <c r="O723" s="1">
        <v>44473.711006944446</v>
      </c>
      <c r="P723" s="1">
        <v>44474.20171296296</v>
      </c>
      <c r="Q723">
        <v>36949</v>
      </c>
      <c r="R723">
        <v>5448</v>
      </c>
      <c r="S723" t="b">
        <v>0</v>
      </c>
      <c r="T723" t="s">
        <v>87</v>
      </c>
      <c r="U723" t="b">
        <v>0</v>
      </c>
      <c r="V723" t="s">
        <v>159</v>
      </c>
      <c r="W723" s="1">
        <v>44473.736527777779</v>
      </c>
      <c r="X723">
        <v>2204</v>
      </c>
      <c r="Y723">
        <v>257</v>
      </c>
      <c r="Z723">
        <v>0</v>
      </c>
      <c r="AA723">
        <v>257</v>
      </c>
      <c r="AB723">
        <v>0</v>
      </c>
      <c r="AC723">
        <v>191</v>
      </c>
      <c r="AD723">
        <v>-105</v>
      </c>
      <c r="AE723">
        <v>0</v>
      </c>
      <c r="AF723">
        <v>0</v>
      </c>
      <c r="AG723">
        <v>0</v>
      </c>
      <c r="AH723" t="s">
        <v>121</v>
      </c>
      <c r="AI723" s="1">
        <v>44474.20171296296</v>
      </c>
      <c r="AJ723">
        <v>3244</v>
      </c>
      <c r="AK723">
        <v>10</v>
      </c>
      <c r="AL723">
        <v>0</v>
      </c>
      <c r="AM723">
        <v>10</v>
      </c>
      <c r="AN723">
        <v>0</v>
      </c>
      <c r="AO723">
        <v>67</v>
      </c>
      <c r="AP723">
        <v>-115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>
      <c r="A724" t="s">
        <v>1878</v>
      </c>
      <c r="B724" t="s">
        <v>79</v>
      </c>
      <c r="C724" t="s">
        <v>414</v>
      </c>
      <c r="D724" t="s">
        <v>81</v>
      </c>
      <c r="E724" s="2" t="str">
        <f>HYPERLINK("capsilon://?command=openfolder&amp;siteaddress=FAM.docvelocity-na8.net&amp;folderid=FX0004A507-3B57-0326-80FB-B0ECEF133176","FX210911331")</f>
        <v>FX210911331</v>
      </c>
      <c r="F724" t="s">
        <v>19</v>
      </c>
      <c r="G724" t="s">
        <v>19</v>
      </c>
      <c r="H724" t="s">
        <v>82</v>
      </c>
      <c r="I724" t="s">
        <v>1879</v>
      </c>
      <c r="J724">
        <v>570</v>
      </c>
      <c r="K724" t="s">
        <v>84</v>
      </c>
      <c r="L724" t="s">
        <v>85</v>
      </c>
      <c r="M724" t="s">
        <v>86</v>
      </c>
      <c r="N724">
        <v>1</v>
      </c>
      <c r="O724" s="1">
        <v>44473.711493055554</v>
      </c>
      <c r="P724" s="1">
        <v>44473.740590277775</v>
      </c>
      <c r="Q724">
        <v>1381</v>
      </c>
      <c r="R724">
        <v>1133</v>
      </c>
      <c r="S724" t="b">
        <v>0</v>
      </c>
      <c r="T724" t="s">
        <v>87</v>
      </c>
      <c r="U724" t="b">
        <v>0</v>
      </c>
      <c r="V724" t="s">
        <v>172</v>
      </c>
      <c r="W724" s="1">
        <v>44473.740590277775</v>
      </c>
      <c r="X724">
        <v>692</v>
      </c>
      <c r="Y724">
        <v>79</v>
      </c>
      <c r="Z724">
        <v>0</v>
      </c>
      <c r="AA724">
        <v>79</v>
      </c>
      <c r="AB724">
        <v>0</v>
      </c>
      <c r="AC724">
        <v>25</v>
      </c>
      <c r="AD724">
        <v>491</v>
      </c>
      <c r="AE724">
        <v>0</v>
      </c>
      <c r="AF724">
        <v>0</v>
      </c>
      <c r="AG724">
        <v>8</v>
      </c>
      <c r="AH724" t="s">
        <v>87</v>
      </c>
      <c r="AI724" t="s">
        <v>87</v>
      </c>
      <c r="AJ724" t="s">
        <v>87</v>
      </c>
      <c r="AK724" t="s">
        <v>87</v>
      </c>
      <c r="AL724" t="s">
        <v>87</v>
      </c>
      <c r="AM724" t="s">
        <v>87</v>
      </c>
      <c r="AN724" t="s">
        <v>87</v>
      </c>
      <c r="AO724" t="s">
        <v>87</v>
      </c>
      <c r="AP724" t="s">
        <v>87</v>
      </c>
      <c r="AQ724" t="s">
        <v>87</v>
      </c>
      <c r="AR724" t="s">
        <v>87</v>
      </c>
      <c r="AS724" t="s">
        <v>87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>
      <c r="A725" t="s">
        <v>1880</v>
      </c>
      <c r="B725" t="s">
        <v>79</v>
      </c>
      <c r="C725" t="s">
        <v>1799</v>
      </c>
      <c r="D725" t="s">
        <v>81</v>
      </c>
      <c r="E725" s="2" t="str">
        <f>HYPERLINK("capsilon://?command=openfolder&amp;siteaddress=FAM.docvelocity-na8.net&amp;folderid=FXC0D9EE5E-41A4-38A3-14E0-A667CB303BE8","FX2110440")</f>
        <v>FX2110440</v>
      </c>
      <c r="F725" t="s">
        <v>19</v>
      </c>
      <c r="G725" t="s">
        <v>19</v>
      </c>
      <c r="H725" t="s">
        <v>82</v>
      </c>
      <c r="I725" t="s">
        <v>1881</v>
      </c>
      <c r="J725">
        <v>38</v>
      </c>
      <c r="K725" t="s">
        <v>84</v>
      </c>
      <c r="L725" t="s">
        <v>85</v>
      </c>
      <c r="M725" t="s">
        <v>86</v>
      </c>
      <c r="N725">
        <v>2</v>
      </c>
      <c r="O725" s="1">
        <v>44473.719386574077</v>
      </c>
      <c r="P725" s="1">
        <v>44474.178935185184</v>
      </c>
      <c r="Q725">
        <v>38891</v>
      </c>
      <c r="R725">
        <v>814</v>
      </c>
      <c r="S725" t="b">
        <v>0</v>
      </c>
      <c r="T725" t="s">
        <v>87</v>
      </c>
      <c r="U725" t="b">
        <v>0</v>
      </c>
      <c r="V725" t="s">
        <v>100</v>
      </c>
      <c r="W725" s="1">
        <v>44473.721747685187</v>
      </c>
      <c r="X725">
        <v>202</v>
      </c>
      <c r="Y725">
        <v>37</v>
      </c>
      <c r="Z725">
        <v>0</v>
      </c>
      <c r="AA725">
        <v>37</v>
      </c>
      <c r="AB725">
        <v>0</v>
      </c>
      <c r="AC725">
        <v>20</v>
      </c>
      <c r="AD725">
        <v>1</v>
      </c>
      <c r="AE725">
        <v>0</v>
      </c>
      <c r="AF725">
        <v>0</v>
      </c>
      <c r="AG725">
        <v>0</v>
      </c>
      <c r="AH725" t="s">
        <v>89</v>
      </c>
      <c r="AI725" s="1">
        <v>44474.178935185184</v>
      </c>
      <c r="AJ725">
        <v>607</v>
      </c>
      <c r="AK725">
        <v>2</v>
      </c>
      <c r="AL725">
        <v>0</v>
      </c>
      <c r="AM725">
        <v>2</v>
      </c>
      <c r="AN725">
        <v>0</v>
      </c>
      <c r="AO725">
        <v>1</v>
      </c>
      <c r="AP725">
        <v>-1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>
      <c r="A726" t="s">
        <v>1882</v>
      </c>
      <c r="B726" t="s">
        <v>79</v>
      </c>
      <c r="C726" t="s">
        <v>217</v>
      </c>
      <c r="D726" t="s">
        <v>81</v>
      </c>
      <c r="E726" s="2" t="str">
        <f>HYPERLINK("capsilon://?command=openfolder&amp;siteaddress=FAM.docvelocity-na8.net&amp;folderid=FXF918604F-8D97-926C-E820-BCAD735158F1","FX2110909")</f>
        <v>FX2110909</v>
      </c>
      <c r="F726" t="s">
        <v>19</v>
      </c>
      <c r="G726" t="s">
        <v>19</v>
      </c>
      <c r="H726" t="s">
        <v>82</v>
      </c>
      <c r="I726" t="s">
        <v>1883</v>
      </c>
      <c r="J726">
        <v>121</v>
      </c>
      <c r="K726" t="s">
        <v>84</v>
      </c>
      <c r="L726" t="s">
        <v>85</v>
      </c>
      <c r="M726" t="s">
        <v>86</v>
      </c>
      <c r="N726">
        <v>2</v>
      </c>
      <c r="O726" s="1">
        <v>44473.727638888886</v>
      </c>
      <c r="P726" s="1">
        <v>44474.190844907411</v>
      </c>
      <c r="Q726">
        <v>38836</v>
      </c>
      <c r="R726">
        <v>1185</v>
      </c>
      <c r="S726" t="b">
        <v>0</v>
      </c>
      <c r="T726" t="s">
        <v>87</v>
      </c>
      <c r="U726" t="b">
        <v>0</v>
      </c>
      <c r="V726" t="s">
        <v>100</v>
      </c>
      <c r="W726" s="1">
        <v>44473.733599537038</v>
      </c>
      <c r="X726">
        <v>514</v>
      </c>
      <c r="Y726">
        <v>103</v>
      </c>
      <c r="Z726">
        <v>0</v>
      </c>
      <c r="AA726">
        <v>103</v>
      </c>
      <c r="AB726">
        <v>0</v>
      </c>
      <c r="AC726">
        <v>41</v>
      </c>
      <c r="AD726">
        <v>18</v>
      </c>
      <c r="AE726">
        <v>0</v>
      </c>
      <c r="AF726">
        <v>0</v>
      </c>
      <c r="AG726">
        <v>0</v>
      </c>
      <c r="AH726" t="s">
        <v>146</v>
      </c>
      <c r="AI726" s="1">
        <v>44474.190844907411</v>
      </c>
      <c r="AJ726">
        <v>666</v>
      </c>
      <c r="AK726">
        <v>2</v>
      </c>
      <c r="AL726">
        <v>0</v>
      </c>
      <c r="AM726">
        <v>2</v>
      </c>
      <c r="AN726">
        <v>0</v>
      </c>
      <c r="AO726">
        <v>2</v>
      </c>
      <c r="AP726">
        <v>16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>
      <c r="A727" t="s">
        <v>1884</v>
      </c>
      <c r="B727" t="s">
        <v>79</v>
      </c>
      <c r="C727" t="s">
        <v>1885</v>
      </c>
      <c r="D727" t="s">
        <v>81</v>
      </c>
      <c r="E727" s="2" t="str">
        <f>HYPERLINK("capsilon://?command=openfolder&amp;siteaddress=FAM.docvelocity-na8.net&amp;folderid=FXA4DDA25C-9F9A-B03F-CF9F-91898369FD73","FX2110282")</f>
        <v>FX2110282</v>
      </c>
      <c r="F727" t="s">
        <v>19</v>
      </c>
      <c r="G727" t="s">
        <v>19</v>
      </c>
      <c r="H727" t="s">
        <v>82</v>
      </c>
      <c r="I727" t="s">
        <v>1886</v>
      </c>
      <c r="J727">
        <v>108</v>
      </c>
      <c r="K727" t="s">
        <v>84</v>
      </c>
      <c r="L727" t="s">
        <v>85</v>
      </c>
      <c r="M727" t="s">
        <v>86</v>
      </c>
      <c r="N727">
        <v>2</v>
      </c>
      <c r="O727" s="1">
        <v>44473.740914351853</v>
      </c>
      <c r="P727" s="1">
        <v>44474.204641203702</v>
      </c>
      <c r="Q727">
        <v>36421</v>
      </c>
      <c r="R727">
        <v>3645</v>
      </c>
      <c r="S727" t="b">
        <v>0</v>
      </c>
      <c r="T727" t="s">
        <v>87</v>
      </c>
      <c r="U727" t="b">
        <v>0</v>
      </c>
      <c r="V727" t="s">
        <v>172</v>
      </c>
      <c r="W727" s="1">
        <v>44473.769328703704</v>
      </c>
      <c r="X727">
        <v>2454</v>
      </c>
      <c r="Y727">
        <v>156</v>
      </c>
      <c r="Z727">
        <v>0</v>
      </c>
      <c r="AA727">
        <v>156</v>
      </c>
      <c r="AB727">
        <v>0</v>
      </c>
      <c r="AC727">
        <v>123</v>
      </c>
      <c r="AD727">
        <v>-48</v>
      </c>
      <c r="AE727">
        <v>0</v>
      </c>
      <c r="AF727">
        <v>0</v>
      </c>
      <c r="AG727">
        <v>0</v>
      </c>
      <c r="AH727" t="s">
        <v>146</v>
      </c>
      <c r="AI727" s="1">
        <v>44474.204641203702</v>
      </c>
      <c r="AJ727">
        <v>1191</v>
      </c>
      <c r="AK727">
        <v>3</v>
      </c>
      <c r="AL727">
        <v>0</v>
      </c>
      <c r="AM727">
        <v>3</v>
      </c>
      <c r="AN727">
        <v>0</v>
      </c>
      <c r="AO727">
        <v>3</v>
      </c>
      <c r="AP727">
        <v>-51</v>
      </c>
      <c r="AQ727">
        <v>0</v>
      </c>
      <c r="AR727">
        <v>0</v>
      </c>
      <c r="AS727">
        <v>0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>
      <c r="A728" t="s">
        <v>1887</v>
      </c>
      <c r="B728" t="s">
        <v>79</v>
      </c>
      <c r="C728" t="s">
        <v>414</v>
      </c>
      <c r="D728" t="s">
        <v>81</v>
      </c>
      <c r="E728" s="2" t="str">
        <f>HYPERLINK("capsilon://?command=openfolder&amp;siteaddress=FAM.docvelocity-na8.net&amp;folderid=FX0004A507-3B57-0326-80FB-B0ECEF133176","FX210911331")</f>
        <v>FX210911331</v>
      </c>
      <c r="F728" t="s">
        <v>19</v>
      </c>
      <c r="G728" t="s">
        <v>19</v>
      </c>
      <c r="H728" t="s">
        <v>82</v>
      </c>
      <c r="I728" t="s">
        <v>1879</v>
      </c>
      <c r="J728">
        <v>639</v>
      </c>
      <c r="K728" t="s">
        <v>84</v>
      </c>
      <c r="L728" t="s">
        <v>85</v>
      </c>
      <c r="M728" t="s">
        <v>86</v>
      </c>
      <c r="N728">
        <v>2</v>
      </c>
      <c r="O728" s="1">
        <v>44473.742673611108</v>
      </c>
      <c r="P728" s="1">
        <v>44473.843402777777</v>
      </c>
      <c r="Q728">
        <v>4137</v>
      </c>
      <c r="R728">
        <v>4566</v>
      </c>
      <c r="S728" t="b">
        <v>0</v>
      </c>
      <c r="T728" t="s">
        <v>87</v>
      </c>
      <c r="U728" t="b">
        <v>1</v>
      </c>
      <c r="V728" t="s">
        <v>100</v>
      </c>
      <c r="W728" s="1">
        <v>44473.777557870373</v>
      </c>
      <c r="X728">
        <v>3011</v>
      </c>
      <c r="Y728">
        <v>456</v>
      </c>
      <c r="Z728">
        <v>0</v>
      </c>
      <c r="AA728">
        <v>456</v>
      </c>
      <c r="AB728">
        <v>170</v>
      </c>
      <c r="AC728">
        <v>171</v>
      </c>
      <c r="AD728">
        <v>183</v>
      </c>
      <c r="AE728">
        <v>0</v>
      </c>
      <c r="AF728">
        <v>0</v>
      </c>
      <c r="AG728">
        <v>0</v>
      </c>
      <c r="AH728" t="s">
        <v>142</v>
      </c>
      <c r="AI728" s="1">
        <v>44473.843402777777</v>
      </c>
      <c r="AJ728">
        <v>1545</v>
      </c>
      <c r="AK728">
        <v>3</v>
      </c>
      <c r="AL728">
        <v>0</v>
      </c>
      <c r="AM728">
        <v>3</v>
      </c>
      <c r="AN728">
        <v>170</v>
      </c>
      <c r="AO728">
        <v>3</v>
      </c>
      <c r="AP728">
        <v>180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>
      <c r="A729" t="s">
        <v>1888</v>
      </c>
      <c r="B729" t="s">
        <v>79</v>
      </c>
      <c r="C729" t="s">
        <v>428</v>
      </c>
      <c r="D729" t="s">
        <v>81</v>
      </c>
      <c r="E729" s="2" t="str">
        <f>HYPERLINK("capsilon://?command=openfolder&amp;siteaddress=FAM.docvelocity-na8.net&amp;folderid=FXDDA90C3D-2348-132E-4C29-EF9F9B867D3C","FX210914317")</f>
        <v>FX210914317</v>
      </c>
      <c r="F729" t="s">
        <v>19</v>
      </c>
      <c r="G729" t="s">
        <v>19</v>
      </c>
      <c r="H729" t="s">
        <v>82</v>
      </c>
      <c r="I729" t="s">
        <v>1889</v>
      </c>
      <c r="J729">
        <v>292</v>
      </c>
      <c r="K729" t="s">
        <v>84</v>
      </c>
      <c r="L729" t="s">
        <v>85</v>
      </c>
      <c r="M729" t="s">
        <v>86</v>
      </c>
      <c r="N729">
        <v>2</v>
      </c>
      <c r="O729" s="1">
        <v>44473.750243055554</v>
      </c>
      <c r="P729" s="1">
        <v>44474.225810185184</v>
      </c>
      <c r="Q729">
        <v>36598</v>
      </c>
      <c r="R729">
        <v>4491</v>
      </c>
      <c r="S729" t="b">
        <v>0</v>
      </c>
      <c r="T729" t="s">
        <v>87</v>
      </c>
      <c r="U729" t="b">
        <v>0</v>
      </c>
      <c r="V729" t="s">
        <v>265</v>
      </c>
      <c r="W729" s="1">
        <v>44473.767974537041</v>
      </c>
      <c r="X729">
        <v>1512</v>
      </c>
      <c r="Y729">
        <v>306</v>
      </c>
      <c r="Z729">
        <v>0</v>
      </c>
      <c r="AA729">
        <v>306</v>
      </c>
      <c r="AB729">
        <v>0</v>
      </c>
      <c r="AC729">
        <v>138</v>
      </c>
      <c r="AD729">
        <v>-14</v>
      </c>
      <c r="AE729">
        <v>0</v>
      </c>
      <c r="AF729">
        <v>0</v>
      </c>
      <c r="AG729">
        <v>0</v>
      </c>
      <c r="AH729" t="s">
        <v>89</v>
      </c>
      <c r="AI729" s="1">
        <v>44474.225810185184</v>
      </c>
      <c r="AJ729">
        <v>2979</v>
      </c>
      <c r="AK729">
        <v>2</v>
      </c>
      <c r="AL729">
        <v>0</v>
      </c>
      <c r="AM729">
        <v>2</v>
      </c>
      <c r="AN729">
        <v>0</v>
      </c>
      <c r="AO729">
        <v>1</v>
      </c>
      <c r="AP729">
        <v>-16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>
      <c r="A730" t="s">
        <v>1890</v>
      </c>
      <c r="B730" t="s">
        <v>79</v>
      </c>
      <c r="C730" t="s">
        <v>98</v>
      </c>
      <c r="D730" t="s">
        <v>81</v>
      </c>
      <c r="E730" s="2" t="str">
        <f>HYPERLINK("capsilon://?command=openfolder&amp;siteaddress=FAM.docvelocity-na8.net&amp;folderid=FXF7D8467C-BC52-93A3-CEF6-60DA90F04832","FX210914449")</f>
        <v>FX210914449</v>
      </c>
      <c r="F730" t="s">
        <v>19</v>
      </c>
      <c r="G730" t="s">
        <v>19</v>
      </c>
      <c r="H730" t="s">
        <v>82</v>
      </c>
      <c r="I730" t="s">
        <v>1891</v>
      </c>
      <c r="J730">
        <v>486</v>
      </c>
      <c r="K730" t="s">
        <v>84</v>
      </c>
      <c r="L730" t="s">
        <v>85</v>
      </c>
      <c r="M730" t="s">
        <v>86</v>
      </c>
      <c r="N730">
        <v>2</v>
      </c>
      <c r="O730" s="1">
        <v>44473.755995370368</v>
      </c>
      <c r="P730" s="1">
        <v>44474.233993055554</v>
      </c>
      <c r="Q730">
        <v>35278</v>
      </c>
      <c r="R730">
        <v>6021</v>
      </c>
      <c r="S730" t="b">
        <v>0</v>
      </c>
      <c r="T730" t="s">
        <v>87</v>
      </c>
      <c r="U730" t="b">
        <v>0</v>
      </c>
      <c r="V730" t="s">
        <v>176</v>
      </c>
      <c r="W730" s="1">
        <v>44473.798148148147</v>
      </c>
      <c r="X730">
        <v>3449</v>
      </c>
      <c r="Y730">
        <v>329</v>
      </c>
      <c r="Z730">
        <v>0</v>
      </c>
      <c r="AA730">
        <v>329</v>
      </c>
      <c r="AB730">
        <v>0</v>
      </c>
      <c r="AC730">
        <v>179</v>
      </c>
      <c r="AD730">
        <v>157</v>
      </c>
      <c r="AE730">
        <v>0</v>
      </c>
      <c r="AF730">
        <v>0</v>
      </c>
      <c r="AG730">
        <v>0</v>
      </c>
      <c r="AH730" t="s">
        <v>146</v>
      </c>
      <c r="AI730" s="1">
        <v>44474.233993055554</v>
      </c>
      <c r="AJ730">
        <v>2535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157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>
      <c r="A731" t="s">
        <v>1892</v>
      </c>
      <c r="B731" t="s">
        <v>79</v>
      </c>
      <c r="C731" t="s">
        <v>144</v>
      </c>
      <c r="D731" t="s">
        <v>81</v>
      </c>
      <c r="E731" s="2" t="str">
        <f>HYPERLINK("capsilon://?command=openfolder&amp;siteaddress=FAM.docvelocity-na8.net&amp;folderid=FX49957D68-CF8C-9BCE-D4C5-DBADDEAFE7C7","FX2110794")</f>
        <v>FX2110794</v>
      </c>
      <c r="F731" t="s">
        <v>19</v>
      </c>
      <c r="G731" t="s">
        <v>19</v>
      </c>
      <c r="H731" t="s">
        <v>82</v>
      </c>
      <c r="I731" t="s">
        <v>1893</v>
      </c>
      <c r="J731">
        <v>286</v>
      </c>
      <c r="K731" t="s">
        <v>84</v>
      </c>
      <c r="L731" t="s">
        <v>85</v>
      </c>
      <c r="M731" t="s">
        <v>86</v>
      </c>
      <c r="N731">
        <v>2</v>
      </c>
      <c r="O731" s="1">
        <v>44473.758032407408</v>
      </c>
      <c r="P731" s="1">
        <v>44474.242754629631</v>
      </c>
      <c r="Q731">
        <v>37458</v>
      </c>
      <c r="R731">
        <v>4422</v>
      </c>
      <c r="S731" t="b">
        <v>0</v>
      </c>
      <c r="T731" t="s">
        <v>87</v>
      </c>
      <c r="U731" t="b">
        <v>0</v>
      </c>
      <c r="V731" t="s">
        <v>265</v>
      </c>
      <c r="W731" s="1">
        <v>44473.791851851849</v>
      </c>
      <c r="X731">
        <v>2063</v>
      </c>
      <c r="Y731">
        <v>221</v>
      </c>
      <c r="Z731">
        <v>0</v>
      </c>
      <c r="AA731">
        <v>221</v>
      </c>
      <c r="AB731">
        <v>37</v>
      </c>
      <c r="AC731">
        <v>114</v>
      </c>
      <c r="AD731">
        <v>65</v>
      </c>
      <c r="AE731">
        <v>0</v>
      </c>
      <c r="AF731">
        <v>0</v>
      </c>
      <c r="AG731">
        <v>0</v>
      </c>
      <c r="AH731" t="s">
        <v>121</v>
      </c>
      <c r="AI731" s="1">
        <v>44474.242754629631</v>
      </c>
      <c r="AJ731">
        <v>2097</v>
      </c>
      <c r="AK731">
        <v>18</v>
      </c>
      <c r="AL731">
        <v>0</v>
      </c>
      <c r="AM731">
        <v>18</v>
      </c>
      <c r="AN731">
        <v>37</v>
      </c>
      <c r="AO731">
        <v>24</v>
      </c>
      <c r="AP731">
        <v>47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>
      <c r="A732" t="s">
        <v>1894</v>
      </c>
      <c r="B732" t="s">
        <v>79</v>
      </c>
      <c r="C732" t="s">
        <v>1895</v>
      </c>
      <c r="D732" t="s">
        <v>81</v>
      </c>
      <c r="E732" s="2" t="str">
        <f>HYPERLINK("capsilon://?command=openfolder&amp;siteaddress=FAM.docvelocity-na8.net&amp;folderid=FXC12F81BC-BA80-44C1-1464-C2632F46D207","FX21093415")</f>
        <v>FX21093415</v>
      </c>
      <c r="F732" t="s">
        <v>19</v>
      </c>
      <c r="G732" t="s">
        <v>19</v>
      </c>
      <c r="H732" t="s">
        <v>82</v>
      </c>
      <c r="I732" t="s">
        <v>1896</v>
      </c>
      <c r="J732">
        <v>66</v>
      </c>
      <c r="K732" t="s">
        <v>84</v>
      </c>
      <c r="L732" t="s">
        <v>85</v>
      </c>
      <c r="M732" t="s">
        <v>86</v>
      </c>
      <c r="N732">
        <v>2</v>
      </c>
      <c r="O732" s="1">
        <v>44473.762997685182</v>
      </c>
      <c r="P732" s="1">
        <v>44474.230578703704</v>
      </c>
      <c r="Q732">
        <v>39790</v>
      </c>
      <c r="R732">
        <v>609</v>
      </c>
      <c r="S732" t="b">
        <v>0</v>
      </c>
      <c r="T732" t="s">
        <v>87</v>
      </c>
      <c r="U732" t="b">
        <v>0</v>
      </c>
      <c r="V732" t="s">
        <v>159</v>
      </c>
      <c r="W732" s="1">
        <v>44473.765520833331</v>
      </c>
      <c r="X732">
        <v>197</v>
      </c>
      <c r="Y732">
        <v>52</v>
      </c>
      <c r="Z732">
        <v>0</v>
      </c>
      <c r="AA732">
        <v>52</v>
      </c>
      <c r="AB732">
        <v>0</v>
      </c>
      <c r="AC732">
        <v>21</v>
      </c>
      <c r="AD732">
        <v>14</v>
      </c>
      <c r="AE732">
        <v>0</v>
      </c>
      <c r="AF732">
        <v>0</v>
      </c>
      <c r="AG732">
        <v>0</v>
      </c>
      <c r="AH732" t="s">
        <v>89</v>
      </c>
      <c r="AI732" s="1">
        <v>44474.230578703704</v>
      </c>
      <c r="AJ732">
        <v>412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14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>
      <c r="A733" t="s">
        <v>1897</v>
      </c>
      <c r="B733" t="s">
        <v>79</v>
      </c>
      <c r="C733" t="s">
        <v>181</v>
      </c>
      <c r="D733" t="s">
        <v>81</v>
      </c>
      <c r="E733" s="2" t="str">
        <f>HYPERLINK("capsilon://?command=openfolder&amp;siteaddress=FAM.docvelocity-na8.net&amp;folderid=FX57088013-E012-BD0A-F7DC-3346797269DD","FX210914447")</f>
        <v>FX210914447</v>
      </c>
      <c r="F733" t="s">
        <v>19</v>
      </c>
      <c r="G733" t="s">
        <v>19</v>
      </c>
      <c r="H733" t="s">
        <v>82</v>
      </c>
      <c r="I733" t="s">
        <v>1898</v>
      </c>
      <c r="J733">
        <v>728</v>
      </c>
      <c r="K733" t="s">
        <v>84</v>
      </c>
      <c r="L733" t="s">
        <v>85</v>
      </c>
      <c r="M733" t="s">
        <v>86</v>
      </c>
      <c r="N733">
        <v>2</v>
      </c>
      <c r="O733" s="1">
        <v>44473.763622685183</v>
      </c>
      <c r="P733" s="1">
        <v>44474.441168981481</v>
      </c>
      <c r="Q733">
        <v>45450</v>
      </c>
      <c r="R733">
        <v>13090</v>
      </c>
      <c r="S733" t="b">
        <v>0</v>
      </c>
      <c r="T733" t="s">
        <v>87</v>
      </c>
      <c r="U733" t="b">
        <v>0</v>
      </c>
      <c r="V733" t="s">
        <v>128</v>
      </c>
      <c r="W733" s="1">
        <v>44474.394375000003</v>
      </c>
      <c r="X733">
        <v>7930</v>
      </c>
      <c r="Y733">
        <v>572</v>
      </c>
      <c r="Z733">
        <v>0</v>
      </c>
      <c r="AA733">
        <v>572</v>
      </c>
      <c r="AB733">
        <v>298</v>
      </c>
      <c r="AC733">
        <v>487</v>
      </c>
      <c r="AD733">
        <v>156</v>
      </c>
      <c r="AE733">
        <v>0</v>
      </c>
      <c r="AF733">
        <v>0</v>
      </c>
      <c r="AG733">
        <v>0</v>
      </c>
      <c r="AH733" t="s">
        <v>146</v>
      </c>
      <c r="AI733" s="1">
        <v>44474.441168981481</v>
      </c>
      <c r="AJ733">
        <v>3977</v>
      </c>
      <c r="AK733">
        <v>10</v>
      </c>
      <c r="AL733">
        <v>0</v>
      </c>
      <c r="AM733">
        <v>10</v>
      </c>
      <c r="AN733">
        <v>149</v>
      </c>
      <c r="AO733">
        <v>12</v>
      </c>
      <c r="AP733">
        <v>146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>
      <c r="A734" t="s">
        <v>1899</v>
      </c>
      <c r="B734" t="s">
        <v>79</v>
      </c>
      <c r="C734" t="s">
        <v>428</v>
      </c>
      <c r="D734" t="s">
        <v>81</v>
      </c>
      <c r="E734" s="2" t="str">
        <f>HYPERLINK("capsilon://?command=openfolder&amp;siteaddress=FAM.docvelocity-na8.net&amp;folderid=FXDDA90C3D-2348-132E-4C29-EF9F9B867D3C","FX210914317")</f>
        <v>FX210914317</v>
      </c>
      <c r="F734" t="s">
        <v>19</v>
      </c>
      <c r="G734" t="s">
        <v>19</v>
      </c>
      <c r="H734" t="s">
        <v>82</v>
      </c>
      <c r="I734" t="s">
        <v>1900</v>
      </c>
      <c r="J734">
        <v>66</v>
      </c>
      <c r="K734" t="s">
        <v>84</v>
      </c>
      <c r="L734" t="s">
        <v>85</v>
      </c>
      <c r="M734" t="s">
        <v>86</v>
      </c>
      <c r="N734">
        <v>2</v>
      </c>
      <c r="O734" s="1">
        <v>44473.768761574072</v>
      </c>
      <c r="P734" s="1">
        <v>44474.237083333333</v>
      </c>
      <c r="Q734">
        <v>39709</v>
      </c>
      <c r="R734">
        <v>754</v>
      </c>
      <c r="S734" t="b">
        <v>0</v>
      </c>
      <c r="T734" t="s">
        <v>87</v>
      </c>
      <c r="U734" t="b">
        <v>0</v>
      </c>
      <c r="V734" t="s">
        <v>100</v>
      </c>
      <c r="W734" s="1">
        <v>44473.780960648146</v>
      </c>
      <c r="X734">
        <v>293</v>
      </c>
      <c r="Y734">
        <v>52</v>
      </c>
      <c r="Z734">
        <v>0</v>
      </c>
      <c r="AA734">
        <v>52</v>
      </c>
      <c r="AB734">
        <v>0</v>
      </c>
      <c r="AC734">
        <v>30</v>
      </c>
      <c r="AD734">
        <v>14</v>
      </c>
      <c r="AE734">
        <v>0</v>
      </c>
      <c r="AF734">
        <v>0</v>
      </c>
      <c r="AG734">
        <v>0</v>
      </c>
      <c r="AH734" t="s">
        <v>89</v>
      </c>
      <c r="AI734" s="1">
        <v>44474.237083333333</v>
      </c>
      <c r="AJ734">
        <v>455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14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>
      <c r="A735" t="s">
        <v>1901</v>
      </c>
      <c r="B735" t="s">
        <v>79</v>
      </c>
      <c r="C735" t="s">
        <v>1856</v>
      </c>
      <c r="D735" t="s">
        <v>81</v>
      </c>
      <c r="E735" s="2" t="str">
        <f>HYPERLINK("capsilon://?command=openfolder&amp;siteaddress=FAM.docvelocity-na8.net&amp;folderid=FX38EF3084-F644-4427-4BB0-EB3354CF09EE","FX210912308")</f>
        <v>FX210912308</v>
      </c>
      <c r="F735" t="s">
        <v>19</v>
      </c>
      <c r="G735" t="s">
        <v>19</v>
      </c>
      <c r="H735" t="s">
        <v>82</v>
      </c>
      <c r="I735" t="s">
        <v>1902</v>
      </c>
      <c r="J735">
        <v>66</v>
      </c>
      <c r="K735" t="s">
        <v>84</v>
      </c>
      <c r="L735" t="s">
        <v>85</v>
      </c>
      <c r="M735" t="s">
        <v>86</v>
      </c>
      <c r="N735">
        <v>2</v>
      </c>
      <c r="O735" s="1">
        <v>44470.415532407409</v>
      </c>
      <c r="P735" s="1">
        <v>44470.478877314818</v>
      </c>
      <c r="Q735">
        <v>3392</v>
      </c>
      <c r="R735">
        <v>2081</v>
      </c>
      <c r="S735" t="b">
        <v>0</v>
      </c>
      <c r="T735" t="s">
        <v>87</v>
      </c>
      <c r="U735" t="b">
        <v>0</v>
      </c>
      <c r="V735" t="s">
        <v>93</v>
      </c>
      <c r="W735" s="1">
        <v>44470.435798611114</v>
      </c>
      <c r="X735">
        <v>765</v>
      </c>
      <c r="Y735">
        <v>52</v>
      </c>
      <c r="Z735">
        <v>0</v>
      </c>
      <c r="AA735">
        <v>52</v>
      </c>
      <c r="AB735">
        <v>0</v>
      </c>
      <c r="AC735">
        <v>39</v>
      </c>
      <c r="AD735">
        <v>14</v>
      </c>
      <c r="AE735">
        <v>0</v>
      </c>
      <c r="AF735">
        <v>0</v>
      </c>
      <c r="AG735">
        <v>0</v>
      </c>
      <c r="AH735" t="s">
        <v>121</v>
      </c>
      <c r="AI735" s="1">
        <v>44470.478877314818</v>
      </c>
      <c r="AJ735">
        <v>338</v>
      </c>
      <c r="AK735">
        <v>2</v>
      </c>
      <c r="AL735">
        <v>0</v>
      </c>
      <c r="AM735">
        <v>2</v>
      </c>
      <c r="AN735">
        <v>0</v>
      </c>
      <c r="AO735">
        <v>1</v>
      </c>
      <c r="AP735">
        <v>12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>
      <c r="A736" t="s">
        <v>1903</v>
      </c>
      <c r="B736" t="s">
        <v>79</v>
      </c>
      <c r="C736" t="s">
        <v>1904</v>
      </c>
      <c r="D736" t="s">
        <v>81</v>
      </c>
      <c r="E736" s="2" t="str">
        <f>HYPERLINK("capsilon://?command=openfolder&amp;siteaddress=FAM.docvelocity-na8.net&amp;folderid=FX7D1E3501-E115-34E2-E5C8-23DDB84C7DAC","FX210815493")</f>
        <v>FX210815493</v>
      </c>
      <c r="F736" t="s">
        <v>19</v>
      </c>
      <c r="G736" t="s">
        <v>19</v>
      </c>
      <c r="H736" t="s">
        <v>82</v>
      </c>
      <c r="I736" t="s">
        <v>1905</v>
      </c>
      <c r="J736">
        <v>66</v>
      </c>
      <c r="K736" t="s">
        <v>84</v>
      </c>
      <c r="L736" t="s">
        <v>85</v>
      </c>
      <c r="M736" t="s">
        <v>86</v>
      </c>
      <c r="N736">
        <v>1</v>
      </c>
      <c r="O736" s="1">
        <v>44470.418402777781</v>
      </c>
      <c r="P736" s="1">
        <v>44470.421712962961</v>
      </c>
      <c r="Q736">
        <v>9</v>
      </c>
      <c r="R736">
        <v>277</v>
      </c>
      <c r="S736" t="b">
        <v>0</v>
      </c>
      <c r="T736" t="s">
        <v>87</v>
      </c>
      <c r="U736" t="b">
        <v>0</v>
      </c>
      <c r="V736" t="s">
        <v>100</v>
      </c>
      <c r="W736" s="1">
        <v>44470.421712962961</v>
      </c>
      <c r="X736">
        <v>277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66</v>
      </c>
      <c r="AE736">
        <v>52</v>
      </c>
      <c r="AF736">
        <v>0</v>
      </c>
      <c r="AG736">
        <v>1</v>
      </c>
      <c r="AH736" t="s">
        <v>87</v>
      </c>
      <c r="AI736" t="s">
        <v>87</v>
      </c>
      <c r="AJ736" t="s">
        <v>87</v>
      </c>
      <c r="AK736" t="s">
        <v>87</v>
      </c>
      <c r="AL736" t="s">
        <v>87</v>
      </c>
      <c r="AM736" t="s">
        <v>87</v>
      </c>
      <c r="AN736" t="s">
        <v>87</v>
      </c>
      <c r="AO736" t="s">
        <v>87</v>
      </c>
      <c r="AP736" t="s">
        <v>87</v>
      </c>
      <c r="AQ736" t="s">
        <v>87</v>
      </c>
      <c r="AR736" t="s">
        <v>87</v>
      </c>
      <c r="AS736" t="s">
        <v>87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>
      <c r="A737" t="s">
        <v>1906</v>
      </c>
      <c r="B737" t="s">
        <v>79</v>
      </c>
      <c r="C737" t="s">
        <v>1309</v>
      </c>
      <c r="D737" t="s">
        <v>81</v>
      </c>
      <c r="E737" s="2" t="str">
        <f>HYPERLINK("capsilon://?command=openfolder&amp;siteaddress=FAM.docvelocity-na8.net&amp;folderid=FX300DD62C-1EE9-A9F4-BA7D-874ACBCD2566","FX210912992")</f>
        <v>FX210912992</v>
      </c>
      <c r="F737" t="s">
        <v>19</v>
      </c>
      <c r="G737" t="s">
        <v>19</v>
      </c>
      <c r="H737" t="s">
        <v>82</v>
      </c>
      <c r="I737" t="s">
        <v>1907</v>
      </c>
      <c r="J737">
        <v>26</v>
      </c>
      <c r="K737" t="s">
        <v>84</v>
      </c>
      <c r="L737" t="s">
        <v>85</v>
      </c>
      <c r="M737" t="s">
        <v>86</v>
      </c>
      <c r="N737">
        <v>2</v>
      </c>
      <c r="O737" s="1">
        <v>44474.265856481485</v>
      </c>
      <c r="P737" s="1">
        <v>44474.347500000003</v>
      </c>
      <c r="Q737">
        <v>6357</v>
      </c>
      <c r="R737">
        <v>697</v>
      </c>
      <c r="S737" t="b">
        <v>0</v>
      </c>
      <c r="T737" t="s">
        <v>87</v>
      </c>
      <c r="U737" t="b">
        <v>0</v>
      </c>
      <c r="V737" t="s">
        <v>227</v>
      </c>
      <c r="W737" s="1">
        <v>44474.337777777779</v>
      </c>
      <c r="X737">
        <v>124</v>
      </c>
      <c r="Y737">
        <v>21</v>
      </c>
      <c r="Z737">
        <v>0</v>
      </c>
      <c r="AA737">
        <v>21</v>
      </c>
      <c r="AB737">
        <v>0</v>
      </c>
      <c r="AC737">
        <v>3</v>
      </c>
      <c r="AD737">
        <v>5</v>
      </c>
      <c r="AE737">
        <v>0</v>
      </c>
      <c r="AF737">
        <v>0</v>
      </c>
      <c r="AG737">
        <v>0</v>
      </c>
      <c r="AH737" t="s">
        <v>89</v>
      </c>
      <c r="AI737" s="1">
        <v>44474.347500000003</v>
      </c>
      <c r="AJ737">
        <v>573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5</v>
      </c>
      <c r="AQ737">
        <v>0</v>
      </c>
      <c r="AR737">
        <v>0</v>
      </c>
      <c r="AS737">
        <v>0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>
      <c r="A738" t="s">
        <v>1908</v>
      </c>
      <c r="B738" t="s">
        <v>79</v>
      </c>
      <c r="C738" t="s">
        <v>1309</v>
      </c>
      <c r="D738" t="s">
        <v>81</v>
      </c>
      <c r="E738" s="2" t="str">
        <f>HYPERLINK("capsilon://?command=openfolder&amp;siteaddress=FAM.docvelocity-na8.net&amp;folderid=FX300DD62C-1EE9-A9F4-BA7D-874ACBCD2566","FX210912992")</f>
        <v>FX210912992</v>
      </c>
      <c r="F738" t="s">
        <v>19</v>
      </c>
      <c r="G738" t="s">
        <v>19</v>
      </c>
      <c r="H738" t="s">
        <v>82</v>
      </c>
      <c r="I738" t="s">
        <v>1909</v>
      </c>
      <c r="J738">
        <v>31</v>
      </c>
      <c r="K738" t="s">
        <v>84</v>
      </c>
      <c r="L738" t="s">
        <v>85</v>
      </c>
      <c r="M738" t="s">
        <v>86</v>
      </c>
      <c r="N738">
        <v>2</v>
      </c>
      <c r="O738" s="1">
        <v>44474.26635416667</v>
      </c>
      <c r="P738" s="1">
        <v>44474.375891203701</v>
      </c>
      <c r="Q738">
        <v>8183</v>
      </c>
      <c r="R738">
        <v>1281</v>
      </c>
      <c r="S738" t="b">
        <v>0</v>
      </c>
      <c r="T738" t="s">
        <v>87</v>
      </c>
      <c r="U738" t="b">
        <v>0</v>
      </c>
      <c r="V738" t="s">
        <v>397</v>
      </c>
      <c r="W738" s="1">
        <v>44474.348101851851</v>
      </c>
      <c r="X738">
        <v>818</v>
      </c>
      <c r="Y738">
        <v>62</v>
      </c>
      <c r="Z738">
        <v>0</v>
      </c>
      <c r="AA738">
        <v>62</v>
      </c>
      <c r="AB738">
        <v>0</v>
      </c>
      <c r="AC738">
        <v>49</v>
      </c>
      <c r="AD738">
        <v>-31</v>
      </c>
      <c r="AE738">
        <v>0</v>
      </c>
      <c r="AF738">
        <v>0</v>
      </c>
      <c r="AG738">
        <v>0</v>
      </c>
      <c r="AH738" t="s">
        <v>121</v>
      </c>
      <c r="AI738" s="1">
        <v>44474.375891203701</v>
      </c>
      <c r="AJ738">
        <v>454</v>
      </c>
      <c r="AK738">
        <v>6</v>
      </c>
      <c r="AL738">
        <v>0</v>
      </c>
      <c r="AM738">
        <v>6</v>
      </c>
      <c r="AN738">
        <v>0</v>
      </c>
      <c r="AO738">
        <v>5</v>
      </c>
      <c r="AP738">
        <v>-37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>
      <c r="A739" t="s">
        <v>1910</v>
      </c>
      <c r="B739" t="s">
        <v>79</v>
      </c>
      <c r="C739" t="s">
        <v>1309</v>
      </c>
      <c r="D739" t="s">
        <v>81</v>
      </c>
      <c r="E739" s="2" t="str">
        <f>HYPERLINK("capsilon://?command=openfolder&amp;siteaddress=FAM.docvelocity-na8.net&amp;folderid=FX300DD62C-1EE9-A9F4-BA7D-874ACBCD2566","FX210912992")</f>
        <v>FX210912992</v>
      </c>
      <c r="F739" t="s">
        <v>19</v>
      </c>
      <c r="G739" t="s">
        <v>19</v>
      </c>
      <c r="H739" t="s">
        <v>82</v>
      </c>
      <c r="I739" t="s">
        <v>1911</v>
      </c>
      <c r="J739">
        <v>26</v>
      </c>
      <c r="K739" t="s">
        <v>84</v>
      </c>
      <c r="L739" t="s">
        <v>85</v>
      </c>
      <c r="M739" t="s">
        <v>86</v>
      </c>
      <c r="N739">
        <v>2</v>
      </c>
      <c r="O739" s="1">
        <v>44474.266712962963</v>
      </c>
      <c r="P739" s="1">
        <v>44474.380694444444</v>
      </c>
      <c r="Q739">
        <v>9004</v>
      </c>
      <c r="R739">
        <v>844</v>
      </c>
      <c r="S739" t="b">
        <v>0</v>
      </c>
      <c r="T739" t="s">
        <v>87</v>
      </c>
      <c r="U739" t="b">
        <v>0</v>
      </c>
      <c r="V739" t="s">
        <v>100</v>
      </c>
      <c r="W739" s="1">
        <v>44474.353576388887</v>
      </c>
      <c r="X739">
        <v>326</v>
      </c>
      <c r="Y739">
        <v>21</v>
      </c>
      <c r="Z739">
        <v>0</v>
      </c>
      <c r="AA739">
        <v>21</v>
      </c>
      <c r="AB739">
        <v>0</v>
      </c>
      <c r="AC739">
        <v>15</v>
      </c>
      <c r="AD739">
        <v>5</v>
      </c>
      <c r="AE739">
        <v>0</v>
      </c>
      <c r="AF739">
        <v>0</v>
      </c>
      <c r="AG739">
        <v>0</v>
      </c>
      <c r="AH739" t="s">
        <v>146</v>
      </c>
      <c r="AI739" s="1">
        <v>44474.380694444444</v>
      </c>
      <c r="AJ739">
        <v>488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5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>
      <c r="A740" t="s">
        <v>1912</v>
      </c>
      <c r="B740" t="s">
        <v>79</v>
      </c>
      <c r="C740" t="s">
        <v>1309</v>
      </c>
      <c r="D740" t="s">
        <v>81</v>
      </c>
      <c r="E740" s="2" t="str">
        <f>HYPERLINK("capsilon://?command=openfolder&amp;siteaddress=FAM.docvelocity-na8.net&amp;folderid=FX300DD62C-1EE9-A9F4-BA7D-874ACBCD2566","FX210912992")</f>
        <v>FX210912992</v>
      </c>
      <c r="F740" t="s">
        <v>19</v>
      </c>
      <c r="G740" t="s">
        <v>19</v>
      </c>
      <c r="H740" t="s">
        <v>82</v>
      </c>
      <c r="I740" t="s">
        <v>1913</v>
      </c>
      <c r="J740">
        <v>46</v>
      </c>
      <c r="K740" t="s">
        <v>84</v>
      </c>
      <c r="L740" t="s">
        <v>85</v>
      </c>
      <c r="M740" t="s">
        <v>86</v>
      </c>
      <c r="N740">
        <v>2</v>
      </c>
      <c r="O740" s="1">
        <v>44474.266759259262</v>
      </c>
      <c r="P740" s="1">
        <v>44474.382800925923</v>
      </c>
      <c r="Q740">
        <v>9022</v>
      </c>
      <c r="R740">
        <v>1004</v>
      </c>
      <c r="S740" t="b">
        <v>0</v>
      </c>
      <c r="T740" t="s">
        <v>87</v>
      </c>
      <c r="U740" t="b">
        <v>0</v>
      </c>
      <c r="V740" t="s">
        <v>407</v>
      </c>
      <c r="W740" s="1">
        <v>44474.356064814812</v>
      </c>
      <c r="X740">
        <v>395</v>
      </c>
      <c r="Y740">
        <v>57</v>
      </c>
      <c r="Z740">
        <v>0</v>
      </c>
      <c r="AA740">
        <v>57</v>
      </c>
      <c r="AB740">
        <v>0</v>
      </c>
      <c r="AC740">
        <v>41</v>
      </c>
      <c r="AD740">
        <v>-11</v>
      </c>
      <c r="AE740">
        <v>0</v>
      </c>
      <c r="AF740">
        <v>0</v>
      </c>
      <c r="AG740">
        <v>0</v>
      </c>
      <c r="AH740" t="s">
        <v>121</v>
      </c>
      <c r="AI740" s="1">
        <v>44474.382800925923</v>
      </c>
      <c r="AJ740">
        <v>596</v>
      </c>
      <c r="AK740">
        <v>3</v>
      </c>
      <c r="AL740">
        <v>0</v>
      </c>
      <c r="AM740">
        <v>3</v>
      </c>
      <c r="AN740">
        <v>0</v>
      </c>
      <c r="AO740">
        <v>2</v>
      </c>
      <c r="AP740">
        <v>-14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>
      <c r="A741" t="s">
        <v>1914</v>
      </c>
      <c r="B741" t="s">
        <v>79</v>
      </c>
      <c r="C741" t="s">
        <v>1504</v>
      </c>
      <c r="D741" t="s">
        <v>81</v>
      </c>
      <c r="E741" s="2" t="str">
        <f>HYPERLINK("capsilon://?command=openfolder&amp;siteaddress=FAM.docvelocity-na8.net&amp;folderid=FXE146BCFE-0E33-BD29-056C-FAAC41AD903F","FX210715517")</f>
        <v>FX210715517</v>
      </c>
      <c r="F741" t="s">
        <v>19</v>
      </c>
      <c r="G741" t="s">
        <v>19</v>
      </c>
      <c r="H741" t="s">
        <v>82</v>
      </c>
      <c r="I741" t="s">
        <v>1915</v>
      </c>
      <c r="J741">
        <v>38</v>
      </c>
      <c r="K741" t="s">
        <v>84</v>
      </c>
      <c r="L741" t="s">
        <v>85</v>
      </c>
      <c r="M741" t="s">
        <v>86</v>
      </c>
      <c r="N741">
        <v>2</v>
      </c>
      <c r="O741" s="1">
        <v>44474.276284722226</v>
      </c>
      <c r="P741" s="1">
        <v>44474.382476851853</v>
      </c>
      <c r="Q741">
        <v>8380</v>
      </c>
      <c r="R741">
        <v>795</v>
      </c>
      <c r="S741" t="b">
        <v>0</v>
      </c>
      <c r="T741" t="s">
        <v>87</v>
      </c>
      <c r="U741" t="b">
        <v>0</v>
      </c>
      <c r="V741" t="s">
        <v>150</v>
      </c>
      <c r="W741" s="1">
        <v>44474.363344907404</v>
      </c>
      <c r="X741">
        <v>337</v>
      </c>
      <c r="Y741">
        <v>0</v>
      </c>
      <c r="Z741">
        <v>0</v>
      </c>
      <c r="AA741">
        <v>0</v>
      </c>
      <c r="AB741">
        <v>37</v>
      </c>
      <c r="AC741">
        <v>0</v>
      </c>
      <c r="AD741">
        <v>38</v>
      </c>
      <c r="AE741">
        <v>0</v>
      </c>
      <c r="AF741">
        <v>0</v>
      </c>
      <c r="AG741">
        <v>0</v>
      </c>
      <c r="AH741" t="s">
        <v>146</v>
      </c>
      <c r="AI741" s="1">
        <v>44474.382476851853</v>
      </c>
      <c r="AJ741">
        <v>153</v>
      </c>
      <c r="AK741">
        <v>0</v>
      </c>
      <c r="AL741">
        <v>0</v>
      </c>
      <c r="AM741">
        <v>0</v>
      </c>
      <c r="AN741">
        <v>37</v>
      </c>
      <c r="AO741">
        <v>0</v>
      </c>
      <c r="AP741">
        <v>38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>
      <c r="A742" t="s">
        <v>1916</v>
      </c>
      <c r="B742" t="s">
        <v>79</v>
      </c>
      <c r="C742" t="s">
        <v>1653</v>
      </c>
      <c r="D742" t="s">
        <v>81</v>
      </c>
      <c r="E742" s="2" t="str">
        <f>HYPERLINK("capsilon://?command=openfolder&amp;siteaddress=FAM.docvelocity-na8.net&amp;folderid=FX75540C40-D6C7-3D63-00E2-F251B10B5403","FX21096010")</f>
        <v>FX21096010</v>
      </c>
      <c r="F742" t="s">
        <v>19</v>
      </c>
      <c r="G742" t="s">
        <v>19</v>
      </c>
      <c r="H742" t="s">
        <v>82</v>
      </c>
      <c r="I742" t="s">
        <v>1917</v>
      </c>
      <c r="J742">
        <v>66</v>
      </c>
      <c r="K742" t="s">
        <v>84</v>
      </c>
      <c r="L742" t="s">
        <v>85</v>
      </c>
      <c r="M742" t="s">
        <v>86</v>
      </c>
      <c r="N742">
        <v>2</v>
      </c>
      <c r="O742" s="1">
        <v>44474.281875000001</v>
      </c>
      <c r="P742" s="1">
        <v>44474.387812499997</v>
      </c>
      <c r="Q742">
        <v>7871</v>
      </c>
      <c r="R742">
        <v>1282</v>
      </c>
      <c r="S742" t="b">
        <v>0</v>
      </c>
      <c r="T742" t="s">
        <v>87</v>
      </c>
      <c r="U742" t="b">
        <v>0</v>
      </c>
      <c r="V742" t="s">
        <v>88</v>
      </c>
      <c r="W742" s="1">
        <v>44474.36414351852</v>
      </c>
      <c r="X742">
        <v>822</v>
      </c>
      <c r="Y742">
        <v>52</v>
      </c>
      <c r="Z742">
        <v>0</v>
      </c>
      <c r="AA742">
        <v>52</v>
      </c>
      <c r="AB742">
        <v>0</v>
      </c>
      <c r="AC742">
        <v>19</v>
      </c>
      <c r="AD742">
        <v>14</v>
      </c>
      <c r="AE742">
        <v>0</v>
      </c>
      <c r="AF742">
        <v>0</v>
      </c>
      <c r="AG742">
        <v>0</v>
      </c>
      <c r="AH742" t="s">
        <v>146</v>
      </c>
      <c r="AI742" s="1">
        <v>44474.387812499997</v>
      </c>
      <c r="AJ742">
        <v>460</v>
      </c>
      <c r="AK742">
        <v>2</v>
      </c>
      <c r="AL742">
        <v>0</v>
      </c>
      <c r="AM742">
        <v>2</v>
      </c>
      <c r="AN742">
        <v>0</v>
      </c>
      <c r="AO742">
        <v>2</v>
      </c>
      <c r="AP742">
        <v>12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>
      <c r="A743" t="s">
        <v>1918</v>
      </c>
      <c r="B743" t="s">
        <v>79</v>
      </c>
      <c r="C743" t="s">
        <v>1904</v>
      </c>
      <c r="D743" t="s">
        <v>81</v>
      </c>
      <c r="E743" s="2" t="str">
        <f>HYPERLINK("capsilon://?command=openfolder&amp;siteaddress=FAM.docvelocity-na8.net&amp;folderid=FX7D1E3501-E115-34E2-E5C8-23DDB84C7DAC","FX210815493")</f>
        <v>FX210815493</v>
      </c>
      <c r="F743" t="s">
        <v>19</v>
      </c>
      <c r="G743" t="s">
        <v>19</v>
      </c>
      <c r="H743" t="s">
        <v>82</v>
      </c>
      <c r="I743" t="s">
        <v>1905</v>
      </c>
      <c r="J743">
        <v>38</v>
      </c>
      <c r="K743" t="s">
        <v>84</v>
      </c>
      <c r="L743" t="s">
        <v>85</v>
      </c>
      <c r="M743" t="s">
        <v>86</v>
      </c>
      <c r="N743">
        <v>2</v>
      </c>
      <c r="O743" s="1">
        <v>44470.422430555554</v>
      </c>
      <c r="P743" s="1">
        <v>44470.455694444441</v>
      </c>
      <c r="Q743">
        <v>2154</v>
      </c>
      <c r="R743">
        <v>720</v>
      </c>
      <c r="S743" t="b">
        <v>0</v>
      </c>
      <c r="T743" t="s">
        <v>87</v>
      </c>
      <c r="U743" t="b">
        <v>1</v>
      </c>
      <c r="V743" t="s">
        <v>100</v>
      </c>
      <c r="W743" s="1">
        <v>44470.428356481483</v>
      </c>
      <c r="X743">
        <v>511</v>
      </c>
      <c r="Y743">
        <v>37</v>
      </c>
      <c r="Z743">
        <v>0</v>
      </c>
      <c r="AA743">
        <v>37</v>
      </c>
      <c r="AB743">
        <v>0</v>
      </c>
      <c r="AC743">
        <v>33</v>
      </c>
      <c r="AD743">
        <v>1</v>
      </c>
      <c r="AE743">
        <v>0</v>
      </c>
      <c r="AF743">
        <v>0</v>
      </c>
      <c r="AG743">
        <v>0</v>
      </c>
      <c r="AH743" t="s">
        <v>452</v>
      </c>
      <c r="AI743" s="1">
        <v>44470.455694444441</v>
      </c>
      <c r="AJ743">
        <v>209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1</v>
      </c>
      <c r="AQ743">
        <v>0</v>
      </c>
      <c r="AR743">
        <v>0</v>
      </c>
      <c r="AS743">
        <v>0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>
      <c r="A744" t="s">
        <v>1919</v>
      </c>
      <c r="B744" t="s">
        <v>79</v>
      </c>
      <c r="C744" t="s">
        <v>796</v>
      </c>
      <c r="D744" t="s">
        <v>81</v>
      </c>
      <c r="E744" s="2" t="str">
        <f>HYPERLINK("capsilon://?command=openfolder&amp;siteaddress=FAM.docvelocity-na8.net&amp;folderid=FX79875208-35CD-9031-1452-003ED87A07A7","FX21092187")</f>
        <v>FX21092187</v>
      </c>
      <c r="F744" t="s">
        <v>19</v>
      </c>
      <c r="G744" t="s">
        <v>19</v>
      </c>
      <c r="H744" t="s">
        <v>82</v>
      </c>
      <c r="I744" t="s">
        <v>1920</v>
      </c>
      <c r="J744">
        <v>66</v>
      </c>
      <c r="K744" t="s">
        <v>84</v>
      </c>
      <c r="L744" t="s">
        <v>85</v>
      </c>
      <c r="M744" t="s">
        <v>86</v>
      </c>
      <c r="N744">
        <v>2</v>
      </c>
      <c r="O744" s="1">
        <v>44474.313831018517</v>
      </c>
      <c r="P744" s="1">
        <v>44474.384259259263</v>
      </c>
      <c r="Q744">
        <v>5828</v>
      </c>
      <c r="R744">
        <v>257</v>
      </c>
      <c r="S744" t="b">
        <v>0</v>
      </c>
      <c r="T744" t="s">
        <v>87</v>
      </c>
      <c r="U744" t="b">
        <v>0</v>
      </c>
      <c r="V744" t="s">
        <v>407</v>
      </c>
      <c r="W744" s="1">
        <v>44474.357604166667</v>
      </c>
      <c r="X744">
        <v>132</v>
      </c>
      <c r="Y744">
        <v>0</v>
      </c>
      <c r="Z744">
        <v>0</v>
      </c>
      <c r="AA744">
        <v>0</v>
      </c>
      <c r="AB744">
        <v>52</v>
      </c>
      <c r="AC744">
        <v>0</v>
      </c>
      <c r="AD744">
        <v>66</v>
      </c>
      <c r="AE744">
        <v>0</v>
      </c>
      <c r="AF744">
        <v>0</v>
      </c>
      <c r="AG744">
        <v>0</v>
      </c>
      <c r="AH744" t="s">
        <v>121</v>
      </c>
      <c r="AI744" s="1">
        <v>44474.384259259263</v>
      </c>
      <c r="AJ744">
        <v>125</v>
      </c>
      <c r="AK744">
        <v>0</v>
      </c>
      <c r="AL744">
        <v>0</v>
      </c>
      <c r="AM744">
        <v>0</v>
      </c>
      <c r="AN744">
        <v>52</v>
      </c>
      <c r="AO744">
        <v>0</v>
      </c>
      <c r="AP744">
        <v>66</v>
      </c>
      <c r="AQ744">
        <v>0</v>
      </c>
      <c r="AR744">
        <v>0</v>
      </c>
      <c r="AS744">
        <v>0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>
      <c r="A745" t="s">
        <v>1921</v>
      </c>
      <c r="B745" t="s">
        <v>79</v>
      </c>
      <c r="C745" t="s">
        <v>1922</v>
      </c>
      <c r="D745" t="s">
        <v>81</v>
      </c>
      <c r="E745" s="2" t="str">
        <f>HYPERLINK("capsilon://?command=openfolder&amp;siteaddress=FAM.docvelocity-na8.net&amp;folderid=FX6E22BEDA-9BAC-F119-CE30-746ECBE3AC01","FX21094241")</f>
        <v>FX21094241</v>
      </c>
      <c r="F745" t="s">
        <v>19</v>
      </c>
      <c r="G745" t="s">
        <v>19</v>
      </c>
      <c r="H745" t="s">
        <v>82</v>
      </c>
      <c r="I745" t="s">
        <v>1923</v>
      </c>
      <c r="J745">
        <v>66</v>
      </c>
      <c r="K745" t="s">
        <v>84</v>
      </c>
      <c r="L745" t="s">
        <v>85</v>
      </c>
      <c r="M745" t="s">
        <v>86</v>
      </c>
      <c r="N745">
        <v>2</v>
      </c>
      <c r="O745" s="1">
        <v>44470.424722222226</v>
      </c>
      <c r="P745" s="1">
        <v>44470.48033564815</v>
      </c>
      <c r="Q745">
        <v>4443</v>
      </c>
      <c r="R745">
        <v>362</v>
      </c>
      <c r="S745" t="b">
        <v>0</v>
      </c>
      <c r="T745" t="s">
        <v>87</v>
      </c>
      <c r="U745" t="b">
        <v>0</v>
      </c>
      <c r="V745" t="s">
        <v>157</v>
      </c>
      <c r="W745" s="1">
        <v>44470.427662037036</v>
      </c>
      <c r="X745">
        <v>237</v>
      </c>
      <c r="Y745">
        <v>0</v>
      </c>
      <c r="Z745">
        <v>0</v>
      </c>
      <c r="AA745">
        <v>0</v>
      </c>
      <c r="AB745">
        <v>104</v>
      </c>
      <c r="AC745">
        <v>0</v>
      </c>
      <c r="AD745">
        <v>66</v>
      </c>
      <c r="AE745">
        <v>0</v>
      </c>
      <c r="AF745">
        <v>0</v>
      </c>
      <c r="AG745">
        <v>0</v>
      </c>
      <c r="AH745" t="s">
        <v>121</v>
      </c>
      <c r="AI745" s="1">
        <v>44470.48033564815</v>
      </c>
      <c r="AJ745">
        <v>125</v>
      </c>
      <c r="AK745">
        <v>0</v>
      </c>
      <c r="AL745">
        <v>0</v>
      </c>
      <c r="AM745">
        <v>0</v>
      </c>
      <c r="AN745">
        <v>52</v>
      </c>
      <c r="AO745">
        <v>0</v>
      </c>
      <c r="AP745">
        <v>66</v>
      </c>
      <c r="AQ745">
        <v>0</v>
      </c>
      <c r="AR745">
        <v>0</v>
      </c>
      <c r="AS745">
        <v>0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>
      <c r="A746" t="s">
        <v>1924</v>
      </c>
      <c r="B746" t="s">
        <v>79</v>
      </c>
      <c r="C746" t="s">
        <v>999</v>
      </c>
      <c r="D746" t="s">
        <v>81</v>
      </c>
      <c r="E746" s="2" t="str">
        <f>HYPERLINK("capsilon://?command=openfolder&amp;siteaddress=FAM.docvelocity-na8.net&amp;folderid=FX5668FE64-40E3-2CE2-0686-93C5C4C327BA","FX210813553")</f>
        <v>FX210813553</v>
      </c>
      <c r="F746" t="s">
        <v>19</v>
      </c>
      <c r="G746" t="s">
        <v>19</v>
      </c>
      <c r="H746" t="s">
        <v>82</v>
      </c>
      <c r="I746" t="s">
        <v>1925</v>
      </c>
      <c r="J746">
        <v>66</v>
      </c>
      <c r="K746" t="s">
        <v>84</v>
      </c>
      <c r="L746" t="s">
        <v>85</v>
      </c>
      <c r="M746" t="s">
        <v>86</v>
      </c>
      <c r="N746">
        <v>2</v>
      </c>
      <c r="O746" s="1">
        <v>44474.332060185188</v>
      </c>
      <c r="P746" s="1">
        <v>44474.389699074076</v>
      </c>
      <c r="Q746">
        <v>4156</v>
      </c>
      <c r="R746">
        <v>824</v>
      </c>
      <c r="S746" t="b">
        <v>0</v>
      </c>
      <c r="T746" t="s">
        <v>87</v>
      </c>
      <c r="U746" t="b">
        <v>0</v>
      </c>
      <c r="V746" t="s">
        <v>157</v>
      </c>
      <c r="W746" s="1">
        <v>44474.360243055555</v>
      </c>
      <c r="X746">
        <v>355</v>
      </c>
      <c r="Y746">
        <v>52</v>
      </c>
      <c r="Z746">
        <v>0</v>
      </c>
      <c r="AA746">
        <v>52</v>
      </c>
      <c r="AB746">
        <v>0</v>
      </c>
      <c r="AC746">
        <v>43</v>
      </c>
      <c r="AD746">
        <v>14</v>
      </c>
      <c r="AE746">
        <v>0</v>
      </c>
      <c r="AF746">
        <v>0</v>
      </c>
      <c r="AG746">
        <v>0</v>
      </c>
      <c r="AH746" t="s">
        <v>121</v>
      </c>
      <c r="AI746" s="1">
        <v>44474.389699074076</v>
      </c>
      <c r="AJ746">
        <v>469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14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>
      <c r="A747" t="s">
        <v>1926</v>
      </c>
      <c r="B747" t="s">
        <v>79</v>
      </c>
      <c r="C747" t="s">
        <v>1570</v>
      </c>
      <c r="D747" t="s">
        <v>81</v>
      </c>
      <c r="E747" s="2" t="str">
        <f>HYPERLINK("capsilon://?command=openfolder&amp;siteaddress=FAM.docvelocity-na8.net&amp;folderid=FX62F4C8AD-4A9E-279E-F7BB-5DFB1ABD2C04","FX210814264")</f>
        <v>FX210814264</v>
      </c>
      <c r="F747" t="s">
        <v>19</v>
      </c>
      <c r="G747" t="s">
        <v>19</v>
      </c>
      <c r="H747" t="s">
        <v>82</v>
      </c>
      <c r="I747" t="s">
        <v>1927</v>
      </c>
      <c r="J747">
        <v>66</v>
      </c>
      <c r="K747" t="s">
        <v>84</v>
      </c>
      <c r="L747" t="s">
        <v>85</v>
      </c>
      <c r="M747" t="s">
        <v>86</v>
      </c>
      <c r="N747">
        <v>2</v>
      </c>
      <c r="O747" s="1">
        <v>44470.425694444442</v>
      </c>
      <c r="P747" s="1">
        <v>44470.480937499997</v>
      </c>
      <c r="Q747">
        <v>4437</v>
      </c>
      <c r="R747">
        <v>336</v>
      </c>
      <c r="S747" t="b">
        <v>0</v>
      </c>
      <c r="T747" t="s">
        <v>87</v>
      </c>
      <c r="U747" t="b">
        <v>0</v>
      </c>
      <c r="V747" t="s">
        <v>227</v>
      </c>
      <c r="W747" s="1">
        <v>44470.430115740739</v>
      </c>
      <c r="X747">
        <v>263</v>
      </c>
      <c r="Y747">
        <v>0</v>
      </c>
      <c r="Z747">
        <v>0</v>
      </c>
      <c r="AA747">
        <v>0</v>
      </c>
      <c r="AB747">
        <v>52</v>
      </c>
      <c r="AC747">
        <v>0</v>
      </c>
      <c r="AD747">
        <v>66</v>
      </c>
      <c r="AE747">
        <v>0</v>
      </c>
      <c r="AF747">
        <v>0</v>
      </c>
      <c r="AG747">
        <v>0</v>
      </c>
      <c r="AH747" t="s">
        <v>121</v>
      </c>
      <c r="AI747" s="1">
        <v>44470.480937499997</v>
      </c>
      <c r="AJ747">
        <v>51</v>
      </c>
      <c r="AK747">
        <v>0</v>
      </c>
      <c r="AL747">
        <v>0</v>
      </c>
      <c r="AM747">
        <v>0</v>
      </c>
      <c r="AN747">
        <v>52</v>
      </c>
      <c r="AO747">
        <v>0</v>
      </c>
      <c r="AP747">
        <v>66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>
      <c r="A748" t="s">
        <v>1928</v>
      </c>
      <c r="B748" t="s">
        <v>79</v>
      </c>
      <c r="C748" t="s">
        <v>1929</v>
      </c>
      <c r="D748" t="s">
        <v>81</v>
      </c>
      <c r="E748" s="2" t="str">
        <f>HYPERLINK("capsilon://?command=openfolder&amp;siteaddress=FAM.docvelocity-na8.net&amp;folderid=FXCA60234B-EF85-53CA-3CC9-973ADC6397F0","FX21092879")</f>
        <v>FX21092879</v>
      </c>
      <c r="F748" t="s">
        <v>19</v>
      </c>
      <c r="G748" t="s">
        <v>19</v>
      </c>
      <c r="H748" t="s">
        <v>82</v>
      </c>
      <c r="I748" t="s">
        <v>1930</v>
      </c>
      <c r="J748">
        <v>66</v>
      </c>
      <c r="K748" t="s">
        <v>84</v>
      </c>
      <c r="L748" t="s">
        <v>85</v>
      </c>
      <c r="M748" t="s">
        <v>86</v>
      </c>
      <c r="N748">
        <v>2</v>
      </c>
      <c r="O748" s="1">
        <v>44474.353229166663</v>
      </c>
      <c r="P748" s="1">
        <v>44474.395127314812</v>
      </c>
      <c r="Q748">
        <v>2725</v>
      </c>
      <c r="R748">
        <v>895</v>
      </c>
      <c r="S748" t="b">
        <v>0</v>
      </c>
      <c r="T748" t="s">
        <v>87</v>
      </c>
      <c r="U748" t="b">
        <v>0</v>
      </c>
      <c r="V748" t="s">
        <v>150</v>
      </c>
      <c r="W748" s="1">
        <v>44474.359444444446</v>
      </c>
      <c r="X748">
        <v>264</v>
      </c>
      <c r="Y748">
        <v>52</v>
      </c>
      <c r="Z748">
        <v>0</v>
      </c>
      <c r="AA748">
        <v>52</v>
      </c>
      <c r="AB748">
        <v>0</v>
      </c>
      <c r="AC748">
        <v>33</v>
      </c>
      <c r="AD748">
        <v>14</v>
      </c>
      <c r="AE748">
        <v>0</v>
      </c>
      <c r="AF748">
        <v>0</v>
      </c>
      <c r="AG748">
        <v>0</v>
      </c>
      <c r="AH748" t="s">
        <v>146</v>
      </c>
      <c r="AI748" s="1">
        <v>44474.395127314812</v>
      </c>
      <c r="AJ748">
        <v>631</v>
      </c>
      <c r="AK748">
        <v>1</v>
      </c>
      <c r="AL748">
        <v>0</v>
      </c>
      <c r="AM748">
        <v>1</v>
      </c>
      <c r="AN748">
        <v>0</v>
      </c>
      <c r="AO748">
        <v>1</v>
      </c>
      <c r="AP748">
        <v>13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>
      <c r="A749" t="s">
        <v>1931</v>
      </c>
      <c r="B749" t="s">
        <v>79</v>
      </c>
      <c r="C749" t="s">
        <v>1932</v>
      </c>
      <c r="D749" t="s">
        <v>81</v>
      </c>
      <c r="E749" s="2" t="str">
        <f>HYPERLINK("capsilon://?command=openfolder&amp;siteaddress=FAM.docvelocity-na8.net&amp;folderid=FXDDE4B13F-B19D-8C37-7FC7-AE81D3175DEA","FX21092273")</f>
        <v>FX21092273</v>
      </c>
      <c r="F749" t="s">
        <v>19</v>
      </c>
      <c r="G749" t="s">
        <v>19</v>
      </c>
      <c r="H749" t="s">
        <v>82</v>
      </c>
      <c r="I749" t="s">
        <v>1933</v>
      </c>
      <c r="J749">
        <v>66</v>
      </c>
      <c r="K749" t="s">
        <v>84</v>
      </c>
      <c r="L749" t="s">
        <v>85</v>
      </c>
      <c r="M749" t="s">
        <v>86</v>
      </c>
      <c r="N749">
        <v>2</v>
      </c>
      <c r="O749" s="1">
        <v>44474.35837962963</v>
      </c>
      <c r="P749" s="1">
        <v>44474.395231481481</v>
      </c>
      <c r="Q749">
        <v>2899</v>
      </c>
      <c r="R749">
        <v>285</v>
      </c>
      <c r="S749" t="b">
        <v>0</v>
      </c>
      <c r="T749" t="s">
        <v>87</v>
      </c>
      <c r="U749" t="b">
        <v>0</v>
      </c>
      <c r="V749" t="s">
        <v>157</v>
      </c>
      <c r="W749" s="1">
        <v>44474.360763888886</v>
      </c>
      <c r="X749">
        <v>44</v>
      </c>
      <c r="Y749">
        <v>0</v>
      </c>
      <c r="Z749">
        <v>0</v>
      </c>
      <c r="AA749">
        <v>0</v>
      </c>
      <c r="AB749">
        <v>52</v>
      </c>
      <c r="AC749">
        <v>0</v>
      </c>
      <c r="AD749">
        <v>66</v>
      </c>
      <c r="AE749">
        <v>0</v>
      </c>
      <c r="AF749">
        <v>0</v>
      </c>
      <c r="AG749">
        <v>0</v>
      </c>
      <c r="AH749" t="s">
        <v>89</v>
      </c>
      <c r="AI749" s="1">
        <v>44474.395231481481</v>
      </c>
      <c r="AJ749">
        <v>233</v>
      </c>
      <c r="AK749">
        <v>0</v>
      </c>
      <c r="AL749">
        <v>0</v>
      </c>
      <c r="AM749">
        <v>0</v>
      </c>
      <c r="AN749">
        <v>52</v>
      </c>
      <c r="AO749">
        <v>0</v>
      </c>
      <c r="AP749">
        <v>66</v>
      </c>
      <c r="AQ749">
        <v>0</v>
      </c>
      <c r="AR749">
        <v>0</v>
      </c>
      <c r="AS749">
        <v>0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Aparna Ramchandra Chavan</cp:lastModifiedBy>
  <cp:revision/>
  <dcterms:created xsi:type="dcterms:W3CDTF">2021-10-13T15:00:00Z</dcterms:created>
  <dcterms:modified xsi:type="dcterms:W3CDTF">2021-10-14T09:58:00Z</dcterms:modified>
  <cp:category/>
  <cp:contentStatus/>
</cp:coreProperties>
</file>