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8EE8F3633FE600CA3317A81EA15CFCC05D2EC071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7" i="2" l="1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<sst xmlns="http://schemas.openxmlformats.org/spreadsheetml/2006/main" count="38940" uniqueCount="3448">
  <si>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</si>
  <si>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</si>
  <si>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</si>
  <si>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</si>
  <si>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</si>
  <si>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</si>
  <si>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</si>
  <si>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</si>
  <si>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</si>
  <si>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</si>
  <si>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</si>
  <si>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</si>
  <si>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</si>
  <si>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</si>
  <si>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</si>
  <si>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</si>
  <si>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</si>
  <si>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</si>
  <si>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</si>
  <si>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</si>
  <si>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</si>
  <si>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</si>
  <si>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</si>
  <si>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</si>
  <si>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</si>
  <si>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</si>
  <si>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</si>
  <si>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</si>
  <si>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</si>
  <si>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</si>
  <si>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</si>
  <si>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</si>
  <si>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</si>
  <si>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</si>
  <si>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</si>
  <si>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</si>
  <si>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</si>
  <si>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</si>
  <si>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</si>
  <si>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</si>
  <si>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</si>
  <si>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</si>
  <si>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</si>
  <si>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</si>
  <si>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</si>
  <si>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</si>
  <si>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</si>
  <si>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</si>
  <si>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</si>
  <si>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</si>
  <si>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</si>
  <si>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</si>
  <si>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</si>
  <si>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</si>
  <si>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</si>
  <si>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</si>
  <si>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</si>
  <si>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</si>
  <si>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</si>
  <si>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</si>
  <si>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</si>
  <si>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</si>
  <si>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</si>
  <si>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</si>
  <si>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</si>
  <si>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</si>
  <si>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</si>
  <si>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</si>
  <si>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</si>
  <si>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</si>
  <si>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</si>
  <si>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</si>
  <si>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</si>
  <si>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</si>
  <si>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</si>
  <si>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</si>
  <si>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</si>
  <si>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</si>
  <si>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WI211110008</t>
  </si>
  <si>
    <t>DATA_VALIDATION</t>
  </si>
  <si>
    <t>150030048705</t>
  </si>
  <si>
    <t>Folder</t>
  </si>
  <si>
    <t>Mailitem</t>
  </si>
  <si>
    <t>MI2111112987</t>
  </si>
  <si>
    <t>COMPLETED</t>
  </si>
  <si>
    <t>MARK_AS_COMPLETED</t>
  </si>
  <si>
    <t>Queue</t>
  </si>
  <si>
    <t>N/A</t>
  </si>
  <si>
    <t>Mohini Shinde</t>
  </si>
  <si>
    <t>Prajakta Jagannath Mane</t>
  </si>
  <si>
    <t>WI211110025</t>
  </si>
  <si>
    <t>150030048702</t>
  </si>
  <si>
    <t>MI2111113263</t>
  </si>
  <si>
    <t>WI211110037</t>
  </si>
  <si>
    <t>150030048744</t>
  </si>
  <si>
    <t>MI2111113473</t>
  </si>
  <si>
    <t>WI211110042</t>
  </si>
  <si>
    <t>150030049872</t>
  </si>
  <si>
    <t>MI2111113510</t>
  </si>
  <si>
    <t>Ujwala Ajabe</t>
  </si>
  <si>
    <t>WI211110088</t>
  </si>
  <si>
    <t>150030041718</t>
  </si>
  <si>
    <t>MI2111113875</t>
  </si>
  <si>
    <t>Sangeeta Kumari</t>
  </si>
  <si>
    <t>Vikash Suryakanth Parmar</t>
  </si>
  <si>
    <t>WI211110117</t>
  </si>
  <si>
    <t>150030050011</t>
  </si>
  <si>
    <t>MI2111114059</t>
  </si>
  <si>
    <t>Amruta Erande</t>
  </si>
  <si>
    <t>WI211110119</t>
  </si>
  <si>
    <t>MI2111114095</t>
  </si>
  <si>
    <t>WI211110120</t>
  </si>
  <si>
    <t>MI2111114078</t>
  </si>
  <si>
    <t>WI211110122</t>
  </si>
  <si>
    <t>MI2111114137</t>
  </si>
  <si>
    <t>WI211110147</t>
  </si>
  <si>
    <t>150030049601</t>
  </si>
  <si>
    <t>MI2111114616</t>
  </si>
  <si>
    <t>WI21111017</t>
  </si>
  <si>
    <t>150030050061</t>
  </si>
  <si>
    <t>MI211114885</t>
  </si>
  <si>
    <t>Dashrath Soren</t>
  </si>
  <si>
    <t>WI21111018</t>
  </si>
  <si>
    <t>150100001834</t>
  </si>
  <si>
    <t>MI211114900</t>
  </si>
  <si>
    <t>Snehal Sathe</t>
  </si>
  <si>
    <t>WI211110211</t>
  </si>
  <si>
    <t>WI211110238</t>
  </si>
  <si>
    <t>150030049388</t>
  </si>
  <si>
    <t>MI2111115716</t>
  </si>
  <si>
    <t>Saloni Uttekar</t>
  </si>
  <si>
    <t>WI21111032</t>
  </si>
  <si>
    <t>150030049203</t>
  </si>
  <si>
    <t>MI211115392</t>
  </si>
  <si>
    <t>WI211110331</t>
  </si>
  <si>
    <t>150030050111</t>
  </si>
  <si>
    <t>MI2111116427</t>
  </si>
  <si>
    <t>DELETED</t>
  </si>
  <si>
    <t>WI211110370</t>
  </si>
  <si>
    <t>150030050012</t>
  </si>
  <si>
    <t>MI2111116740</t>
  </si>
  <si>
    <t>WI211110421</t>
  </si>
  <si>
    <t>150030049788</t>
  </si>
  <si>
    <t>MI2111117616</t>
  </si>
  <si>
    <t>WI211110539</t>
  </si>
  <si>
    <t>150030050099</t>
  </si>
  <si>
    <t>MI2111119096</t>
  </si>
  <si>
    <t>Sanjay Kharade</t>
  </si>
  <si>
    <t>WI21111067</t>
  </si>
  <si>
    <t>150100001816</t>
  </si>
  <si>
    <t>MI211115964</t>
  </si>
  <si>
    <t>WI211110693</t>
  </si>
  <si>
    <t>150030050169</t>
  </si>
  <si>
    <t>MI2111120268</t>
  </si>
  <si>
    <t>WI211110698</t>
  </si>
  <si>
    <t>150030050171</t>
  </si>
  <si>
    <t>MI2111120506</t>
  </si>
  <si>
    <t>WI211110769</t>
  </si>
  <si>
    <t>150030050005</t>
  </si>
  <si>
    <t>MI2111120957</t>
  </si>
  <si>
    <t>Rohit Mawal</t>
  </si>
  <si>
    <t>WI211110772</t>
  </si>
  <si>
    <t>150030048557</t>
  </si>
  <si>
    <t>MI2111121035</t>
  </si>
  <si>
    <t>WI211110800</t>
  </si>
  <si>
    <t>150100001853</t>
  </si>
  <si>
    <t>MI2111121018</t>
  </si>
  <si>
    <t>WI211110808</t>
  </si>
  <si>
    <t>150030049986</t>
  </si>
  <si>
    <t>MI2111121131</t>
  </si>
  <si>
    <t>WI211110826</t>
  </si>
  <si>
    <t>150030050164</t>
  </si>
  <si>
    <t>MI2111121395</t>
  </si>
  <si>
    <t>Suraj Toradmal</t>
  </si>
  <si>
    <t>WI211110921</t>
  </si>
  <si>
    <t>150030049156</t>
  </si>
  <si>
    <t>MI2111111833</t>
  </si>
  <si>
    <t>Ashish Sutar</t>
  </si>
  <si>
    <t>WI211110962</t>
  </si>
  <si>
    <t>150030045640</t>
  </si>
  <si>
    <t>MI2111112069</t>
  </si>
  <si>
    <t>Sumit Jarhad</t>
  </si>
  <si>
    <t>Smriti Gauchan</t>
  </si>
  <si>
    <t>WI211111002</t>
  </si>
  <si>
    <t>WI211111013</t>
  </si>
  <si>
    <t>WI211111028</t>
  </si>
  <si>
    <t>150030050101</t>
  </si>
  <si>
    <t>MI2111124102</t>
  </si>
  <si>
    <t>WI211111029</t>
  </si>
  <si>
    <t>Archana Bhujbal</t>
  </si>
  <si>
    <t>WI211111031</t>
  </si>
  <si>
    <t>WI211111033</t>
  </si>
  <si>
    <t>150030049478</t>
  </si>
  <si>
    <t>MI2111124591</t>
  </si>
  <si>
    <t>WI211111034</t>
  </si>
  <si>
    <t>150030050160</t>
  </si>
  <si>
    <t>MI2111124595</t>
  </si>
  <si>
    <t>WI211111036</t>
  </si>
  <si>
    <t>WI211111083</t>
  </si>
  <si>
    <t>150030050166</t>
  </si>
  <si>
    <t>MI2111125427</t>
  </si>
  <si>
    <t>WI211111170</t>
  </si>
  <si>
    <t>MI2111126041</t>
  </si>
  <si>
    <t>WI211111182</t>
  </si>
  <si>
    <t>150030050172</t>
  </si>
  <si>
    <t>MI2111126217</t>
  </si>
  <si>
    <t>WI211111188</t>
  </si>
  <si>
    <t>WI211111194</t>
  </si>
  <si>
    <t>WI211111196</t>
  </si>
  <si>
    <t>WI211111199</t>
  </si>
  <si>
    <t>150030050140</t>
  </si>
  <si>
    <t>MI2111126921</t>
  </si>
  <si>
    <t>WI211111317</t>
  </si>
  <si>
    <t>150030050159</t>
  </si>
  <si>
    <t>MI2111128860</t>
  </si>
  <si>
    <t>WI21111140</t>
  </si>
  <si>
    <t>150030049866</t>
  </si>
  <si>
    <t>MI211117069</t>
  </si>
  <si>
    <t>WI211111418</t>
  </si>
  <si>
    <t>MI2111130352</t>
  </si>
  <si>
    <t>WI211111451</t>
  </si>
  <si>
    <t>150030048787</t>
  </si>
  <si>
    <t>MI2111130379</t>
  </si>
  <si>
    <t>WI211111490</t>
  </si>
  <si>
    <t>150030050148</t>
  </si>
  <si>
    <t>MI2111130821</t>
  </si>
  <si>
    <t>WI211111607</t>
  </si>
  <si>
    <t>MI2111132491</t>
  </si>
  <si>
    <t>WI211111652</t>
  </si>
  <si>
    <t>150030048747</t>
  </si>
  <si>
    <t>MI2111133122</t>
  </si>
  <si>
    <t>Hemanshi Deshlahara</t>
  </si>
  <si>
    <t>WI211111772</t>
  </si>
  <si>
    <t>MI2111134353</t>
  </si>
  <si>
    <t>WI211111889</t>
  </si>
  <si>
    <t>150100001859</t>
  </si>
  <si>
    <t>MI2111135333</t>
  </si>
  <si>
    <t>WI211111958</t>
  </si>
  <si>
    <t>150100001847</t>
  </si>
  <si>
    <t>MI2111136367</t>
  </si>
  <si>
    <t>WI21111240</t>
  </si>
  <si>
    <t>150030050054</t>
  </si>
  <si>
    <t>MI211118336</t>
  </si>
  <si>
    <t>WI211112433</t>
  </si>
  <si>
    <t>MI2111141047</t>
  </si>
  <si>
    <t>WI211112499</t>
  </si>
  <si>
    <t>150030050049</t>
  </si>
  <si>
    <t>MI2111141782</t>
  </si>
  <si>
    <t>WI21111253</t>
  </si>
  <si>
    <t>150030049875</t>
  </si>
  <si>
    <t>MI211118553</t>
  </si>
  <si>
    <t>WI211112611</t>
  </si>
  <si>
    <t>150030048228</t>
  </si>
  <si>
    <t>MI2111143132</t>
  </si>
  <si>
    <t>WI211112612</t>
  </si>
  <si>
    <t>150100001857</t>
  </si>
  <si>
    <t>MI2111142817</t>
  </si>
  <si>
    <t>WI211112625</t>
  </si>
  <si>
    <t>150030049588</t>
  </si>
  <si>
    <t>MI2111143215</t>
  </si>
  <si>
    <t>WI211112755</t>
  </si>
  <si>
    <t>150030050157</t>
  </si>
  <si>
    <t>MI2111144886</t>
  </si>
  <si>
    <t>WI211112822</t>
  </si>
  <si>
    <t>150030050078</t>
  </si>
  <si>
    <t>MI2111145563</t>
  </si>
  <si>
    <t>WI211112827</t>
  </si>
  <si>
    <t>150030049980</t>
  </si>
  <si>
    <t>MI2111145855</t>
  </si>
  <si>
    <t>WI211112840</t>
  </si>
  <si>
    <t>150030050202</t>
  </si>
  <si>
    <t>MI2111145871</t>
  </si>
  <si>
    <t>WI21111285</t>
  </si>
  <si>
    <t>150030050072</t>
  </si>
  <si>
    <t>MI211118798</t>
  </si>
  <si>
    <t>WI211113000</t>
  </si>
  <si>
    <t>150080001000</t>
  </si>
  <si>
    <t>MI2111147170</t>
  </si>
  <si>
    <t>WI211113022</t>
  </si>
  <si>
    <t>MI2111147457</t>
  </si>
  <si>
    <t>WI21111303</t>
  </si>
  <si>
    <t>MI211118945</t>
  </si>
  <si>
    <t>WI211113088</t>
  </si>
  <si>
    <t>150030049292</t>
  </si>
  <si>
    <t>MI2111148108</t>
  </si>
  <si>
    <t>WI211113254</t>
  </si>
  <si>
    <t>150030049879</t>
  </si>
  <si>
    <t>MI2111149938</t>
  </si>
  <si>
    <t>WI2111133</t>
  </si>
  <si>
    <t>MI21111422</t>
  </si>
  <si>
    <t>Aditya Tade</t>
  </si>
  <si>
    <t>WI211113337</t>
  </si>
  <si>
    <t>150030050201</t>
  </si>
  <si>
    <t>MI2111151137</t>
  </si>
  <si>
    <t>WI211113412</t>
  </si>
  <si>
    <t>150100001851</t>
  </si>
  <si>
    <t>MI2111152437</t>
  </si>
  <si>
    <t>WI211113432</t>
  </si>
  <si>
    <t>150030050151</t>
  </si>
  <si>
    <t>MI2111152760</t>
  </si>
  <si>
    <t>WI211113556</t>
  </si>
  <si>
    <t>150030050117</t>
  </si>
  <si>
    <t>MI2111153790</t>
  </si>
  <si>
    <t>WI211113585</t>
  </si>
  <si>
    <t>150030050123</t>
  </si>
  <si>
    <t>MI2111154113</t>
  </si>
  <si>
    <t>WI211113593</t>
  </si>
  <si>
    <t>150030050110</t>
  </si>
  <si>
    <t>MI2111154231</t>
  </si>
  <si>
    <t>WI21111360</t>
  </si>
  <si>
    <t>MI211119657</t>
  </si>
  <si>
    <t>WI211113741</t>
  </si>
  <si>
    <t>150100001860</t>
  </si>
  <si>
    <t>MI2111155812</t>
  </si>
  <si>
    <t>WI21111385</t>
  </si>
  <si>
    <t>150030049661</t>
  </si>
  <si>
    <t>MI211119895</t>
  </si>
  <si>
    <t>WI211114625</t>
  </si>
  <si>
    <t>WI211114628</t>
  </si>
  <si>
    <t>WI211114653</t>
  </si>
  <si>
    <t>150030050073</t>
  </si>
  <si>
    <t>MI2111165384</t>
  </si>
  <si>
    <t>WI211114676</t>
  </si>
  <si>
    <t>150030048886</t>
  </si>
  <si>
    <t>MI2111165553</t>
  </si>
  <si>
    <t>WI211114678</t>
  </si>
  <si>
    <t>MI2111165554</t>
  </si>
  <si>
    <t>WI211114707</t>
  </si>
  <si>
    <t>MI2111166106</t>
  </si>
  <si>
    <t>WI211114752</t>
  </si>
  <si>
    <t>150030048901</t>
  </si>
  <si>
    <t>MI2111166567</t>
  </si>
  <si>
    <t>WI211114756</t>
  </si>
  <si>
    <t>MI2111166576</t>
  </si>
  <si>
    <t>WI211114766</t>
  </si>
  <si>
    <t>150030049282</t>
  </si>
  <si>
    <t>MI2111166844</t>
  </si>
  <si>
    <t>WI211114784</t>
  </si>
  <si>
    <t>150030049065</t>
  </si>
  <si>
    <t>MI2111167051</t>
  </si>
  <si>
    <t>WI211114810</t>
  </si>
  <si>
    <t>WI211114832</t>
  </si>
  <si>
    <t>WI211114906</t>
  </si>
  <si>
    <t>MI2111168181</t>
  </si>
  <si>
    <t>WI211114996</t>
  </si>
  <si>
    <t>150030049018</t>
  </si>
  <si>
    <t>MI2111169444</t>
  </si>
  <si>
    <t>WI211115133</t>
  </si>
  <si>
    <t>150030049429</t>
  </si>
  <si>
    <t>MI2111170333</t>
  </si>
  <si>
    <t>WI211115190</t>
  </si>
  <si>
    <t>150030049040</t>
  </si>
  <si>
    <t>MI2111171055</t>
  </si>
  <si>
    <t>WI211115209</t>
  </si>
  <si>
    <t>150030050131</t>
  </si>
  <si>
    <t>MI2111171222</t>
  </si>
  <si>
    <t>WI211115230</t>
  </si>
  <si>
    <t>150030050189</t>
  </si>
  <si>
    <t>MI2111171276</t>
  </si>
  <si>
    <t>WI211115251</t>
  </si>
  <si>
    <t>150030050198</t>
  </si>
  <si>
    <t>MI2111171808</t>
  </si>
  <si>
    <t>WI211115275</t>
  </si>
  <si>
    <t>150030049578</t>
  </si>
  <si>
    <t>MI2111172263</t>
  </si>
  <si>
    <t>WI211115329</t>
  </si>
  <si>
    <t>150030049933</t>
  </si>
  <si>
    <t>MI2111172963</t>
  </si>
  <si>
    <t>WI211115340</t>
  </si>
  <si>
    <t>MI2111173221</t>
  </si>
  <si>
    <t>WI211115409</t>
  </si>
  <si>
    <t>150030050197</t>
  </si>
  <si>
    <t>MI2111174028</t>
  </si>
  <si>
    <t>WI211115511</t>
  </si>
  <si>
    <t>150030049297</t>
  </si>
  <si>
    <t>MI2111174701</t>
  </si>
  <si>
    <t>WI211115615</t>
  </si>
  <si>
    <t>150030050216</t>
  </si>
  <si>
    <t>MI2111175334</t>
  </si>
  <si>
    <t>WI211115643</t>
  </si>
  <si>
    <t>150030049679</t>
  </si>
  <si>
    <t>MI2111175401</t>
  </si>
  <si>
    <t>WI211115645</t>
  </si>
  <si>
    <t>MI2111175426</t>
  </si>
  <si>
    <t>WI211115665</t>
  </si>
  <si>
    <t>150030049898</t>
  </si>
  <si>
    <t>MI2111175748</t>
  </si>
  <si>
    <t>WI211115767</t>
  </si>
  <si>
    <t>150030046086</t>
  </si>
  <si>
    <t>MI2111176773</t>
  </si>
  <si>
    <t>WI21111585</t>
  </si>
  <si>
    <t>150030049756</t>
  </si>
  <si>
    <t>MI211120993</t>
  </si>
  <si>
    <t>WI211116012</t>
  </si>
  <si>
    <t>150030049542</t>
  </si>
  <si>
    <t>MI2111179192</t>
  </si>
  <si>
    <t>WI211116051</t>
  </si>
  <si>
    <t>150030049055</t>
  </si>
  <si>
    <t>MI2111180639</t>
  </si>
  <si>
    <t>WI211116055</t>
  </si>
  <si>
    <t>150030049060</t>
  </si>
  <si>
    <t>MI2111180691</t>
  </si>
  <si>
    <t>WI211116097</t>
  </si>
  <si>
    <t>150030050019</t>
  </si>
  <si>
    <t>MI2111181085</t>
  </si>
  <si>
    <t>WI211116120</t>
  </si>
  <si>
    <t>150030050041</t>
  </si>
  <si>
    <t>MI2111181460</t>
  </si>
  <si>
    <t>WI211116150</t>
  </si>
  <si>
    <t>150030049485</t>
  </si>
  <si>
    <t>MI2111181965</t>
  </si>
  <si>
    <t>WI211116188</t>
  </si>
  <si>
    <t>150030050187</t>
  </si>
  <si>
    <t>MI2111182461</t>
  </si>
  <si>
    <t>WI211116212</t>
  </si>
  <si>
    <t>150030050026</t>
  </si>
  <si>
    <t>MI2111182574</t>
  </si>
  <si>
    <t>WI211116247</t>
  </si>
  <si>
    <t>150030050220</t>
  </si>
  <si>
    <t>MI2111182926</t>
  </si>
  <si>
    <t>WI211116320</t>
  </si>
  <si>
    <t>150030049226</t>
  </si>
  <si>
    <t>MI2111183632</t>
  </si>
  <si>
    <t>WI211116467</t>
  </si>
  <si>
    <t>150030049762</t>
  </si>
  <si>
    <t>MI2111184004</t>
  </si>
  <si>
    <t>WI211116500</t>
  </si>
  <si>
    <t>150030049545</t>
  </si>
  <si>
    <t>MI2111184901</t>
  </si>
  <si>
    <t>WI211116505</t>
  </si>
  <si>
    <t>150030050090</t>
  </si>
  <si>
    <t>MI2111185022</t>
  </si>
  <si>
    <t>WI211116526</t>
  </si>
  <si>
    <t>MI2111185175</t>
  </si>
  <si>
    <t>WI211116542</t>
  </si>
  <si>
    <t>MI2111185287</t>
  </si>
  <si>
    <t>WI211116600</t>
  </si>
  <si>
    <t>MI2111185940</t>
  </si>
  <si>
    <t>WI211116668</t>
  </si>
  <si>
    <t>MI2111186414</t>
  </si>
  <si>
    <t>WI211116740</t>
  </si>
  <si>
    <t>150030050183</t>
  </si>
  <si>
    <t>MI2111186615</t>
  </si>
  <si>
    <t>WI211116766</t>
  </si>
  <si>
    <t>150030049650</t>
  </si>
  <si>
    <t>MI2111186998</t>
  </si>
  <si>
    <t>WI211116821</t>
  </si>
  <si>
    <t>150030048129</t>
  </si>
  <si>
    <t>MI2111187823</t>
  </si>
  <si>
    <t>WI211116836</t>
  </si>
  <si>
    <t>MI2111188047</t>
  </si>
  <si>
    <t>WI21111688</t>
  </si>
  <si>
    <t>150030050040</t>
  </si>
  <si>
    <t>MI211121743</t>
  </si>
  <si>
    <t>WI211116935</t>
  </si>
  <si>
    <t>150030049179</t>
  </si>
  <si>
    <t>MI2111189191</t>
  </si>
  <si>
    <t>WI211116950</t>
  </si>
  <si>
    <t>150030050167</t>
  </si>
  <si>
    <t>MI2111189398</t>
  </si>
  <si>
    <t>WI211117502</t>
  </si>
  <si>
    <t>MI2111195557</t>
  </si>
  <si>
    <t>WI211117504</t>
  </si>
  <si>
    <t>MI2111195609</t>
  </si>
  <si>
    <t>WI211117505</t>
  </si>
  <si>
    <t>MI2111195612</t>
  </si>
  <si>
    <t>WI211117508</t>
  </si>
  <si>
    <t>MI2111195656</t>
  </si>
  <si>
    <t>WI211117511</t>
  </si>
  <si>
    <t>MI2111195684</t>
  </si>
  <si>
    <t>WI211117517</t>
  </si>
  <si>
    <t>MI2111195658</t>
  </si>
  <si>
    <t>WI211117525</t>
  </si>
  <si>
    <t>MI2111195715</t>
  </si>
  <si>
    <t>WI211117528</t>
  </si>
  <si>
    <t>MI2111195746</t>
  </si>
  <si>
    <t>WI211117532</t>
  </si>
  <si>
    <t>150030048112</t>
  </si>
  <si>
    <t>MI2111196021</t>
  </si>
  <si>
    <t>WI21111757</t>
  </si>
  <si>
    <t>150030049987</t>
  </si>
  <si>
    <t>MI211122354</t>
  </si>
  <si>
    <t>WI211117773</t>
  </si>
  <si>
    <t>150030047706</t>
  </si>
  <si>
    <t>MI2111197612</t>
  </si>
  <si>
    <t>WI211117775</t>
  </si>
  <si>
    <t>MI2111197686</t>
  </si>
  <si>
    <t>WI21111782</t>
  </si>
  <si>
    <t>150030049997</t>
  </si>
  <si>
    <t>MI211122558</t>
  </si>
  <si>
    <t>WI211117847</t>
  </si>
  <si>
    <t>150030048139</t>
  </si>
  <si>
    <t>MI2111199069</t>
  </si>
  <si>
    <t>WI211117862</t>
  </si>
  <si>
    <t>150030049371</t>
  </si>
  <si>
    <t>MI2111199221</t>
  </si>
  <si>
    <t>WI211118037</t>
  </si>
  <si>
    <t>150030050229</t>
  </si>
  <si>
    <t>MI2111200780</t>
  </si>
  <si>
    <t>WI211118230</t>
  </si>
  <si>
    <t>MI2111202949</t>
  </si>
  <si>
    <t>WI211118306</t>
  </si>
  <si>
    <t>MI2111203573</t>
  </si>
  <si>
    <t>WI211118351</t>
  </si>
  <si>
    <t>150030050248</t>
  </si>
  <si>
    <t>MI2111203894</t>
  </si>
  <si>
    <t>WI21111842</t>
  </si>
  <si>
    <t>MI211123102</t>
  </si>
  <si>
    <t>WI211118623</t>
  </si>
  <si>
    <t>150030049734</t>
  </si>
  <si>
    <t>MI2111208055</t>
  </si>
  <si>
    <t>WI2111187</t>
  </si>
  <si>
    <t>150030049117</t>
  </si>
  <si>
    <t>MI21112529</t>
  </si>
  <si>
    <t>WI211118778</t>
  </si>
  <si>
    <t>150030050212</t>
  </si>
  <si>
    <t>MI2111210606</t>
  </si>
  <si>
    <t>WI2111188</t>
  </si>
  <si>
    <t>150030049246</t>
  </si>
  <si>
    <t>MI21112599</t>
  </si>
  <si>
    <t>WI211118945</t>
  </si>
  <si>
    <t>WI2111195</t>
  </si>
  <si>
    <t>150030047825</t>
  </si>
  <si>
    <t>MI21112741</t>
  </si>
  <si>
    <t>WI21111954</t>
  </si>
  <si>
    <t>150030050062</t>
  </si>
  <si>
    <t>MI211124296</t>
  </si>
  <si>
    <t>WI211119561</t>
  </si>
  <si>
    <t>WI211119572</t>
  </si>
  <si>
    <t>WI211119579</t>
  </si>
  <si>
    <t>WI211119581</t>
  </si>
  <si>
    <t>WI211119637</t>
  </si>
  <si>
    <t>WI211119712</t>
  </si>
  <si>
    <t>MI2111221403</t>
  </si>
  <si>
    <t>WI211119751</t>
  </si>
  <si>
    <t>MI2111222002</t>
  </si>
  <si>
    <t>WI211119756</t>
  </si>
  <si>
    <t>MI2111222110</t>
  </si>
  <si>
    <t>WI211119799</t>
  </si>
  <si>
    <t>MI2111222728</t>
  </si>
  <si>
    <t>WI211119904</t>
  </si>
  <si>
    <t>112300001517</t>
  </si>
  <si>
    <t>MI2111224175</t>
  </si>
  <si>
    <t>WI211119925</t>
  </si>
  <si>
    <t>MI2111224548</t>
  </si>
  <si>
    <t>WI211119933</t>
  </si>
  <si>
    <t>MI2111224621</t>
  </si>
  <si>
    <t>WI211119975</t>
  </si>
  <si>
    <t>MI2111225294</t>
  </si>
  <si>
    <t>WI211119995</t>
  </si>
  <si>
    <t>150030049813</t>
  </si>
  <si>
    <t>MI2111225569</t>
  </si>
  <si>
    <t>WI211119998</t>
  </si>
  <si>
    <t>MI2111225582</t>
  </si>
  <si>
    <t>WI211120000</t>
  </si>
  <si>
    <t>150030050262</t>
  </si>
  <si>
    <t>MI2111225854</t>
  </si>
  <si>
    <t>WI211120010</t>
  </si>
  <si>
    <t>MI2111225930</t>
  </si>
  <si>
    <t>WI211120030</t>
  </si>
  <si>
    <t>150030048223</t>
  </si>
  <si>
    <t>MI2111226255</t>
  </si>
  <si>
    <t>WI211120032</t>
  </si>
  <si>
    <t>150030050095</t>
  </si>
  <si>
    <t>MI2111226284</t>
  </si>
  <si>
    <t>WI211120051</t>
  </si>
  <si>
    <t>MI2111226505</t>
  </si>
  <si>
    <t>WI211120058</t>
  </si>
  <si>
    <t>MI2111226593</t>
  </si>
  <si>
    <t>WI211120074</t>
  </si>
  <si>
    <t>150030050258</t>
  </si>
  <si>
    <t>MI2111226710</t>
  </si>
  <si>
    <t>WI211120075</t>
  </si>
  <si>
    <t>MI2111226927</t>
  </si>
  <si>
    <t>WI211120078</t>
  </si>
  <si>
    <t>MI2111227037</t>
  </si>
  <si>
    <t>WI211120083</t>
  </si>
  <si>
    <t>150030047772</t>
  </si>
  <si>
    <t>MI2111227142</t>
  </si>
  <si>
    <t>WI211120107</t>
  </si>
  <si>
    <t>150030049549</t>
  </si>
  <si>
    <t>MI2111227316</t>
  </si>
  <si>
    <t>WI211120110</t>
  </si>
  <si>
    <t>150030049724</t>
  </si>
  <si>
    <t>MI2111227320</t>
  </si>
  <si>
    <t>WI211120117</t>
  </si>
  <si>
    <t>150100001825</t>
  </si>
  <si>
    <t>MI2111227393</t>
  </si>
  <si>
    <t>WI211120119</t>
  </si>
  <si>
    <t>150030048573</t>
  </si>
  <si>
    <t>MI2111227611</t>
  </si>
  <si>
    <t>WI211120125</t>
  </si>
  <si>
    <t>MI2111227844</t>
  </si>
  <si>
    <t>WI211120127</t>
  </si>
  <si>
    <t>150030050242</t>
  </si>
  <si>
    <t>MI2111227856</t>
  </si>
  <si>
    <t>WI211120128</t>
  </si>
  <si>
    <t>150030047280</t>
  </si>
  <si>
    <t>MI2111227867</t>
  </si>
  <si>
    <t>WI211120134</t>
  </si>
  <si>
    <t>150030050001</t>
  </si>
  <si>
    <t>MI2111228030</t>
  </si>
  <si>
    <t>WI211120243</t>
  </si>
  <si>
    <t>MI2111228815</t>
  </si>
  <si>
    <t>WI211120246</t>
  </si>
  <si>
    <t>WI211120250</t>
  </si>
  <si>
    <t>150030050265</t>
  </si>
  <si>
    <t>MI2111228874</t>
  </si>
  <si>
    <t>WI211120252</t>
  </si>
  <si>
    <t>WI211120289</t>
  </si>
  <si>
    <t>150030050254</t>
  </si>
  <si>
    <t>MI2111230109</t>
  </si>
  <si>
    <t>WI211120333</t>
  </si>
  <si>
    <t>150030049904</t>
  </si>
  <si>
    <t>MI2111230648</t>
  </si>
  <si>
    <t>WI211120389</t>
  </si>
  <si>
    <t>150030050233</t>
  </si>
  <si>
    <t>MI2111231283</t>
  </si>
  <si>
    <t>WI211120439</t>
  </si>
  <si>
    <t>150100001814</t>
  </si>
  <si>
    <t>MI2111231653</t>
  </si>
  <si>
    <t>WI211120471</t>
  </si>
  <si>
    <t>150030049913</t>
  </si>
  <si>
    <t>MI2111232007</t>
  </si>
  <si>
    <t>WI211120574</t>
  </si>
  <si>
    <t>150030049286</t>
  </si>
  <si>
    <t>MI2111233461</t>
  </si>
  <si>
    <t>WI211120625</t>
  </si>
  <si>
    <t>150030047943</t>
  </si>
  <si>
    <t>MI2111233896</t>
  </si>
  <si>
    <t>WI211120647</t>
  </si>
  <si>
    <t>150030048093</t>
  </si>
  <si>
    <t>MI2111234339</t>
  </si>
  <si>
    <t>WI211120723</t>
  </si>
  <si>
    <t>150030049644</t>
  </si>
  <si>
    <t>MI2111235152</t>
  </si>
  <si>
    <t>WI211120729</t>
  </si>
  <si>
    <t>150030050261</t>
  </si>
  <si>
    <t>MI2111235263</t>
  </si>
  <si>
    <t>WI211120737</t>
  </si>
  <si>
    <t>WI211120754</t>
  </si>
  <si>
    <t>WI211120771</t>
  </si>
  <si>
    <t>MI2111235771</t>
  </si>
  <si>
    <t>WI211120777</t>
  </si>
  <si>
    <t>MI2111235846</t>
  </si>
  <si>
    <t>WI211120779</t>
  </si>
  <si>
    <t>MI2111235843</t>
  </si>
  <si>
    <t>WI211120808</t>
  </si>
  <si>
    <t>MI2111236246</t>
  </si>
  <si>
    <t>WI211120829</t>
  </si>
  <si>
    <t>MI2111236533</t>
  </si>
  <si>
    <t>WI211120841</t>
  </si>
  <si>
    <t>MI2111236614</t>
  </si>
  <si>
    <t>WI211120877</t>
  </si>
  <si>
    <t>MI2111236778</t>
  </si>
  <si>
    <t>WI211120891</t>
  </si>
  <si>
    <t>MI2111236812</t>
  </si>
  <si>
    <t>WI211120927</t>
  </si>
  <si>
    <t>150030050264</t>
  </si>
  <si>
    <t>MI2111236986</t>
  </si>
  <si>
    <t>WI211120928</t>
  </si>
  <si>
    <t>MI2111237166</t>
  </si>
  <si>
    <t>WI211120955</t>
  </si>
  <si>
    <t>MI2111237937</t>
  </si>
  <si>
    <t>WI211120956</t>
  </si>
  <si>
    <t>MI2111238063</t>
  </si>
  <si>
    <t>WI211121076</t>
  </si>
  <si>
    <t>150030049878</t>
  </si>
  <si>
    <t>MI2111238985</t>
  </si>
  <si>
    <t>WI211121131</t>
  </si>
  <si>
    <t>150030048305</t>
  </si>
  <si>
    <t>MI2111239466</t>
  </si>
  <si>
    <t>WI211121164</t>
  </si>
  <si>
    <t>150030049940</t>
  </si>
  <si>
    <t>MI2111240086</t>
  </si>
  <si>
    <t>WI211121199</t>
  </si>
  <si>
    <t>150030050186</t>
  </si>
  <si>
    <t>MI2111240591</t>
  </si>
  <si>
    <t>WI211121283</t>
  </si>
  <si>
    <t>150030049628</t>
  </si>
  <si>
    <t>MI2111241780</t>
  </si>
  <si>
    <t>WI211121289</t>
  </si>
  <si>
    <t>150030050260</t>
  </si>
  <si>
    <t>MI2111241661</t>
  </si>
  <si>
    <t>WI211121397</t>
  </si>
  <si>
    <t>WI211121517</t>
  </si>
  <si>
    <t>150030050231</t>
  </si>
  <si>
    <t>MI2111244305</t>
  </si>
  <si>
    <t>WI211121663</t>
  </si>
  <si>
    <t>150030049753</t>
  </si>
  <si>
    <t>MI2111245953</t>
  </si>
  <si>
    <t>WI211121682</t>
  </si>
  <si>
    <t>MI2111245936</t>
  </si>
  <si>
    <t>WI211121683</t>
  </si>
  <si>
    <t>MI2111245983</t>
  </si>
  <si>
    <t>WI211121685</t>
  </si>
  <si>
    <t>MI2111245985</t>
  </si>
  <si>
    <t>WI211121911</t>
  </si>
  <si>
    <t>150030048552</t>
  </si>
  <si>
    <t>MI2111248772</t>
  </si>
  <si>
    <t>WI211121971</t>
  </si>
  <si>
    <t>150030050146</t>
  </si>
  <si>
    <t>MI2111249804</t>
  </si>
  <si>
    <t>WI211121973</t>
  </si>
  <si>
    <t>150030050075</t>
  </si>
  <si>
    <t>MI2111249931</t>
  </si>
  <si>
    <t>WI2111220</t>
  </si>
  <si>
    <t>150030049816</t>
  </si>
  <si>
    <t>MI21113100</t>
  </si>
  <si>
    <t>WI211122027</t>
  </si>
  <si>
    <t>150030049306</t>
  </si>
  <si>
    <t>MI2111251131</t>
  </si>
  <si>
    <t>WI211122032</t>
  </si>
  <si>
    <t>MI2111251216</t>
  </si>
  <si>
    <t>WI211122036</t>
  </si>
  <si>
    <t>150030048830</t>
  </si>
  <si>
    <t>MI2111251325</t>
  </si>
  <si>
    <t>WI21112205</t>
  </si>
  <si>
    <t>MI211127165</t>
  </si>
  <si>
    <t>WI2111222</t>
  </si>
  <si>
    <t>MI21113113</t>
  </si>
  <si>
    <t>Aparna Chavan</t>
  </si>
  <si>
    <t>WI211122252</t>
  </si>
  <si>
    <t>150030050035</t>
  </si>
  <si>
    <t>MI2111253047</t>
  </si>
  <si>
    <t>WI211122268</t>
  </si>
  <si>
    <t>MI2111253386</t>
  </si>
  <si>
    <t>WI211122303</t>
  </si>
  <si>
    <t>150030050230</t>
  </si>
  <si>
    <t>MI2111253739</t>
  </si>
  <si>
    <t>WI211122321</t>
  </si>
  <si>
    <t>150030050133</t>
  </si>
  <si>
    <t>MI2111254155</t>
  </si>
  <si>
    <t>WI2111224</t>
  </si>
  <si>
    <t>MI21113170</t>
  </si>
  <si>
    <t>WI2111226</t>
  </si>
  <si>
    <t>150030048890</t>
  </si>
  <si>
    <t>MI21113241</t>
  </si>
  <si>
    <t>WI211122601</t>
  </si>
  <si>
    <t>150100001852</t>
  </si>
  <si>
    <t>MI2111258235</t>
  </si>
  <si>
    <t>WI211122602</t>
  </si>
  <si>
    <t>150030050206</t>
  </si>
  <si>
    <t>MI2111258270</t>
  </si>
  <si>
    <t>WI21112262</t>
  </si>
  <si>
    <t>MI211127186</t>
  </si>
  <si>
    <t>WI211122675</t>
  </si>
  <si>
    <t>MI2111259607</t>
  </si>
  <si>
    <t>WI211122736</t>
  </si>
  <si>
    <t>150030050204</t>
  </si>
  <si>
    <t>MI2111260588</t>
  </si>
  <si>
    <t>WI211122737</t>
  </si>
  <si>
    <t>150030050152</t>
  </si>
  <si>
    <t>MI2111260657</t>
  </si>
  <si>
    <t>WI21112331</t>
  </si>
  <si>
    <t>150030049960</t>
  </si>
  <si>
    <t>MI211128347</t>
  </si>
  <si>
    <t>WI21112353</t>
  </si>
  <si>
    <t>150030049057</t>
  </si>
  <si>
    <t>MI211128453</t>
  </si>
  <si>
    <t>WI211123757</t>
  </si>
  <si>
    <t>WI211123759</t>
  </si>
  <si>
    <t>WI211123760</t>
  </si>
  <si>
    <t>WI211123783</t>
  </si>
  <si>
    <t>MI2111273807</t>
  </si>
  <si>
    <t>WI211123784</t>
  </si>
  <si>
    <t>MI2111273813</t>
  </si>
  <si>
    <t>WI211123812</t>
  </si>
  <si>
    <t>MI2111274329</t>
  </si>
  <si>
    <t>WI211123817</t>
  </si>
  <si>
    <t>MI2111274405</t>
  </si>
  <si>
    <t>WI211123820</t>
  </si>
  <si>
    <t>MI2111274444</t>
  </si>
  <si>
    <t>WI211123837</t>
  </si>
  <si>
    <t>MI2111274823</t>
  </si>
  <si>
    <t>WI211123905</t>
  </si>
  <si>
    <t>MI2111275504</t>
  </si>
  <si>
    <t>WI211123952</t>
  </si>
  <si>
    <t>150030050249</t>
  </si>
  <si>
    <t>MI2111276111</t>
  </si>
  <si>
    <t>WI211123970</t>
  </si>
  <si>
    <t>150030050238</t>
  </si>
  <si>
    <t>MI2111276255</t>
  </si>
  <si>
    <t>WI211123979</t>
  </si>
  <si>
    <t>150030049328</t>
  </si>
  <si>
    <t>MI2111276324</t>
  </si>
  <si>
    <t>WI2111240</t>
  </si>
  <si>
    <t>150030048095</t>
  </si>
  <si>
    <t>MI21113634</t>
  </si>
  <si>
    <t>WI211124010</t>
  </si>
  <si>
    <t>150030047997</t>
  </si>
  <si>
    <t>MI2111276619</t>
  </si>
  <si>
    <t>WI211124018</t>
  </si>
  <si>
    <t>150030049968</t>
  </si>
  <si>
    <t>MI2111276766</t>
  </si>
  <si>
    <t>WI211124021</t>
  </si>
  <si>
    <t>150030050121</t>
  </si>
  <si>
    <t>MI2111276663</t>
  </si>
  <si>
    <t>WI211124153</t>
  </si>
  <si>
    <t>150030050286</t>
  </si>
  <si>
    <t>MI2111278109</t>
  </si>
  <si>
    <t>WI211124170</t>
  </si>
  <si>
    <t>150030050227</t>
  </si>
  <si>
    <t>MI2111278339</t>
  </si>
  <si>
    <t>WI211124184</t>
  </si>
  <si>
    <t>150030050295</t>
  </si>
  <si>
    <t>MI2111278566</t>
  </si>
  <si>
    <t>WI211124186</t>
  </si>
  <si>
    <t>150030050096</t>
  </si>
  <si>
    <t>MI2111278656</t>
  </si>
  <si>
    <t>WI211124225</t>
  </si>
  <si>
    <t>150030050282</t>
  </si>
  <si>
    <t>MI2111279024</t>
  </si>
  <si>
    <t>WI211124244</t>
  </si>
  <si>
    <t>MI2111279163</t>
  </si>
  <si>
    <t>WI211124246</t>
  </si>
  <si>
    <t>150030050285</t>
  </si>
  <si>
    <t>MI2111279232</t>
  </si>
  <si>
    <t>WI211124272</t>
  </si>
  <si>
    <t>MI2111279746</t>
  </si>
  <si>
    <t>WI211124285</t>
  </si>
  <si>
    <t>MI2111279775</t>
  </si>
  <si>
    <t>WI211124317</t>
  </si>
  <si>
    <t>MI2111279962</t>
  </si>
  <si>
    <t>WI21112433</t>
  </si>
  <si>
    <t>150030049647</t>
  </si>
  <si>
    <t>MI211128873</t>
  </si>
  <si>
    <t>WI211124549</t>
  </si>
  <si>
    <t>MI2111282318</t>
  </si>
  <si>
    <t>WI21112458</t>
  </si>
  <si>
    <t>150030049176</t>
  </si>
  <si>
    <t>MI211129021</t>
  </si>
  <si>
    <t>WI211124587</t>
  </si>
  <si>
    <t>150030049843</t>
  </si>
  <si>
    <t>MI2111282642</t>
  </si>
  <si>
    <t>WI211124709</t>
  </si>
  <si>
    <t>MI2111283813</t>
  </si>
  <si>
    <t>WI211124761</t>
  </si>
  <si>
    <t>150030050138</t>
  </si>
  <si>
    <t>MI2111284313</t>
  </si>
  <si>
    <t>WI211124818</t>
  </si>
  <si>
    <t>150030048843</t>
  </si>
  <si>
    <t>MI2111284813</t>
  </si>
  <si>
    <t>WI21112485</t>
  </si>
  <si>
    <t>150030049744</t>
  </si>
  <si>
    <t>MI211129254</t>
  </si>
  <si>
    <t>WI211124936</t>
  </si>
  <si>
    <t>150030049812</t>
  </si>
  <si>
    <t>MI2111286612</t>
  </si>
  <si>
    <t>WI211125020</t>
  </si>
  <si>
    <t>MI2111287602</t>
  </si>
  <si>
    <t>WI211125324</t>
  </si>
  <si>
    <t>150030050306</t>
  </si>
  <si>
    <t>MI2111290371</t>
  </si>
  <si>
    <t>WI211125325</t>
  </si>
  <si>
    <t>150030050236</t>
  </si>
  <si>
    <t>MI2111290468</t>
  </si>
  <si>
    <t>WI21112539</t>
  </si>
  <si>
    <t>150030048535</t>
  </si>
  <si>
    <t>MI211129868</t>
  </si>
  <si>
    <t>WI211125530</t>
  </si>
  <si>
    <t>150030045825</t>
  </si>
  <si>
    <t>MI2111293024</t>
  </si>
  <si>
    <t>WI211125542</t>
  </si>
  <si>
    <t>MI2111293092</t>
  </si>
  <si>
    <t>WI211125614</t>
  </si>
  <si>
    <t>150030050309</t>
  </si>
  <si>
    <t>MI2111293744</t>
  </si>
  <si>
    <t>WI211125628</t>
  </si>
  <si>
    <t>150030047696</t>
  </si>
  <si>
    <t>MI2111293830</t>
  </si>
  <si>
    <t>WI211125635</t>
  </si>
  <si>
    <t>150030050253</t>
  </si>
  <si>
    <t>MI2111293831</t>
  </si>
  <si>
    <t>WI211125639</t>
  </si>
  <si>
    <t>MI2111294247</t>
  </si>
  <si>
    <t>WI211125645</t>
  </si>
  <si>
    <t>150030049773</t>
  </si>
  <si>
    <t>MI2111294160</t>
  </si>
  <si>
    <t>WI211125752</t>
  </si>
  <si>
    <t>MI2111294930</t>
  </si>
  <si>
    <t>WI211125898</t>
  </si>
  <si>
    <t>MI2111296285</t>
  </si>
  <si>
    <t>WI211125928</t>
  </si>
  <si>
    <t>150100001838</t>
  </si>
  <si>
    <t>MI2111296608</t>
  </si>
  <si>
    <t>WI211126034</t>
  </si>
  <si>
    <t>MI2111297839</t>
  </si>
  <si>
    <t>WI211126192</t>
  </si>
  <si>
    <t>MI2111299682</t>
  </si>
  <si>
    <t>WI211126225</t>
  </si>
  <si>
    <t>150100001862</t>
  </si>
  <si>
    <t>MI2111300078</t>
  </si>
  <si>
    <t>WI211126356</t>
  </si>
  <si>
    <t>WI21112639</t>
  </si>
  <si>
    <t>150030048053</t>
  </si>
  <si>
    <t>MI211130402</t>
  </si>
  <si>
    <t>WI211126410</t>
  </si>
  <si>
    <t>WI211126454</t>
  </si>
  <si>
    <t>WI211126471</t>
  </si>
  <si>
    <t>150030050256</t>
  </si>
  <si>
    <t>MI2111303712</t>
  </si>
  <si>
    <t>WI211126516</t>
  </si>
  <si>
    <t>150080001001</t>
  </si>
  <si>
    <t>MI2111304354</t>
  </si>
  <si>
    <t>WI211126580</t>
  </si>
  <si>
    <t>MI2111305555</t>
  </si>
  <si>
    <t>WI211126675</t>
  </si>
  <si>
    <t>MI2111306527</t>
  </si>
  <si>
    <t>WI2111267</t>
  </si>
  <si>
    <t>150030045839</t>
  </si>
  <si>
    <t>MI21114197</t>
  </si>
  <si>
    <t>WI211126717</t>
  </si>
  <si>
    <t>150030049346</t>
  </si>
  <si>
    <t>MI2111307018</t>
  </si>
  <si>
    <t>WI211127042</t>
  </si>
  <si>
    <t>150030050275</t>
  </si>
  <si>
    <t>MI2111310585</t>
  </si>
  <si>
    <t>WI211127049</t>
  </si>
  <si>
    <t>MI2111310599</t>
  </si>
  <si>
    <t>WI211127079</t>
  </si>
  <si>
    <t>150030050134</t>
  </si>
  <si>
    <t>MI2111311099</t>
  </si>
  <si>
    <t>WI211127103</t>
  </si>
  <si>
    <t>MI2111311230</t>
  </si>
  <si>
    <t>WI211127106</t>
  </si>
  <si>
    <t>MI2111311271</t>
  </si>
  <si>
    <t>WI211127107</t>
  </si>
  <si>
    <t>MI2111311268</t>
  </si>
  <si>
    <t>WI211127108</t>
  </si>
  <si>
    <t>MI2111311333</t>
  </si>
  <si>
    <t>WI211127110</t>
  </si>
  <si>
    <t>MI2111311370</t>
  </si>
  <si>
    <t>WI211127112</t>
  </si>
  <si>
    <t>MI2111311394</t>
  </si>
  <si>
    <t>WI211127114</t>
  </si>
  <si>
    <t>MI2111311386</t>
  </si>
  <si>
    <t>WI211127150</t>
  </si>
  <si>
    <t>WI211127163</t>
  </si>
  <si>
    <t>150030050313</t>
  </si>
  <si>
    <t>MI2111312110</t>
  </si>
  <si>
    <t>WI211127493</t>
  </si>
  <si>
    <t>WI2111278</t>
  </si>
  <si>
    <t>150030049690</t>
  </si>
  <si>
    <t>MI21114228</t>
  </si>
  <si>
    <t>WI211128038</t>
  </si>
  <si>
    <t>150030048465</t>
  </si>
  <si>
    <t>MI2111322645</t>
  </si>
  <si>
    <t>WI211128512</t>
  </si>
  <si>
    <t>MI2111329603</t>
  </si>
  <si>
    <t>WI211128518</t>
  </si>
  <si>
    <t>MI2111329657</t>
  </si>
  <si>
    <t>WI211128520</t>
  </si>
  <si>
    <t>MI2111329658</t>
  </si>
  <si>
    <t>WI21112857</t>
  </si>
  <si>
    <t>150030049814</t>
  </si>
  <si>
    <t>MI211114038</t>
  </si>
  <si>
    <t>WI211128581</t>
  </si>
  <si>
    <t>WI211128603</t>
  </si>
  <si>
    <t>MI2111330705</t>
  </si>
  <si>
    <t>WI211128628</t>
  </si>
  <si>
    <t>150030050293</t>
  </si>
  <si>
    <t>MI2111330947</t>
  </si>
  <si>
    <t>WI211128642</t>
  </si>
  <si>
    <t>150030049815</t>
  </si>
  <si>
    <t>MI2111331016</t>
  </si>
  <si>
    <t>WI211128651</t>
  </si>
  <si>
    <t>150030050196</t>
  </si>
  <si>
    <t>MI2111331154</t>
  </si>
  <si>
    <t>WI211128706</t>
  </si>
  <si>
    <t>150030050344</t>
  </si>
  <si>
    <t>MI2111331648</t>
  </si>
  <si>
    <t>WI211128711</t>
  </si>
  <si>
    <t>150030049922</t>
  </si>
  <si>
    <t>MI2111331670</t>
  </si>
  <si>
    <t>WI211128723</t>
  </si>
  <si>
    <t>150030050174</t>
  </si>
  <si>
    <t>MI2111331731</t>
  </si>
  <si>
    <t>WI211128731</t>
  </si>
  <si>
    <t>150030050323</t>
  </si>
  <si>
    <t>MI2111331868</t>
  </si>
  <si>
    <t>WI211128768</t>
  </si>
  <si>
    <t>MI2111332237</t>
  </si>
  <si>
    <t>WI211128770</t>
  </si>
  <si>
    <t>MI2111332251</t>
  </si>
  <si>
    <t>WI211128777</t>
  </si>
  <si>
    <t>150030050191</t>
  </si>
  <si>
    <t>MI2111332318</t>
  </si>
  <si>
    <t>WI211128794</t>
  </si>
  <si>
    <t>150030050276</t>
  </si>
  <si>
    <t>MI2111332535</t>
  </si>
  <si>
    <t>WI211128813</t>
  </si>
  <si>
    <t>150030050357</t>
  </si>
  <si>
    <t>MI2111332886</t>
  </si>
  <si>
    <t>WI211128823</t>
  </si>
  <si>
    <t>WI211128936</t>
  </si>
  <si>
    <t>150030050243</t>
  </si>
  <si>
    <t>MI2111334206</t>
  </si>
  <si>
    <t>WI211128945</t>
  </si>
  <si>
    <t>MI2111334457</t>
  </si>
  <si>
    <t>WI211129067</t>
  </si>
  <si>
    <t>150030049697</t>
  </si>
  <si>
    <t>MI2111335625</t>
  </si>
  <si>
    <t>WI211129069</t>
  </si>
  <si>
    <t>MI2111335657</t>
  </si>
  <si>
    <t>WI211129134</t>
  </si>
  <si>
    <t>150030050343</t>
  </si>
  <si>
    <t>MI2111336289</t>
  </si>
  <si>
    <t>WI211129214</t>
  </si>
  <si>
    <t>MI2111337057</t>
  </si>
  <si>
    <t>WI21112937</t>
  </si>
  <si>
    <t>WI211129413</t>
  </si>
  <si>
    <t>MI2111340165</t>
  </si>
  <si>
    <t>WI211129414</t>
  </si>
  <si>
    <t>MI2111340191</t>
  </si>
  <si>
    <t>WI211129438</t>
  </si>
  <si>
    <t>150030050347</t>
  </si>
  <si>
    <t>MI2111340656</t>
  </si>
  <si>
    <t>WI211129642</t>
  </si>
  <si>
    <t>150030050278</t>
  </si>
  <si>
    <t>MI2111343050</t>
  </si>
  <si>
    <t>WI211129646</t>
  </si>
  <si>
    <t>150030050310</t>
  </si>
  <si>
    <t>MI2111343157</t>
  </si>
  <si>
    <t>WI211129660</t>
  </si>
  <si>
    <t>MI2111343339</t>
  </si>
  <si>
    <t>WI211129663</t>
  </si>
  <si>
    <t>MI2111343490</t>
  </si>
  <si>
    <t>WI211129668</t>
  </si>
  <si>
    <t>150030050200</t>
  </si>
  <si>
    <t>MI2111343440</t>
  </si>
  <si>
    <t>WI211129682</t>
  </si>
  <si>
    <t>MI2111343492</t>
  </si>
  <si>
    <t>WI211129691</t>
  </si>
  <si>
    <t>150030050301</t>
  </si>
  <si>
    <t>MI2111343546</t>
  </si>
  <si>
    <t>WI211129718</t>
  </si>
  <si>
    <t>150030050297</t>
  </si>
  <si>
    <t>MI2111343947</t>
  </si>
  <si>
    <t>Poonam Patil</t>
  </si>
  <si>
    <t>WI211129896</t>
  </si>
  <si>
    <t>MI2111345425</t>
  </si>
  <si>
    <t>WI211129921</t>
  </si>
  <si>
    <t>MI2111345658</t>
  </si>
  <si>
    <t>WI211129930</t>
  </si>
  <si>
    <t>MI2111345757</t>
  </si>
  <si>
    <t>WI211130158</t>
  </si>
  <si>
    <t>150030049722</t>
  </si>
  <si>
    <t>MI2111347830</t>
  </si>
  <si>
    <t>WI211130250</t>
  </si>
  <si>
    <t>150030049808</t>
  </si>
  <si>
    <t>MI2111348859</t>
  </si>
  <si>
    <t>WI211130267</t>
  </si>
  <si>
    <t>MI2111348958</t>
  </si>
  <si>
    <t>WI211130339</t>
  </si>
  <si>
    <t>150030049828</t>
  </si>
  <si>
    <t>MI2111349701</t>
  </si>
  <si>
    <t>WI211130436</t>
  </si>
  <si>
    <t>MI2111350250</t>
  </si>
  <si>
    <t>WI2111306</t>
  </si>
  <si>
    <t>150030047679</t>
  </si>
  <si>
    <t>MI21114468</t>
  </si>
  <si>
    <t>WI211130614</t>
  </si>
  <si>
    <t>150030050352</t>
  </si>
  <si>
    <t>MI2111351825</t>
  </si>
  <si>
    <t>WI211130643</t>
  </si>
  <si>
    <t>MI2111352098</t>
  </si>
  <si>
    <t>WI211130737</t>
  </si>
  <si>
    <t>WI211130746</t>
  </si>
  <si>
    <t>WI211130747</t>
  </si>
  <si>
    <t>MI2111353010</t>
  </si>
  <si>
    <t>WI211130810</t>
  </si>
  <si>
    <t>MI2111353538</t>
  </si>
  <si>
    <t>WI211130817</t>
  </si>
  <si>
    <t>MI2111354213</t>
  </si>
  <si>
    <t>WI211130924</t>
  </si>
  <si>
    <t>150030050336</t>
  </si>
  <si>
    <t>MI2111355274</t>
  </si>
  <si>
    <t>WI211131065</t>
  </si>
  <si>
    <t>150030049863</t>
  </si>
  <si>
    <t>MI2111357587</t>
  </si>
  <si>
    <t>WI211131076</t>
  </si>
  <si>
    <t>MI2111357718</t>
  </si>
  <si>
    <t>WI211131089</t>
  </si>
  <si>
    <t>MI2111357813</t>
  </si>
  <si>
    <t>WI2111311</t>
  </si>
  <si>
    <t>MI21114560</t>
  </si>
  <si>
    <t>WI211131440</t>
  </si>
  <si>
    <t>MI2111362435</t>
  </si>
  <si>
    <t>WI211131441</t>
  </si>
  <si>
    <t>150030045523</t>
  </si>
  <si>
    <t>MI2111362493</t>
  </si>
  <si>
    <t>WI211131468</t>
  </si>
  <si>
    <t>MI2111362907</t>
  </si>
  <si>
    <t>WI211131631</t>
  </si>
  <si>
    <t>MI2111364610</t>
  </si>
  <si>
    <t>WI211131775</t>
  </si>
  <si>
    <t>MI2111366143</t>
  </si>
  <si>
    <t>WI211131881</t>
  </si>
  <si>
    <t>MI2111367339</t>
  </si>
  <si>
    <t>WI211131944</t>
  </si>
  <si>
    <t>150100001869</t>
  </si>
  <si>
    <t>MI2111368252</t>
  </si>
  <si>
    <t>WI211131963</t>
  </si>
  <si>
    <t>150100001856</t>
  </si>
  <si>
    <t>MI2111368406</t>
  </si>
  <si>
    <t>WI211132071</t>
  </si>
  <si>
    <t>MI2111369575</t>
  </si>
  <si>
    <t>WI211132242</t>
  </si>
  <si>
    <t>MI2111371569</t>
  </si>
  <si>
    <t>WI211132311</t>
  </si>
  <si>
    <t>150030049484</t>
  </si>
  <si>
    <t>MI2111373164</t>
  </si>
  <si>
    <t>WI211132422</t>
  </si>
  <si>
    <t>WI211132585</t>
  </si>
  <si>
    <t>MI2111376908</t>
  </si>
  <si>
    <t>WI2111330</t>
  </si>
  <si>
    <t>MI21114944</t>
  </si>
  <si>
    <t>WI211133260</t>
  </si>
  <si>
    <t>MI2111385436</t>
  </si>
  <si>
    <t>Devendra Naidu</t>
  </si>
  <si>
    <t>WI211133308</t>
  </si>
  <si>
    <t>150030049627</t>
  </si>
  <si>
    <t>MI2111386015</t>
  </si>
  <si>
    <t>WI211133315</t>
  </si>
  <si>
    <t>MI2111386138</t>
  </si>
  <si>
    <t>WI211133323</t>
  </si>
  <si>
    <t>150030046930</t>
  </si>
  <si>
    <t>MI2111386219</t>
  </si>
  <si>
    <t>WI211133338</t>
  </si>
  <si>
    <t>MI2111386363</t>
  </si>
  <si>
    <t>WI211133363</t>
  </si>
  <si>
    <t>MI2111386512</t>
  </si>
  <si>
    <t>WI211133422</t>
  </si>
  <si>
    <t>150030050391</t>
  </si>
  <si>
    <t>MI2111387218</t>
  </si>
  <si>
    <t>WI211133429</t>
  </si>
  <si>
    <t>150030050277</t>
  </si>
  <si>
    <t>MI2111387297</t>
  </si>
  <si>
    <t>WI211133468</t>
  </si>
  <si>
    <t>150030050386</t>
  </si>
  <si>
    <t>MI2111387854</t>
  </si>
  <si>
    <t>WI211133486</t>
  </si>
  <si>
    <t>150030050356</t>
  </si>
  <si>
    <t>MI2111388065</t>
  </si>
  <si>
    <t>WI211133504</t>
  </si>
  <si>
    <t>MI2111388297</t>
  </si>
  <si>
    <t>WI211133517</t>
  </si>
  <si>
    <t>MI2111388395</t>
  </si>
  <si>
    <t>WI211133777</t>
  </si>
  <si>
    <t>150030050376</t>
  </si>
  <si>
    <t>MI2111390865</t>
  </si>
  <si>
    <t>WI211133797</t>
  </si>
  <si>
    <t>WI211133845</t>
  </si>
  <si>
    <t>150030050406</t>
  </si>
  <si>
    <t>MI2111391885</t>
  </si>
  <si>
    <t>WI211133936</t>
  </si>
  <si>
    <t>150030050383</t>
  </si>
  <si>
    <t>MI2111393310</t>
  </si>
  <si>
    <t>WI211133985</t>
  </si>
  <si>
    <t>MI2111394052</t>
  </si>
  <si>
    <t>WI211134056</t>
  </si>
  <si>
    <t>150100001798</t>
  </si>
  <si>
    <t>MI2111395142</t>
  </si>
  <si>
    <t>WI211134174</t>
  </si>
  <si>
    <t>150030050403</t>
  </si>
  <si>
    <t>MI2111395900</t>
  </si>
  <si>
    <t>WI211134218</t>
  </si>
  <si>
    <t>150030049999</t>
  </si>
  <si>
    <t>MI2111396886</t>
  </si>
  <si>
    <t>WI211134226</t>
  </si>
  <si>
    <t>MI2111397067</t>
  </si>
  <si>
    <t>WI211134290</t>
  </si>
  <si>
    <t>WI211134382</t>
  </si>
  <si>
    <t>150030050300</t>
  </si>
  <si>
    <t>MI2111397876</t>
  </si>
  <si>
    <t>WI211134399</t>
  </si>
  <si>
    <t>150030050237</t>
  </si>
  <si>
    <t>MI2111397977</t>
  </si>
  <si>
    <t>WI211134519</t>
  </si>
  <si>
    <t>WI211134608</t>
  </si>
  <si>
    <t>MI2111400030</t>
  </si>
  <si>
    <t>WI211134613</t>
  </si>
  <si>
    <t>MI2111400069</t>
  </si>
  <si>
    <t>WI211134619</t>
  </si>
  <si>
    <t>MI2111400149</t>
  </si>
  <si>
    <t>WI211134704</t>
  </si>
  <si>
    <t>150030050362</t>
  </si>
  <si>
    <t>MI2111401126</t>
  </si>
  <si>
    <t>WI211134733</t>
  </si>
  <si>
    <t>150030050299</t>
  </si>
  <si>
    <t>MI2111401540</t>
  </si>
  <si>
    <t>WI2111348</t>
  </si>
  <si>
    <t>MI21115168</t>
  </si>
  <si>
    <t>WI211134873</t>
  </si>
  <si>
    <t>150030050320</t>
  </si>
  <si>
    <t>MI2111402734</t>
  </si>
  <si>
    <t>WI211134885</t>
  </si>
  <si>
    <t>MI2111402913</t>
  </si>
  <si>
    <t>WI21113494</t>
  </si>
  <si>
    <t>MI211138783</t>
  </si>
  <si>
    <t>WI21113516</t>
  </si>
  <si>
    <t>MI211138824</t>
  </si>
  <si>
    <t>WI21113529</t>
  </si>
  <si>
    <t>MI211138827</t>
  </si>
  <si>
    <t>WI21113534</t>
  </si>
  <si>
    <t>MI211138844</t>
  </si>
  <si>
    <t>WI211135579</t>
  </si>
  <si>
    <t>150030050405</t>
  </si>
  <si>
    <t>MI2111408931</t>
  </si>
  <si>
    <t>WI211135619</t>
  </si>
  <si>
    <t>150030050400</t>
  </si>
  <si>
    <t>MI2111409227</t>
  </si>
  <si>
    <t>WI211135628</t>
  </si>
  <si>
    <t>150030050416</t>
  </si>
  <si>
    <t>MI2111409433</t>
  </si>
  <si>
    <t>WI211135641</t>
  </si>
  <si>
    <t>MI2111409674</t>
  </si>
  <si>
    <t>WI211135662</t>
  </si>
  <si>
    <t>MI2111409895</t>
  </si>
  <si>
    <t>WI211135759</t>
  </si>
  <si>
    <t>150030050203</t>
  </si>
  <si>
    <t>MI2111411034</t>
  </si>
  <si>
    <t>WI211136013</t>
  </si>
  <si>
    <t>150030050163</t>
  </si>
  <si>
    <t>MI2111413294</t>
  </si>
  <si>
    <t>WI211136027</t>
  </si>
  <si>
    <t>150030050381</t>
  </si>
  <si>
    <t>MI2111413368</t>
  </si>
  <si>
    <t>WI211136186</t>
  </si>
  <si>
    <t>150030050210</t>
  </si>
  <si>
    <t>MI2111415004</t>
  </si>
  <si>
    <t>WI211136246</t>
  </si>
  <si>
    <t>MI2111415555</t>
  </si>
  <si>
    <t>WI211136261</t>
  </si>
  <si>
    <t>150080001002</t>
  </si>
  <si>
    <t>MI2111415672</t>
  </si>
  <si>
    <t>WI21113629</t>
  </si>
  <si>
    <t>MI211139873</t>
  </si>
  <si>
    <t>WI211136392</t>
  </si>
  <si>
    <t>150030050395</t>
  </si>
  <si>
    <t>MI2111417853</t>
  </si>
  <si>
    <t>WI211136549</t>
  </si>
  <si>
    <t>MI2111419829</t>
  </si>
  <si>
    <t>WI21113655</t>
  </si>
  <si>
    <t>150030050052</t>
  </si>
  <si>
    <t>MI211140252</t>
  </si>
  <si>
    <t>WI211136762</t>
  </si>
  <si>
    <t>MI2111421990</t>
  </si>
  <si>
    <t>WI211136802</t>
  </si>
  <si>
    <t>150030050373</t>
  </si>
  <si>
    <t>MI2111422514</t>
  </si>
  <si>
    <t>WI211136810</t>
  </si>
  <si>
    <t>150030050382</t>
  </si>
  <si>
    <t>MI2111422745</t>
  </si>
  <si>
    <t>WI211136866</t>
  </si>
  <si>
    <t>MI2111424012</t>
  </si>
  <si>
    <t>WI211136867</t>
  </si>
  <si>
    <t>150030050390</t>
  </si>
  <si>
    <t>MI2111424031</t>
  </si>
  <si>
    <t>WI211137030</t>
  </si>
  <si>
    <t>150030050319</t>
  </si>
  <si>
    <t>MI2111425960</t>
  </si>
  <si>
    <t>WI211137114</t>
  </si>
  <si>
    <t>150030050050</t>
  </si>
  <si>
    <t>MI2111426770</t>
  </si>
  <si>
    <t>WI211137505</t>
  </si>
  <si>
    <t>MI2111432184</t>
  </si>
  <si>
    <t>WI21113771</t>
  </si>
  <si>
    <t>150030050029</t>
  </si>
  <si>
    <t>MI211141654</t>
  </si>
  <si>
    <t>WI21113791</t>
  </si>
  <si>
    <t>MI211141711</t>
  </si>
  <si>
    <t>WI211137955</t>
  </si>
  <si>
    <t>150030050045</t>
  </si>
  <si>
    <t>MI2111438330</t>
  </si>
  <si>
    <t>WI211138013</t>
  </si>
  <si>
    <t>MI2111439297</t>
  </si>
  <si>
    <t>WI211138246</t>
  </si>
  <si>
    <t>MI2111442044</t>
  </si>
  <si>
    <t>WI211138299</t>
  </si>
  <si>
    <t>150030049114</t>
  </si>
  <si>
    <t>MI2111442274</t>
  </si>
  <si>
    <t>WI211138311</t>
  </si>
  <si>
    <t>MI2111442456</t>
  </si>
  <si>
    <t>WI211138346</t>
  </si>
  <si>
    <t>MI2111443066</t>
  </si>
  <si>
    <t>WI211138356</t>
  </si>
  <si>
    <t>150030049719</t>
  </si>
  <si>
    <t>MI2111443324</t>
  </si>
  <si>
    <t>WI21113837</t>
  </si>
  <si>
    <t>MI211142534</t>
  </si>
  <si>
    <t>WI211138375</t>
  </si>
  <si>
    <t>150030050441</t>
  </si>
  <si>
    <t>MI2111443624</t>
  </si>
  <si>
    <t>WI211138381</t>
  </si>
  <si>
    <t>150030050365</t>
  </si>
  <si>
    <t>MI2111443832</t>
  </si>
  <si>
    <t>WI211138387</t>
  </si>
  <si>
    <t>MI2111443975</t>
  </si>
  <si>
    <t>WI211138394</t>
  </si>
  <si>
    <t>MI2111444048</t>
  </si>
  <si>
    <t>WI211138411</t>
  </si>
  <si>
    <t>MI2111444353</t>
  </si>
  <si>
    <t>WI211138436</t>
  </si>
  <si>
    <t>150030050125</t>
  </si>
  <si>
    <t>MI2111444593</t>
  </si>
  <si>
    <t>WI211138487</t>
  </si>
  <si>
    <t>150030050324</t>
  </si>
  <si>
    <t>MI2111445030</t>
  </si>
  <si>
    <t>WI211138488</t>
  </si>
  <si>
    <t>MI2111445085</t>
  </si>
  <si>
    <t>WI211138491</t>
  </si>
  <si>
    <t>150030050279</t>
  </si>
  <si>
    <t>MI2111445073</t>
  </si>
  <si>
    <t>WI211138497</t>
  </si>
  <si>
    <t>MI2111445156</t>
  </si>
  <si>
    <t>WI211138509</t>
  </si>
  <si>
    <t>150030050384</t>
  </si>
  <si>
    <t>MI2111445431</t>
  </si>
  <si>
    <t>WI211138574</t>
  </si>
  <si>
    <t>150030049791</t>
  </si>
  <si>
    <t>MI2111445998</t>
  </si>
  <si>
    <t>WI211138588</t>
  </si>
  <si>
    <t>150080001003</t>
  </si>
  <si>
    <t>MI2111446203</t>
  </si>
  <si>
    <t>WI211138591</t>
  </si>
  <si>
    <t>MI2111446240</t>
  </si>
  <si>
    <t>WI211138603</t>
  </si>
  <si>
    <t>MI2111446476</t>
  </si>
  <si>
    <t>WI211138703</t>
  </si>
  <si>
    <t>MI2111447959</t>
  </si>
  <si>
    <t>WI211138724</t>
  </si>
  <si>
    <t>MI2111448481</t>
  </si>
  <si>
    <t>WI211138747</t>
  </si>
  <si>
    <t>150030050389</t>
  </si>
  <si>
    <t>MI2111448603</t>
  </si>
  <si>
    <t>WI211138757</t>
  </si>
  <si>
    <t>150080001006</t>
  </si>
  <si>
    <t>MI2111448756</t>
  </si>
  <si>
    <t>WI211138765</t>
  </si>
  <si>
    <t>WI211138778</t>
  </si>
  <si>
    <t>MI2111448898</t>
  </si>
  <si>
    <t>WI211138859</t>
  </si>
  <si>
    <t>WI211138958</t>
  </si>
  <si>
    <t>MI2111451379</t>
  </si>
  <si>
    <t>WI211138960</t>
  </si>
  <si>
    <t>MI2111451344</t>
  </si>
  <si>
    <t>WI211138963</t>
  </si>
  <si>
    <t>MI2111451394</t>
  </si>
  <si>
    <t>WI211138970</t>
  </si>
  <si>
    <t>MI2111451549</t>
  </si>
  <si>
    <t>WI211138976</t>
  </si>
  <si>
    <t>MI2111451583</t>
  </si>
  <si>
    <t>WI211138994</t>
  </si>
  <si>
    <t>MI2111451619</t>
  </si>
  <si>
    <t>WI211138999</t>
  </si>
  <si>
    <t>MI2111451661</t>
  </si>
  <si>
    <t>WI211139028</t>
  </si>
  <si>
    <t>MI2111451858</t>
  </si>
  <si>
    <t>WI211139032</t>
  </si>
  <si>
    <t>150030049442</t>
  </si>
  <si>
    <t>MI2111451849</t>
  </si>
  <si>
    <t>WI211139058</t>
  </si>
  <si>
    <t>150100001878</t>
  </si>
  <si>
    <t>MI2111452047</t>
  </si>
  <si>
    <t>WI21113906</t>
  </si>
  <si>
    <t>MI211143469</t>
  </si>
  <si>
    <t>WI21113913</t>
  </si>
  <si>
    <t>150030049799</t>
  </si>
  <si>
    <t>MI211143444</t>
  </si>
  <si>
    <t>WI211139134</t>
  </si>
  <si>
    <t>150030049508</t>
  </si>
  <si>
    <t>MI2111452605</t>
  </si>
  <si>
    <t>WI211139138</t>
  </si>
  <si>
    <t>WI2111392</t>
  </si>
  <si>
    <t>150030048393</t>
  </si>
  <si>
    <t>MI21116113</t>
  </si>
  <si>
    <t>WI21113924</t>
  </si>
  <si>
    <t>WI211139272</t>
  </si>
  <si>
    <t>150030050424</t>
  </si>
  <si>
    <t>MI2111453919</t>
  </si>
  <si>
    <t>WI211139276</t>
  </si>
  <si>
    <t>MI2111454144</t>
  </si>
  <si>
    <t>WI211139295</t>
  </si>
  <si>
    <t>WI21113931</t>
  </si>
  <si>
    <t>WI21113935</t>
  </si>
  <si>
    <t>WI211139466</t>
  </si>
  <si>
    <t>150030050349</t>
  </si>
  <si>
    <t>MI2111456413</t>
  </si>
  <si>
    <t>WI211139560</t>
  </si>
  <si>
    <t>150030050408</t>
  </si>
  <si>
    <t>MI2111457151</t>
  </si>
  <si>
    <t>WI21113962</t>
  </si>
  <si>
    <t>WI211139804</t>
  </si>
  <si>
    <t>MI2111459832</t>
  </si>
  <si>
    <t>WI21113985</t>
  </si>
  <si>
    <t>150030049977</t>
  </si>
  <si>
    <t>MI211144179</t>
  </si>
  <si>
    <t>WI211139956</t>
  </si>
  <si>
    <t>150030048720</t>
  </si>
  <si>
    <t>MI2111462452</t>
  </si>
  <si>
    <t>WI211140011</t>
  </si>
  <si>
    <t>MI2111463448</t>
  </si>
  <si>
    <t>WI211140115</t>
  </si>
  <si>
    <t>150100001864</t>
  </si>
  <si>
    <t>MI2111464828</t>
  </si>
  <si>
    <t>WI211140175</t>
  </si>
  <si>
    <t>150030050370</t>
  </si>
  <si>
    <t>MI2111465501</t>
  </si>
  <si>
    <t>WI211140193</t>
  </si>
  <si>
    <t>MI2111465740</t>
  </si>
  <si>
    <t>WI211140208</t>
  </si>
  <si>
    <t>MI2111466080</t>
  </si>
  <si>
    <t>WI211140326</t>
  </si>
  <si>
    <t>150100001873</t>
  </si>
  <si>
    <t>MI2111468126</t>
  </si>
  <si>
    <t>WI211140423</t>
  </si>
  <si>
    <t>MI2111469943</t>
  </si>
  <si>
    <t>Ketan Pathak</t>
  </si>
  <si>
    <t>WI211140502</t>
  </si>
  <si>
    <t>150030050387</t>
  </si>
  <si>
    <t>MI2111471104</t>
  </si>
  <si>
    <t>WI211140558</t>
  </si>
  <si>
    <t>150030050098</t>
  </si>
  <si>
    <t>MI2111472255</t>
  </si>
  <si>
    <t>WI211140559</t>
  </si>
  <si>
    <t>150030050479</t>
  </si>
  <si>
    <t>MI2111472389</t>
  </si>
  <si>
    <t>WI211140615</t>
  </si>
  <si>
    <t>150030050451</t>
  </si>
  <si>
    <t>MI2111473516</t>
  </si>
  <si>
    <t>WI211140659</t>
  </si>
  <si>
    <t>150030050435</t>
  </si>
  <si>
    <t>MI2111473990</t>
  </si>
  <si>
    <t>WI211140670</t>
  </si>
  <si>
    <t>150030050359</t>
  </si>
  <si>
    <t>MI2111474063</t>
  </si>
  <si>
    <t>WI21114074</t>
  </si>
  <si>
    <t>MI211145147</t>
  </si>
  <si>
    <t>WI211140751</t>
  </si>
  <si>
    <t>150030050470</t>
  </si>
  <si>
    <t>MI2111475040</t>
  </si>
  <si>
    <t>WI211140786</t>
  </si>
  <si>
    <t>150100001879</t>
  </si>
  <si>
    <t>MI2111475511</t>
  </si>
  <si>
    <t>WI211140941</t>
  </si>
  <si>
    <t>150030050031</t>
  </si>
  <si>
    <t>MI2111476688</t>
  </si>
  <si>
    <t>WI211140989</t>
  </si>
  <si>
    <t>150030050488</t>
  </si>
  <si>
    <t>MI2111477321</t>
  </si>
  <si>
    <t>WI211141033</t>
  </si>
  <si>
    <t>MI2111477987</t>
  </si>
  <si>
    <t>WI211141103</t>
  </si>
  <si>
    <t>MI2111479753</t>
  </si>
  <si>
    <t>WI21114122</t>
  </si>
  <si>
    <t>150030049420</t>
  </si>
  <si>
    <t>MI211145538</t>
  </si>
  <si>
    <t>WI21114188</t>
  </si>
  <si>
    <t>MI211146232</t>
  </si>
  <si>
    <t>Anuja Patil</t>
  </si>
  <si>
    <t>WI21114190</t>
  </si>
  <si>
    <t>MI211146255</t>
  </si>
  <si>
    <t>WI21114202</t>
  </si>
  <si>
    <t>150030049566</t>
  </si>
  <si>
    <t>MI211146461</t>
  </si>
  <si>
    <t>WI211142101</t>
  </si>
  <si>
    <t>MI2111490743</t>
  </si>
  <si>
    <t>WI21114212</t>
  </si>
  <si>
    <t>MI211146626</t>
  </si>
  <si>
    <t>WI211142178</t>
  </si>
  <si>
    <t>MI2111491396</t>
  </si>
  <si>
    <t>WI211142185</t>
  </si>
  <si>
    <t>150030050437</t>
  </si>
  <si>
    <t>MI2111491490</t>
  </si>
  <si>
    <t>WI211142186</t>
  </si>
  <si>
    <t>150030050411</t>
  </si>
  <si>
    <t>MI2111491495</t>
  </si>
  <si>
    <t>WI211142228</t>
  </si>
  <si>
    <t>MI2111491694</t>
  </si>
  <si>
    <t>WI211142235</t>
  </si>
  <si>
    <t>MI2111491750</t>
  </si>
  <si>
    <t>WI211142253</t>
  </si>
  <si>
    <t>MI2111492051</t>
  </si>
  <si>
    <t>WI211142257</t>
  </si>
  <si>
    <t>150030050413</t>
  </si>
  <si>
    <t>MI2111492140</t>
  </si>
  <si>
    <t>WI211142270</t>
  </si>
  <si>
    <t>150030050235</t>
  </si>
  <si>
    <t>MI2111492274</t>
  </si>
  <si>
    <t>WI211142282</t>
  </si>
  <si>
    <t>MI2111492400</t>
  </si>
  <si>
    <t>WI211142296</t>
  </si>
  <si>
    <t>MI2111492518</t>
  </si>
  <si>
    <t>WI211142316</t>
  </si>
  <si>
    <t>150030050377</t>
  </si>
  <si>
    <t>MI2111492726</t>
  </si>
  <si>
    <t>WI211142339</t>
  </si>
  <si>
    <t>150080001008</t>
  </si>
  <si>
    <t>MI2111492935</t>
  </si>
  <si>
    <t>WI211142376</t>
  </si>
  <si>
    <t>150030050415</t>
  </si>
  <si>
    <t>MI2111493368</t>
  </si>
  <si>
    <t>WI211142396</t>
  </si>
  <si>
    <t>WI211142420</t>
  </si>
  <si>
    <t>150030050453</t>
  </si>
  <si>
    <t>MI2111494302</t>
  </si>
  <si>
    <t>WI211142504</t>
  </si>
  <si>
    <t>MI2111495162</t>
  </si>
  <si>
    <t>WI211142590</t>
  </si>
  <si>
    <t>150030050410</t>
  </si>
  <si>
    <t>MI2111496100</t>
  </si>
  <si>
    <t>WI211142610</t>
  </si>
  <si>
    <t>150030050385</t>
  </si>
  <si>
    <t>MI2111496251</t>
  </si>
  <si>
    <t>WI211142635</t>
  </si>
  <si>
    <t>150030050329</t>
  </si>
  <si>
    <t>MI2111496563</t>
  </si>
  <si>
    <t>WI21114279</t>
  </si>
  <si>
    <t>MI211147709</t>
  </si>
  <si>
    <t>WI21114280</t>
  </si>
  <si>
    <t>WI211142965</t>
  </si>
  <si>
    <t>MI2111499739</t>
  </si>
  <si>
    <t>WI211142982</t>
  </si>
  <si>
    <t>MI2111499895</t>
  </si>
  <si>
    <t>WI211143055</t>
  </si>
  <si>
    <t>MI2111501005</t>
  </si>
  <si>
    <t>WI211143067</t>
  </si>
  <si>
    <t>MI2111501098</t>
  </si>
  <si>
    <t>WI211143322</t>
  </si>
  <si>
    <t>MI2111503357</t>
  </si>
  <si>
    <t>WI2111435</t>
  </si>
  <si>
    <t>MI21116578</t>
  </si>
  <si>
    <t>WI211143508</t>
  </si>
  <si>
    <t>150030050317</t>
  </si>
  <si>
    <t>MI2111505677</t>
  </si>
  <si>
    <t>WI211143512</t>
  </si>
  <si>
    <t>MI2111505762</t>
  </si>
  <si>
    <t>Jessibel Mojica</t>
  </si>
  <si>
    <t>WI211143548</t>
  </si>
  <si>
    <t>MI2111506283</t>
  </si>
  <si>
    <t>WI211143554</t>
  </si>
  <si>
    <t>MI2111506433</t>
  </si>
  <si>
    <t>WI211143562</t>
  </si>
  <si>
    <t>MI2111506637</t>
  </si>
  <si>
    <t>WI211143577</t>
  </si>
  <si>
    <t>150030050467</t>
  </si>
  <si>
    <t>MI2111506737</t>
  </si>
  <si>
    <t>WI211143580</t>
  </si>
  <si>
    <t>MI2111506861</t>
  </si>
  <si>
    <t>WI211143826</t>
  </si>
  <si>
    <t>MI2111508771</t>
  </si>
  <si>
    <t>WI211144151</t>
  </si>
  <si>
    <t>WI211144237</t>
  </si>
  <si>
    <t>MI2111513696</t>
  </si>
  <si>
    <t>WI211144995</t>
  </si>
  <si>
    <t>MI2111521027</t>
  </si>
  <si>
    <t>WI211145079</t>
  </si>
  <si>
    <t>MI2111522088</t>
  </si>
  <si>
    <t>WI211145124</t>
  </si>
  <si>
    <t>150030050208</t>
  </si>
  <si>
    <t>MI2111523039</t>
  </si>
  <si>
    <t>WI211145237</t>
  </si>
  <si>
    <t>WI211145247</t>
  </si>
  <si>
    <t>150030048805</t>
  </si>
  <si>
    <t>MI2111524230</t>
  </si>
  <si>
    <t>WI211145304</t>
  </si>
  <si>
    <t>150030049470</t>
  </si>
  <si>
    <t>MI2111524884</t>
  </si>
  <si>
    <t>WI211145721</t>
  </si>
  <si>
    <t>150030049281</t>
  </si>
  <si>
    <t>MI2111531162</t>
  </si>
  <si>
    <t>Supriya Khape</t>
  </si>
  <si>
    <t>WI211145883</t>
  </si>
  <si>
    <t>MI2111533329</t>
  </si>
  <si>
    <t>WI211146691</t>
  </si>
  <si>
    <t>WI211146711</t>
  </si>
  <si>
    <t>MI2111543550</t>
  </si>
  <si>
    <t>WI211146717</t>
  </si>
  <si>
    <t>WI211146719</t>
  </si>
  <si>
    <t>150030049589</t>
  </si>
  <si>
    <t>MI2111543773</t>
  </si>
  <si>
    <t>WI211146721</t>
  </si>
  <si>
    <t>MI2111543845</t>
  </si>
  <si>
    <t>WI211146760</t>
  </si>
  <si>
    <t>MI2111544402</t>
  </si>
  <si>
    <t>WI211146767</t>
  </si>
  <si>
    <t>MI2111544569</t>
  </si>
  <si>
    <t>WI211146775</t>
  </si>
  <si>
    <t>150030050529</t>
  </si>
  <si>
    <t>MI2111544861</t>
  </si>
  <si>
    <t>WI211146788</t>
  </si>
  <si>
    <t>MI2111545334</t>
  </si>
  <si>
    <t>WI211146802</t>
  </si>
  <si>
    <t>150030050509</t>
  </si>
  <si>
    <t>MI2111545773</t>
  </si>
  <si>
    <t>WI211146806</t>
  </si>
  <si>
    <t>150030049303</t>
  </si>
  <si>
    <t>MI2111545807</t>
  </si>
  <si>
    <t>WI211146814</t>
  </si>
  <si>
    <t>150100001865</t>
  </si>
  <si>
    <t>MI2111545943</t>
  </si>
  <si>
    <t>WI211146824</t>
  </si>
  <si>
    <t>150030050432</t>
  </si>
  <si>
    <t>MI2111546030</t>
  </si>
  <si>
    <t>WI211146834</t>
  </si>
  <si>
    <t>150030050546</t>
  </si>
  <si>
    <t>MI2111546045</t>
  </si>
  <si>
    <t>WI211146846</t>
  </si>
  <si>
    <t>MI2111546304</t>
  </si>
  <si>
    <t>WI211146848</t>
  </si>
  <si>
    <t>MI2111546330</t>
  </si>
  <si>
    <t>WI211146857</t>
  </si>
  <si>
    <t>MI2111546566</t>
  </si>
  <si>
    <t>WI211146867</t>
  </si>
  <si>
    <t>150030050093</t>
  </si>
  <si>
    <t>MI2111546945</t>
  </si>
  <si>
    <t>WI211146874</t>
  </si>
  <si>
    <t>MI2111547185</t>
  </si>
  <si>
    <t>WI211146888</t>
  </si>
  <si>
    <t>150030050446</t>
  </si>
  <si>
    <t>MI2111547276</t>
  </si>
  <si>
    <t>WI211146890</t>
  </si>
  <si>
    <t>150030050223</t>
  </si>
  <si>
    <t>MI2111547334</t>
  </si>
  <si>
    <t>WI211146948</t>
  </si>
  <si>
    <t>150030050298</t>
  </si>
  <si>
    <t>MI2111548440</t>
  </si>
  <si>
    <t>WI211146951</t>
  </si>
  <si>
    <t>150030050369</t>
  </si>
  <si>
    <t>MI2111548522</t>
  </si>
  <si>
    <t>WI211146952</t>
  </si>
  <si>
    <t>150080001005</t>
  </si>
  <si>
    <t>MI2111548529</t>
  </si>
  <si>
    <t>WI211146994</t>
  </si>
  <si>
    <t>150030050485</t>
  </si>
  <si>
    <t>MI2111548893</t>
  </si>
  <si>
    <t>WI211146996</t>
  </si>
  <si>
    <t>150030050378</t>
  </si>
  <si>
    <t>MI2111548899</t>
  </si>
  <si>
    <t>WI211147012</t>
  </si>
  <si>
    <t>150030050426</t>
  </si>
  <si>
    <t>MI2111548981</t>
  </si>
  <si>
    <t>WI211147066</t>
  </si>
  <si>
    <t>MI2111549479</t>
  </si>
  <si>
    <t>WI211147075</t>
  </si>
  <si>
    <t>MI2111549627</t>
  </si>
  <si>
    <t>WI211147101</t>
  </si>
  <si>
    <t>150030050425</t>
  </si>
  <si>
    <t>MI2111549877</t>
  </si>
  <si>
    <t>WI211147144</t>
  </si>
  <si>
    <t>150030050342</t>
  </si>
  <si>
    <t>MI2111550221</t>
  </si>
  <si>
    <t>WI211147146</t>
  </si>
  <si>
    <t>150030050294</t>
  </si>
  <si>
    <t>MI2111550312</t>
  </si>
  <si>
    <t>WI211147149</t>
  </si>
  <si>
    <t>150030050527</t>
  </si>
  <si>
    <t>MI2111550441</t>
  </si>
  <si>
    <t>WI211147208</t>
  </si>
  <si>
    <t>150030050471</t>
  </si>
  <si>
    <t>MI2111550982</t>
  </si>
  <si>
    <t>WI211147307</t>
  </si>
  <si>
    <t>MI2111552433</t>
  </si>
  <si>
    <t>WI211147308</t>
  </si>
  <si>
    <t>MI2111552440</t>
  </si>
  <si>
    <t>WI211147310</t>
  </si>
  <si>
    <t>150030050505</t>
  </si>
  <si>
    <t>MI2111552286</t>
  </si>
  <si>
    <t>WI211147311</t>
  </si>
  <si>
    <t>MI2111552475</t>
  </si>
  <si>
    <t>WI211147315</t>
  </si>
  <si>
    <t>MI2111552498</t>
  </si>
  <si>
    <t>WI211147316</t>
  </si>
  <si>
    <t>MI2111552474</t>
  </si>
  <si>
    <t>WI211147317</t>
  </si>
  <si>
    <t>MI2111552529</t>
  </si>
  <si>
    <t>WI211147395</t>
  </si>
  <si>
    <t>MI2111552957</t>
  </si>
  <si>
    <t>WI211147407</t>
  </si>
  <si>
    <t>150030050284</t>
  </si>
  <si>
    <t>MI2111553109</t>
  </si>
  <si>
    <t>WI211147444</t>
  </si>
  <si>
    <t>MI2111553674</t>
  </si>
  <si>
    <t>WI211147492</t>
  </si>
  <si>
    <t>150030050563</t>
  </si>
  <si>
    <t>MI2111554269</t>
  </si>
  <si>
    <t>WI211147516</t>
  </si>
  <si>
    <t>MI2111554593</t>
  </si>
  <si>
    <t>WI211147517</t>
  </si>
  <si>
    <t>150030050552</t>
  </si>
  <si>
    <t>MI2111554556</t>
  </si>
  <si>
    <t>WI211147541</t>
  </si>
  <si>
    <t>150030050469</t>
  </si>
  <si>
    <t>MI2111554955</t>
  </si>
  <si>
    <t>WI211147627</t>
  </si>
  <si>
    <t>150030050512</t>
  </si>
  <si>
    <t>MI2111555448</t>
  </si>
  <si>
    <t>WI211147647</t>
  </si>
  <si>
    <t>MI2111555968</t>
  </si>
  <si>
    <t>WI211147662</t>
  </si>
  <si>
    <t>150030050422</t>
  </si>
  <si>
    <t>MI2111556277</t>
  </si>
  <si>
    <t>WI211147687</t>
  </si>
  <si>
    <t>150030050514</t>
  </si>
  <si>
    <t>MI2111556631</t>
  </si>
  <si>
    <t>WI211147694</t>
  </si>
  <si>
    <t>150100001800</t>
  </si>
  <si>
    <t>MI2111556814</t>
  </si>
  <si>
    <t>WI211147711</t>
  </si>
  <si>
    <t>150030050460</t>
  </si>
  <si>
    <t>MI2111556996</t>
  </si>
  <si>
    <t>WI211147760</t>
  </si>
  <si>
    <t>150030050525</t>
  </si>
  <si>
    <t>MI2111557889</t>
  </si>
  <si>
    <t>WI211147771</t>
  </si>
  <si>
    <t>MI2111558058</t>
  </si>
  <si>
    <t>WI211147778</t>
  </si>
  <si>
    <t>150030050448</t>
  </si>
  <si>
    <t>MI2111558061</t>
  </si>
  <si>
    <t>WI211147832</t>
  </si>
  <si>
    <t>MI2111558610</t>
  </si>
  <si>
    <t>WI211147951</t>
  </si>
  <si>
    <t>WI211147954</t>
  </si>
  <si>
    <t>150030050550</t>
  </si>
  <si>
    <t>MI2111560119</t>
  </si>
  <si>
    <t>WI211147962</t>
  </si>
  <si>
    <t>MI2111560169</t>
  </si>
  <si>
    <t>WI211148014</t>
  </si>
  <si>
    <t>MI2111560983</t>
  </si>
  <si>
    <t>WI211148082</t>
  </si>
  <si>
    <t>150030050559</t>
  </si>
  <si>
    <t>MI2111562008</t>
  </si>
  <si>
    <t>WI211148199</t>
  </si>
  <si>
    <t>150030050421</t>
  </si>
  <si>
    <t>MI2111563493</t>
  </si>
  <si>
    <t>WI211148483</t>
  </si>
  <si>
    <t>150030049903</t>
  </si>
  <si>
    <t>MI2111566065</t>
  </si>
  <si>
    <t>WI211148559</t>
  </si>
  <si>
    <t>MI2111566886</t>
  </si>
  <si>
    <t>WI211148561</t>
  </si>
  <si>
    <t>MI2111566906</t>
  </si>
  <si>
    <t>WI211148564</t>
  </si>
  <si>
    <t>MI2111566945</t>
  </si>
  <si>
    <t>WI211148567</t>
  </si>
  <si>
    <t>MI2111566974</t>
  </si>
  <si>
    <t>WI211148568</t>
  </si>
  <si>
    <t>MI2111567001</t>
  </si>
  <si>
    <t>WI211148584</t>
  </si>
  <si>
    <t>150030048329</t>
  </si>
  <si>
    <t>MI2111567201</t>
  </si>
  <si>
    <t>WI211148595</t>
  </si>
  <si>
    <t>MI2111567380</t>
  </si>
  <si>
    <t>WI211148624</t>
  </si>
  <si>
    <t>MI2111567757</t>
  </si>
  <si>
    <t>WI211148636</t>
  </si>
  <si>
    <t>MI2111567863</t>
  </si>
  <si>
    <t>WI211148642</t>
  </si>
  <si>
    <t>MI2111567943</t>
  </si>
  <si>
    <t>WI211148811</t>
  </si>
  <si>
    <t>150030050454</t>
  </si>
  <si>
    <t>MI2111570169</t>
  </si>
  <si>
    <t>WI211148856</t>
  </si>
  <si>
    <t>150030050549</t>
  </si>
  <si>
    <t>MI2111570777</t>
  </si>
  <si>
    <t>WI211148860</t>
  </si>
  <si>
    <t>150030049833</t>
  </si>
  <si>
    <t>MI2111570855</t>
  </si>
  <si>
    <t>WI211149186</t>
  </si>
  <si>
    <t>150030050499</t>
  </si>
  <si>
    <t>MI2111573829</t>
  </si>
  <si>
    <t>WI211149352</t>
  </si>
  <si>
    <t>150030050532</t>
  </si>
  <si>
    <t>MI2111575773</t>
  </si>
  <si>
    <t>WI2111494</t>
  </si>
  <si>
    <t>150030050047</t>
  </si>
  <si>
    <t>MI21118255</t>
  </si>
  <si>
    <t>WI211149482</t>
  </si>
  <si>
    <t>MI2111577663</t>
  </si>
  <si>
    <t>WI211149484</t>
  </si>
  <si>
    <t>MI2111577697</t>
  </si>
  <si>
    <t>WI211149485</t>
  </si>
  <si>
    <t>MI2111577678</t>
  </si>
  <si>
    <t>WI211149486</t>
  </si>
  <si>
    <t>MI2111577664</t>
  </si>
  <si>
    <t>WI211149489</t>
  </si>
  <si>
    <t>MI2111577709</t>
  </si>
  <si>
    <t>WI211149492</t>
  </si>
  <si>
    <t>MI2111577723</t>
  </si>
  <si>
    <t>WI211149495</t>
  </si>
  <si>
    <t>MI2111577734</t>
  </si>
  <si>
    <t>WI211149498</t>
  </si>
  <si>
    <t>MI2111577791</t>
  </si>
  <si>
    <t>WI211149501</t>
  </si>
  <si>
    <t>MI2111577811</t>
  </si>
  <si>
    <t>WI21114951</t>
  </si>
  <si>
    <t>MI211154305</t>
  </si>
  <si>
    <t>WI21114978</t>
  </si>
  <si>
    <t>MI211154625</t>
  </si>
  <si>
    <t>WI21114980</t>
  </si>
  <si>
    <t>MI211154650</t>
  </si>
  <si>
    <t>WI211149836</t>
  </si>
  <si>
    <t>WI21115013</t>
  </si>
  <si>
    <t>150030049880</t>
  </si>
  <si>
    <t>MI211155233</t>
  </si>
  <si>
    <t>WI211150635</t>
  </si>
  <si>
    <t>150030049917</t>
  </si>
  <si>
    <t>MI2111592129</t>
  </si>
  <si>
    <t>WI211150669</t>
  </si>
  <si>
    <t>MI2111592705</t>
  </si>
  <si>
    <t>WI21115080</t>
  </si>
  <si>
    <t>150030048795</t>
  </si>
  <si>
    <t>MI211156079</t>
  </si>
  <si>
    <t>WI211150840</t>
  </si>
  <si>
    <t>WI211150960</t>
  </si>
  <si>
    <t>MI2111596803</t>
  </si>
  <si>
    <t>WI211150963</t>
  </si>
  <si>
    <t>MI2111596813</t>
  </si>
  <si>
    <t>WI211150968</t>
  </si>
  <si>
    <t>MI2111596846</t>
  </si>
  <si>
    <t>WI211150972</t>
  </si>
  <si>
    <t>MI2111596926</t>
  </si>
  <si>
    <t>WI211150974</t>
  </si>
  <si>
    <t>MI2111596939</t>
  </si>
  <si>
    <t>WI211150979</t>
  </si>
  <si>
    <t>150030050522</t>
  </si>
  <si>
    <t>MI2111597059</t>
  </si>
  <si>
    <t>WI211151009</t>
  </si>
  <si>
    <t>150030050560</t>
  </si>
  <si>
    <t>MI2111597355</t>
  </si>
  <si>
    <t>WI211151010</t>
  </si>
  <si>
    <t>150030050567</t>
  </si>
  <si>
    <t>MI2111597363</t>
  </si>
  <si>
    <t>WI211151016</t>
  </si>
  <si>
    <t>150030050542</t>
  </si>
  <si>
    <t>MI2111597392</t>
  </si>
  <si>
    <t>WI211151045</t>
  </si>
  <si>
    <t>150030050538</t>
  </si>
  <si>
    <t>MI2111597591</t>
  </si>
  <si>
    <t>WI211151068</t>
  </si>
  <si>
    <t>MI2111598017</t>
  </si>
  <si>
    <t>WI21115110</t>
  </si>
  <si>
    <t>150030049262</t>
  </si>
  <si>
    <t>MI211156370</t>
  </si>
  <si>
    <t>WI21115116</t>
  </si>
  <si>
    <t>MI211156548</t>
  </si>
  <si>
    <t>WI211151163</t>
  </si>
  <si>
    <t>112300001465</t>
  </si>
  <si>
    <t>MI2111598535</t>
  </si>
  <si>
    <t>WI211151166</t>
  </si>
  <si>
    <t>WI211151180</t>
  </si>
  <si>
    <t>150030049797</t>
  </si>
  <si>
    <t>MI2111598724</t>
  </si>
  <si>
    <t>WI211151182</t>
  </si>
  <si>
    <t>MI2111598748</t>
  </si>
  <si>
    <t>WI211151183</t>
  </si>
  <si>
    <t>MI2111598761</t>
  </si>
  <si>
    <t>WI211151226</t>
  </si>
  <si>
    <t>MI2111599295</t>
  </si>
  <si>
    <t>WI211151254</t>
  </si>
  <si>
    <t>MI2111599511</t>
  </si>
  <si>
    <t>WI211151274</t>
  </si>
  <si>
    <t>WI211151333</t>
  </si>
  <si>
    <t>150030050459</t>
  </si>
  <si>
    <t>MI2111600210</t>
  </si>
  <si>
    <t>WI211151503</t>
  </si>
  <si>
    <t>150030050606</t>
  </si>
  <si>
    <t>MI2111602278</t>
  </si>
  <si>
    <t>WI211151523</t>
  </si>
  <si>
    <t>MI2111602670</t>
  </si>
  <si>
    <t>WI211151587</t>
  </si>
  <si>
    <t>WI211151597</t>
  </si>
  <si>
    <t>MI2111603357</t>
  </si>
  <si>
    <t>WI211151601</t>
  </si>
  <si>
    <t>MI2111603438</t>
  </si>
  <si>
    <t>WI211151767</t>
  </si>
  <si>
    <t>150100001890</t>
  </si>
  <si>
    <t>MI2111605275</t>
  </si>
  <si>
    <t>WI211151848</t>
  </si>
  <si>
    <t>MI2111605974</t>
  </si>
  <si>
    <t>WI211151938</t>
  </si>
  <si>
    <t>150030049513</t>
  </si>
  <si>
    <t>MI2111606405</t>
  </si>
  <si>
    <t>WI211151975</t>
  </si>
  <si>
    <t>150030050396</t>
  </si>
  <si>
    <t>MI2111606834</t>
  </si>
  <si>
    <t>WI211152012</t>
  </si>
  <si>
    <t>MI2111607281</t>
  </si>
  <si>
    <t>WI211152031</t>
  </si>
  <si>
    <t>MI2111607517</t>
  </si>
  <si>
    <t>WI211152040</t>
  </si>
  <si>
    <t>MI2111607685</t>
  </si>
  <si>
    <t>WI211152073</t>
  </si>
  <si>
    <t>MI2111607940</t>
  </si>
  <si>
    <t>WI211152084</t>
  </si>
  <si>
    <t>MI2111608047</t>
  </si>
  <si>
    <t>WI21115210</t>
  </si>
  <si>
    <t>MI211157462</t>
  </si>
  <si>
    <t>WI211152114</t>
  </si>
  <si>
    <t>MI2111608227</t>
  </si>
  <si>
    <t>WI211152162</t>
  </si>
  <si>
    <t>MI2111608634</t>
  </si>
  <si>
    <t>WI211152183</t>
  </si>
  <si>
    <t>WI211152277</t>
  </si>
  <si>
    <t>MI2111610092</t>
  </si>
  <si>
    <t>WI21115258</t>
  </si>
  <si>
    <t>MI211157774</t>
  </si>
  <si>
    <t>WI211152587</t>
  </si>
  <si>
    <t>150030050517</t>
  </si>
  <si>
    <t>MI2111613279</t>
  </si>
  <si>
    <t>WI21115265</t>
  </si>
  <si>
    <t>150030048825</t>
  </si>
  <si>
    <t>MI211157815</t>
  </si>
  <si>
    <t>WI21115279</t>
  </si>
  <si>
    <t>MI211157900</t>
  </si>
  <si>
    <t>WI211152833</t>
  </si>
  <si>
    <t>MI2111615468</t>
  </si>
  <si>
    <t>WI211153066</t>
  </si>
  <si>
    <t>150030050530</t>
  </si>
  <si>
    <t>MI2111617300</t>
  </si>
  <si>
    <t>WI21115318</t>
  </si>
  <si>
    <t>150030049252</t>
  </si>
  <si>
    <t>MI211158017</t>
  </si>
  <si>
    <t>WI211153330</t>
  </si>
  <si>
    <t>MI2111620434</t>
  </si>
  <si>
    <t>WI211153356</t>
  </si>
  <si>
    <t>MI2111620699</t>
  </si>
  <si>
    <t>WI211153388</t>
  </si>
  <si>
    <t>MI2111620936</t>
  </si>
  <si>
    <t>WI211153414</t>
  </si>
  <si>
    <t>WI211153535</t>
  </si>
  <si>
    <t>150030050250</t>
  </si>
  <si>
    <t>MI2111622864</t>
  </si>
  <si>
    <t>WI211153668</t>
  </si>
  <si>
    <t>150030046701</t>
  </si>
  <si>
    <t>MI2111624245</t>
  </si>
  <si>
    <t>WI211153679</t>
  </si>
  <si>
    <t>150030048832</t>
  </si>
  <si>
    <t>MI2111624264</t>
  </si>
  <si>
    <t>WI211154037</t>
  </si>
  <si>
    <t>150030050259</t>
  </si>
  <si>
    <t>MI2111627812</t>
  </si>
  <si>
    <t>WI211154502</t>
  </si>
  <si>
    <t>MI2111631261</t>
  </si>
  <si>
    <t>WI211154541</t>
  </si>
  <si>
    <t>150100001877</t>
  </si>
  <si>
    <t>MI2111631765</t>
  </si>
  <si>
    <t>WI21115478</t>
  </si>
  <si>
    <t>150100001832</t>
  </si>
  <si>
    <t>MI211159259</t>
  </si>
  <si>
    <t>WI21115496</t>
  </si>
  <si>
    <t>150030049844</t>
  </si>
  <si>
    <t>MI211159453</t>
  </si>
  <si>
    <t>WI211155426</t>
  </si>
  <si>
    <t>MI2111639877</t>
  </si>
  <si>
    <t>WI21115572</t>
  </si>
  <si>
    <t>WI211155771</t>
  </si>
  <si>
    <t>MI2111643956</t>
  </si>
  <si>
    <t>WI211155778</t>
  </si>
  <si>
    <t>150030048876</t>
  </si>
  <si>
    <t>MI2111644117</t>
  </si>
  <si>
    <t>WI211155785</t>
  </si>
  <si>
    <t>MI2111644122</t>
  </si>
  <si>
    <t>WI211155797</t>
  </si>
  <si>
    <t>MI2111644416</t>
  </si>
  <si>
    <t>WI21115588</t>
  </si>
  <si>
    <t>MI211160359</t>
  </si>
  <si>
    <t>WI211156034</t>
  </si>
  <si>
    <t>WI21115610</t>
  </si>
  <si>
    <t>150030050091</t>
  </si>
  <si>
    <t>MI211160490</t>
  </si>
  <si>
    <t>WI211156256</t>
  </si>
  <si>
    <t>MI2111649442</t>
  </si>
  <si>
    <t>WI211156269</t>
  </si>
  <si>
    <t>150030050581</t>
  </si>
  <si>
    <t>MI2111649599</t>
  </si>
  <si>
    <t>WI211156274</t>
  </si>
  <si>
    <t>MI2111649642</t>
  </si>
  <si>
    <t>WI211156307</t>
  </si>
  <si>
    <t>150030050616</t>
  </si>
  <si>
    <t>MI2111649860</t>
  </si>
  <si>
    <t>WI211156338</t>
  </si>
  <si>
    <t>MI2111650117</t>
  </si>
  <si>
    <t>WI211156356</t>
  </si>
  <si>
    <t>150030048924</t>
  </si>
  <si>
    <t>MI2111650301</t>
  </si>
  <si>
    <t>WI211156361</t>
  </si>
  <si>
    <t>WI211156371</t>
  </si>
  <si>
    <t>WI211156483</t>
  </si>
  <si>
    <t>150030050620</t>
  </si>
  <si>
    <t>MI2111651275</t>
  </si>
  <si>
    <t>WI211156600</t>
  </si>
  <si>
    <t>150030050617</t>
  </si>
  <si>
    <t>MI2111652227</t>
  </si>
  <si>
    <t>WI211156631</t>
  </si>
  <si>
    <t>150030050601</t>
  </si>
  <si>
    <t>MI2111652647</t>
  </si>
  <si>
    <t>WI21115675</t>
  </si>
  <si>
    <t>150030050018</t>
  </si>
  <si>
    <t>MI211160818</t>
  </si>
  <si>
    <t>WI21115676</t>
  </si>
  <si>
    <t>MI211161053</t>
  </si>
  <si>
    <t>WI211156821</t>
  </si>
  <si>
    <t>150030050623</t>
  </si>
  <si>
    <t>MI2111654566</t>
  </si>
  <si>
    <t>WI21115688</t>
  </si>
  <si>
    <t>MI211161242</t>
  </si>
  <si>
    <t>WI21115693</t>
  </si>
  <si>
    <t>MI211161363</t>
  </si>
  <si>
    <t>WI211157064</t>
  </si>
  <si>
    <t>MI2111656825</t>
  </si>
  <si>
    <t>WI211157151</t>
  </si>
  <si>
    <t>150030049402</t>
  </si>
  <si>
    <t>MI2111657411</t>
  </si>
  <si>
    <t>WI211157357</t>
  </si>
  <si>
    <t>MI2111658671</t>
  </si>
  <si>
    <t>WI211157395</t>
  </si>
  <si>
    <t>150030050570</t>
  </si>
  <si>
    <t>MI2111658906</t>
  </si>
  <si>
    <t>WI211157478</t>
  </si>
  <si>
    <t>MI2111659895</t>
  </si>
  <si>
    <t>WI211157515</t>
  </si>
  <si>
    <t>MI2111660258</t>
  </si>
  <si>
    <t>WI21115757</t>
  </si>
  <si>
    <t>150030048935</t>
  </si>
  <si>
    <t>MI211162488</t>
  </si>
  <si>
    <t>WI211157586</t>
  </si>
  <si>
    <t>MI2111660851</t>
  </si>
  <si>
    <t>WI211157599</t>
  </si>
  <si>
    <t>150100001887</t>
  </si>
  <si>
    <t>MI2111660953</t>
  </si>
  <si>
    <t>WI21115764</t>
  </si>
  <si>
    <t>150030047893</t>
  </si>
  <si>
    <t>MI211162707</t>
  </si>
  <si>
    <t>WI211157738</t>
  </si>
  <si>
    <t>WI211157752</t>
  </si>
  <si>
    <t>MI2111662049</t>
  </si>
  <si>
    <t>WI211157911</t>
  </si>
  <si>
    <t>150030050634</t>
  </si>
  <si>
    <t>MI2111663361</t>
  </si>
  <si>
    <t>WI211158022</t>
  </si>
  <si>
    <t>MI2111664606</t>
  </si>
  <si>
    <t>WI211158025</t>
  </si>
  <si>
    <t>MI2111664634</t>
  </si>
  <si>
    <t>WI211158029</t>
  </si>
  <si>
    <t>MI2111664643</t>
  </si>
  <si>
    <t>WI211158088</t>
  </si>
  <si>
    <t>MI2111665095</t>
  </si>
  <si>
    <t>WI211158120</t>
  </si>
  <si>
    <t>MI2111665391</t>
  </si>
  <si>
    <t>WI211158223</t>
  </si>
  <si>
    <t>WI211158237</t>
  </si>
  <si>
    <t>WI211158246</t>
  </si>
  <si>
    <t>WI211158290</t>
  </si>
  <si>
    <t>MI2111667475</t>
  </si>
  <si>
    <t>WI211158296</t>
  </si>
  <si>
    <t>MI2111667676</t>
  </si>
  <si>
    <t>WI211158410</t>
  </si>
  <si>
    <t>MI2111668967</t>
  </si>
  <si>
    <t>WI21115842</t>
  </si>
  <si>
    <t>150030049130</t>
  </si>
  <si>
    <t>MI211163416</t>
  </si>
  <si>
    <t>WI211158677</t>
  </si>
  <si>
    <t>MI2111671660</t>
  </si>
  <si>
    <t>WI211158683</t>
  </si>
  <si>
    <t>150030050632</t>
  </si>
  <si>
    <t>MI2111671736</t>
  </si>
  <si>
    <t>WI211158693</t>
  </si>
  <si>
    <t>150030050193</t>
  </si>
  <si>
    <t>MI2111671758</t>
  </si>
  <si>
    <t>WI211158694</t>
  </si>
  <si>
    <t>150030050572</t>
  </si>
  <si>
    <t>MI2111671826</t>
  </si>
  <si>
    <t>WI211158757</t>
  </si>
  <si>
    <t>WI211158762</t>
  </si>
  <si>
    <t>MI2111672505</t>
  </si>
  <si>
    <t>WI21115884</t>
  </si>
  <si>
    <t>113530003265</t>
  </si>
  <si>
    <t>MI211164136</t>
  </si>
  <si>
    <t>WI2111589</t>
  </si>
  <si>
    <t>MI21119200</t>
  </si>
  <si>
    <t>WI211159082</t>
  </si>
  <si>
    <t>150030050607</t>
  </si>
  <si>
    <t>MI2111675330</t>
  </si>
  <si>
    <t>WI21115927</t>
  </si>
  <si>
    <t>150030049048</t>
  </si>
  <si>
    <t>MI211164958</t>
  </si>
  <si>
    <t>WI211159331</t>
  </si>
  <si>
    <t>150030049168</t>
  </si>
  <si>
    <t>MI2111677306</t>
  </si>
  <si>
    <t>WI211159516</t>
  </si>
  <si>
    <t>MI2111678946</t>
  </si>
  <si>
    <t>WI211159520</t>
  </si>
  <si>
    <t>MI2111678968</t>
  </si>
  <si>
    <t>WI211159548</t>
  </si>
  <si>
    <t>150030050591</t>
  </si>
  <si>
    <t>MI2111679358</t>
  </si>
  <si>
    <t>WI211159862</t>
  </si>
  <si>
    <t>MI2111682579</t>
  </si>
  <si>
    <t>WI211159919</t>
  </si>
  <si>
    <t>MI2111683515</t>
  </si>
  <si>
    <t>WI211159924</t>
  </si>
  <si>
    <t>150030050584</t>
  </si>
  <si>
    <t>MI2111683567</t>
  </si>
  <si>
    <t>WI211159940</t>
  </si>
  <si>
    <t>MI2111683715</t>
  </si>
  <si>
    <t>WI211159970</t>
  </si>
  <si>
    <t>150030049855</t>
  </si>
  <si>
    <t>MI2111683899</t>
  </si>
  <si>
    <t>WI21116002</t>
  </si>
  <si>
    <t>150030050025</t>
  </si>
  <si>
    <t>MI211166241</t>
  </si>
  <si>
    <t>WI211160410</t>
  </si>
  <si>
    <t>WI211160414</t>
  </si>
  <si>
    <t>WI211160417</t>
  </si>
  <si>
    <t>WI21116068</t>
  </si>
  <si>
    <t>150030046278</t>
  </si>
  <si>
    <t>MI211167109</t>
  </si>
  <si>
    <t>WI2111609</t>
  </si>
  <si>
    <t>MI21119562</t>
  </si>
  <si>
    <t>WI211160999</t>
  </si>
  <si>
    <t>MI2111695053</t>
  </si>
  <si>
    <t>WI211161291</t>
  </si>
  <si>
    <t>MI2111699180</t>
  </si>
  <si>
    <t>WI211161315</t>
  </si>
  <si>
    <t>MI2111699421</t>
  </si>
  <si>
    <t>WI211161316</t>
  </si>
  <si>
    <t>MI2111699443</t>
  </si>
  <si>
    <t>WI211161317</t>
  </si>
  <si>
    <t>MI2111699432</t>
  </si>
  <si>
    <t>WI211161318</t>
  </si>
  <si>
    <t>MI2111699448</t>
  </si>
  <si>
    <t>WI211161368</t>
  </si>
  <si>
    <t>150030050646</t>
  </si>
  <si>
    <t>MI2111700111</t>
  </si>
  <si>
    <t>WI211161399</t>
  </si>
  <si>
    <t>150030049332</t>
  </si>
  <si>
    <t>MI2111700683</t>
  </si>
  <si>
    <t>WI211161451</t>
  </si>
  <si>
    <t>150030050645</t>
  </si>
  <si>
    <t>MI2111700989</t>
  </si>
  <si>
    <t>WI211161459</t>
  </si>
  <si>
    <t>150030050619</t>
  </si>
  <si>
    <t>MI2111701153</t>
  </si>
  <si>
    <t>WI211161518</t>
  </si>
  <si>
    <t>150030050568</t>
  </si>
  <si>
    <t>MI2111701837</t>
  </si>
  <si>
    <t>WI211161528</t>
  </si>
  <si>
    <t>150030050625</t>
  </si>
  <si>
    <t>MI2111702093</t>
  </si>
  <si>
    <t>WI21116159</t>
  </si>
  <si>
    <t>MI211167850</t>
  </si>
  <si>
    <t>WI211161590</t>
  </si>
  <si>
    <t>WI211161632</t>
  </si>
  <si>
    <t>150030050687</t>
  </si>
  <si>
    <t>MI2111702977</t>
  </si>
  <si>
    <t>WI211161662</t>
  </si>
  <si>
    <t>150030048344</t>
  </si>
  <si>
    <t>MI2111703684</t>
  </si>
  <si>
    <t>WI211161674</t>
  </si>
  <si>
    <t>150100001892</t>
  </si>
  <si>
    <t>MI2111703661</t>
  </si>
  <si>
    <t>WI211161691</t>
  </si>
  <si>
    <t>MI2111703851</t>
  </si>
  <si>
    <t>WI21116172</t>
  </si>
  <si>
    <t>MI211167929</t>
  </si>
  <si>
    <t>WI211161767</t>
  </si>
  <si>
    <t>150030050535</t>
  </si>
  <si>
    <t>MI2111704236</t>
  </si>
  <si>
    <t>WI211161863</t>
  </si>
  <si>
    <t>WI211161904</t>
  </si>
  <si>
    <t>WI211161925</t>
  </si>
  <si>
    <t>150030050683</t>
  </si>
  <si>
    <t>MI2111705819</t>
  </si>
  <si>
    <t>WI211161928</t>
  </si>
  <si>
    <t>WI211162097</t>
  </si>
  <si>
    <t>150030050580</t>
  </si>
  <si>
    <t>MI2111707095</t>
  </si>
  <si>
    <t>WI211162261</t>
  </si>
  <si>
    <t>150030050633</t>
  </si>
  <si>
    <t>MI2111708764</t>
  </si>
  <si>
    <t>WI2111623</t>
  </si>
  <si>
    <t>150030049993</t>
  </si>
  <si>
    <t>MI21119582</t>
  </si>
  <si>
    <t>WI211162445</t>
  </si>
  <si>
    <t>MI2111711004</t>
  </si>
  <si>
    <t>WI211162448</t>
  </si>
  <si>
    <t>MI2111711016</t>
  </si>
  <si>
    <t>WI211162450</t>
  </si>
  <si>
    <t>MI2111710963</t>
  </si>
  <si>
    <t>WI211162452</t>
  </si>
  <si>
    <t>MI2111711081</t>
  </si>
  <si>
    <t>WI211162469</t>
  </si>
  <si>
    <t>150030048085</t>
  </si>
  <si>
    <t>MI2111711208</t>
  </si>
  <si>
    <t>WI21116271</t>
  </si>
  <si>
    <t>150030049943</t>
  </si>
  <si>
    <t>MI211168967</t>
  </si>
  <si>
    <t>WI211162781</t>
  </si>
  <si>
    <t>MI2111714052</t>
  </si>
  <si>
    <t>WI211162903</t>
  </si>
  <si>
    <t>150030050534</t>
  </si>
  <si>
    <t>MI2111716019</t>
  </si>
  <si>
    <t>WI211162971</t>
  </si>
  <si>
    <t>150030050648</t>
  </si>
  <si>
    <t>MI2111716948</t>
  </si>
  <si>
    <t>WI211162989</t>
  </si>
  <si>
    <t>MI2111717218</t>
  </si>
  <si>
    <t>WI211162990</t>
  </si>
  <si>
    <t>MI2111717176</t>
  </si>
  <si>
    <t>WI211162993</t>
  </si>
  <si>
    <t>MI2111717443</t>
  </si>
  <si>
    <t>WI211163171</t>
  </si>
  <si>
    <t>WI211163489</t>
  </si>
  <si>
    <t>150030050692</t>
  </si>
  <si>
    <t>MI2111722302</t>
  </si>
  <si>
    <t>WI211163512</t>
  </si>
  <si>
    <t>MI2111722789</t>
  </si>
  <si>
    <t>WI211163611</t>
  </si>
  <si>
    <t>MI2111724018</t>
  </si>
  <si>
    <t>WI211163618</t>
  </si>
  <si>
    <t>150030050696</t>
  </si>
  <si>
    <t>MI2111724110</t>
  </si>
  <si>
    <t>WI211163700</t>
  </si>
  <si>
    <t>MI2111725008</t>
  </si>
  <si>
    <t>WI211163728</t>
  </si>
  <si>
    <t>150030050651</t>
  </si>
  <si>
    <t>MI2111725223</t>
  </si>
  <si>
    <t>WI21116386</t>
  </si>
  <si>
    <t>150030049741</t>
  </si>
  <si>
    <t>MI211169946</t>
  </si>
  <si>
    <t>WI211164073</t>
  </si>
  <si>
    <t>150030050642</t>
  </si>
  <si>
    <t>MI2111729373</t>
  </si>
  <si>
    <t>WI211164256</t>
  </si>
  <si>
    <t>150030050397</t>
  </si>
  <si>
    <t>MI2111731630</t>
  </si>
  <si>
    <t>WI211164473</t>
  </si>
  <si>
    <t>MI2111734033</t>
  </si>
  <si>
    <t>WI211164611</t>
  </si>
  <si>
    <t>MI2111735908</t>
  </si>
  <si>
    <t>WI2111649</t>
  </si>
  <si>
    <t>MI211110047</t>
  </si>
  <si>
    <t>WI211164918</t>
  </si>
  <si>
    <t>MI2111739288</t>
  </si>
  <si>
    <t>WI211165102</t>
  </si>
  <si>
    <t>MI2111741998</t>
  </si>
  <si>
    <t>WI21116539</t>
  </si>
  <si>
    <t>MI211171234</t>
  </si>
  <si>
    <t>WI21116555</t>
  </si>
  <si>
    <t>150100001849</t>
  </si>
  <si>
    <t>MI211171448</t>
  </si>
  <si>
    <t>WI211165867</t>
  </si>
  <si>
    <t>MI2111748216</t>
  </si>
  <si>
    <t>WI211165902</t>
  </si>
  <si>
    <t>MI2111748832</t>
  </si>
  <si>
    <t>WI211166094</t>
  </si>
  <si>
    <t>MI2111751677</t>
  </si>
  <si>
    <t>WI211166127</t>
  </si>
  <si>
    <t>MI2111751954</t>
  </si>
  <si>
    <t>WI211166180</t>
  </si>
  <si>
    <t>MI2111752666</t>
  </si>
  <si>
    <t>WI211166202</t>
  </si>
  <si>
    <t>150030050695</t>
  </si>
  <si>
    <t>MI2111753032</t>
  </si>
  <si>
    <t>WI211166204</t>
  </si>
  <si>
    <t>MI2111753102</t>
  </si>
  <si>
    <t>WI211166212</t>
  </si>
  <si>
    <t>150030049877</t>
  </si>
  <si>
    <t>MI2111753218</t>
  </si>
  <si>
    <t>WI211166224</t>
  </si>
  <si>
    <t>150030050755</t>
  </si>
  <si>
    <t>MI2111753449</t>
  </si>
  <si>
    <t>WI211166227</t>
  </si>
  <si>
    <t>WI211166231</t>
  </si>
  <si>
    <t>WI211166321</t>
  </si>
  <si>
    <t>150030050401</t>
  </si>
  <si>
    <t>MI2111754361</t>
  </si>
  <si>
    <t>WI211166326</t>
  </si>
  <si>
    <t>150030050664</t>
  </si>
  <si>
    <t>MI2111754404</t>
  </si>
  <si>
    <t>WI211166330</t>
  </si>
  <si>
    <t>150030050679</t>
  </si>
  <si>
    <t>MI2111754566</t>
  </si>
  <si>
    <t>WI21116645</t>
  </si>
  <si>
    <t>MI211172472</t>
  </si>
  <si>
    <t>WI211166524</t>
  </si>
  <si>
    <t>MI2111755896</t>
  </si>
  <si>
    <t>WI211166542</t>
  </si>
  <si>
    <t>MI2111756029</t>
  </si>
  <si>
    <t>WI211166579</t>
  </si>
  <si>
    <t>150030050735</t>
  </si>
  <si>
    <t>MI2111756447</t>
  </si>
  <si>
    <t>WI211166597</t>
  </si>
  <si>
    <t>MI2111756789</t>
  </si>
  <si>
    <t>WI211166669</t>
  </si>
  <si>
    <t>150030050566</t>
  </si>
  <si>
    <t>MI2111757526</t>
  </si>
  <si>
    <t>WI211166683</t>
  </si>
  <si>
    <t>MI2111757959</t>
  </si>
  <si>
    <t>WI211166684</t>
  </si>
  <si>
    <t>150030050733</t>
  </si>
  <si>
    <t>MI2111758045</t>
  </si>
  <si>
    <t>WI211166703</t>
  </si>
  <si>
    <t>112300001453</t>
  </si>
  <si>
    <t>MI2111758259</t>
  </si>
  <si>
    <t>WI211166752</t>
  </si>
  <si>
    <t>150030050671</t>
  </si>
  <si>
    <t>MI2111758751</t>
  </si>
  <si>
    <t>WI211166802</t>
  </si>
  <si>
    <t>150030050574</t>
  </si>
  <si>
    <t>MI2111759341</t>
  </si>
  <si>
    <t>WI211166812</t>
  </si>
  <si>
    <t>150080001014</t>
  </si>
  <si>
    <t>MI2111759386</t>
  </si>
  <si>
    <t>WI211167025</t>
  </si>
  <si>
    <t>MI2111761758</t>
  </si>
  <si>
    <t>WI211167219</t>
  </si>
  <si>
    <t>150030050714</t>
  </si>
  <si>
    <t>MI2111763708</t>
  </si>
  <si>
    <t>WI211167234</t>
  </si>
  <si>
    <t>150030050672</t>
  </si>
  <si>
    <t>MI2111763676</t>
  </si>
  <si>
    <t>WI211167238</t>
  </si>
  <si>
    <t>150030050404</t>
  </si>
  <si>
    <t>MI2111763767</t>
  </si>
  <si>
    <t>WI2111673</t>
  </si>
  <si>
    <t>MI211110225</t>
  </si>
  <si>
    <t>WI211167520</t>
  </si>
  <si>
    <t>150030050350</t>
  </si>
  <si>
    <t>MI2111766489</t>
  </si>
  <si>
    <t>WI21116756</t>
  </si>
  <si>
    <t>150030048423</t>
  </si>
  <si>
    <t>MI211173664</t>
  </si>
  <si>
    <t>WI211167563</t>
  </si>
  <si>
    <t>MI2111767185</t>
  </si>
  <si>
    <t>WI211167577</t>
  </si>
  <si>
    <t>150100001895</t>
  </si>
  <si>
    <t>MI2111767292</t>
  </si>
  <si>
    <t>WI21116759</t>
  </si>
  <si>
    <t>MI211173758</t>
  </si>
  <si>
    <t>WI211167599</t>
  </si>
  <si>
    <t>150030049406</t>
  </si>
  <si>
    <t>MI2111767390</t>
  </si>
  <si>
    <t>WI21116765</t>
  </si>
  <si>
    <t>MI211173838</t>
  </si>
  <si>
    <t>WI211167706</t>
  </si>
  <si>
    <t>150030050554</t>
  </si>
  <si>
    <t>MI2111768903</t>
  </si>
  <si>
    <t>WI21116772</t>
  </si>
  <si>
    <t>150030048644</t>
  </si>
  <si>
    <t>MI211173847</t>
  </si>
  <si>
    <t>WI21116778</t>
  </si>
  <si>
    <t>MI211173968</t>
  </si>
  <si>
    <t>WI21116781</t>
  </si>
  <si>
    <t>MI211173977</t>
  </si>
  <si>
    <t>WI211168039</t>
  </si>
  <si>
    <t>150030050730</t>
  </si>
  <si>
    <t>MI2111772678</t>
  </si>
  <si>
    <t>WI211168091</t>
  </si>
  <si>
    <t>WI211168113</t>
  </si>
  <si>
    <t>MI2111773188</t>
  </si>
  <si>
    <t>WI211168127</t>
  </si>
  <si>
    <t>WI211168171</t>
  </si>
  <si>
    <t>WI211168238</t>
  </si>
  <si>
    <t>MI2111774765</t>
  </si>
  <si>
    <t>WI211168245</t>
  </si>
  <si>
    <t>150030050573</t>
  </si>
  <si>
    <t>MI2111774554</t>
  </si>
  <si>
    <t>WI211168426</t>
  </si>
  <si>
    <t>150030050706</t>
  </si>
  <si>
    <t>MI2111776868</t>
  </si>
  <si>
    <t>WI211168445</t>
  </si>
  <si>
    <t>150030050716</t>
  </si>
  <si>
    <t>MI2111777187</t>
  </si>
  <si>
    <t>WI211168466</t>
  </si>
  <si>
    <t>150030050478</t>
  </si>
  <si>
    <t>MI2111777559</t>
  </si>
  <si>
    <t>WI211168509</t>
  </si>
  <si>
    <t>150100001902</t>
  </si>
  <si>
    <t>MI2111778346</t>
  </si>
  <si>
    <t>WI211168698</t>
  </si>
  <si>
    <t>150030048566</t>
  </si>
  <si>
    <t>MI2111779654</t>
  </si>
  <si>
    <t>WI211168742</t>
  </si>
  <si>
    <t>150100001903</t>
  </si>
  <si>
    <t>MI2111780199</t>
  </si>
  <si>
    <t>WI211168744</t>
  </si>
  <si>
    <t>150030050675</t>
  </si>
  <si>
    <t>MI2111780148</t>
  </si>
  <si>
    <t>WI211168841</t>
  </si>
  <si>
    <t>MI2111781541</t>
  </si>
  <si>
    <t>WI211168844</t>
  </si>
  <si>
    <t>MI2111781607</t>
  </si>
  <si>
    <t>WI211168851</t>
  </si>
  <si>
    <t>150030050754</t>
  </si>
  <si>
    <t>MI2111781586</t>
  </si>
  <si>
    <t>WI2111692</t>
  </si>
  <si>
    <t>150030049990</t>
  </si>
  <si>
    <t>MI211110632</t>
  </si>
  <si>
    <t>WI21116925</t>
  </si>
  <si>
    <t>MI211175546</t>
  </si>
  <si>
    <t>WI211169320</t>
  </si>
  <si>
    <t>MI2111783125</t>
  </si>
  <si>
    <t>WI211169321</t>
  </si>
  <si>
    <t>150030050684</t>
  </si>
  <si>
    <t>MI2111783359</t>
  </si>
  <si>
    <t>WI211169324</t>
  </si>
  <si>
    <t>MI2111783375</t>
  </si>
  <si>
    <t>WI211169337</t>
  </si>
  <si>
    <t>150030050765</t>
  </si>
  <si>
    <t>MI2111783455</t>
  </si>
  <si>
    <t>WI211169339</t>
  </si>
  <si>
    <t>150030050010</t>
  </si>
  <si>
    <t>MI2111783819</t>
  </si>
  <si>
    <t>WI211169345</t>
  </si>
  <si>
    <t>150030049972</t>
  </si>
  <si>
    <t>MI2111784080</t>
  </si>
  <si>
    <t>WI211169364</t>
  </si>
  <si>
    <t>150030050710</t>
  </si>
  <si>
    <t>MI2111784756</t>
  </si>
  <si>
    <t>WI211169365</t>
  </si>
  <si>
    <t>MI2111784783</t>
  </si>
  <si>
    <t>WI211169369</t>
  </si>
  <si>
    <t>MI2111784812</t>
  </si>
  <si>
    <t>WI211169371</t>
  </si>
  <si>
    <t>MI2111784834</t>
  </si>
  <si>
    <t>WI211169379</t>
  </si>
  <si>
    <t>MI2111784873</t>
  </si>
  <si>
    <t>WI211169386</t>
  </si>
  <si>
    <t>MI2111784901</t>
  </si>
  <si>
    <t>WI211169390</t>
  </si>
  <si>
    <t>MI2111784957</t>
  </si>
  <si>
    <t>WI211169392</t>
  </si>
  <si>
    <t>MI2111784863</t>
  </si>
  <si>
    <t>WI211169395</t>
  </si>
  <si>
    <t>MI2111786171</t>
  </si>
  <si>
    <t>WI211169401</t>
  </si>
  <si>
    <t>MI2111785982</t>
  </si>
  <si>
    <t>WI211169409</t>
  </si>
  <si>
    <t>MI2111786463</t>
  </si>
  <si>
    <t>WI211169414</t>
  </si>
  <si>
    <t>MI2111786699</t>
  </si>
  <si>
    <t>WI211169415</t>
  </si>
  <si>
    <t>MI2111786797</t>
  </si>
  <si>
    <t>WI211169416</t>
  </si>
  <si>
    <t>150030050511</t>
  </si>
  <si>
    <t>MI2111786850</t>
  </si>
  <si>
    <t>WI211169536</t>
  </si>
  <si>
    <t>WI21117002</t>
  </si>
  <si>
    <t>MI211176253</t>
  </si>
  <si>
    <t>WI211170226</t>
  </si>
  <si>
    <t>WI21117075</t>
  </si>
  <si>
    <t>MI211177617</t>
  </si>
  <si>
    <t>WI2111709</t>
  </si>
  <si>
    <t>150030048874</t>
  </si>
  <si>
    <t>MI211110871</t>
  </si>
  <si>
    <t>WI21117111</t>
  </si>
  <si>
    <t>150030044534</t>
  </si>
  <si>
    <t>MI211177911</t>
  </si>
  <si>
    <t>WI211171140</t>
  </si>
  <si>
    <t>WI211171141</t>
  </si>
  <si>
    <t>WI211171171</t>
  </si>
  <si>
    <t>MI2111809810</t>
  </si>
  <si>
    <t>WI211171175</t>
  </si>
  <si>
    <t>MI2111809896</t>
  </si>
  <si>
    <t>WI211171185</t>
  </si>
  <si>
    <t>150030049785</t>
  </si>
  <si>
    <t>MI2111810081</t>
  </si>
  <si>
    <t>WI211171186</t>
  </si>
  <si>
    <t>MI2111810088</t>
  </si>
  <si>
    <t>WI211171187</t>
  </si>
  <si>
    <t>MI2111810087</t>
  </si>
  <si>
    <t>WI211171188</t>
  </si>
  <si>
    <t>MI2111810094</t>
  </si>
  <si>
    <t>WI211171227</t>
  </si>
  <si>
    <t>150030050423</t>
  </si>
  <si>
    <t>MI2111811305</t>
  </si>
  <si>
    <t>WI211171235</t>
  </si>
  <si>
    <t>150080001017</t>
  </si>
  <si>
    <t>MI2111811350</t>
  </si>
  <si>
    <t>WI211171237</t>
  </si>
  <si>
    <t>150030050757</t>
  </si>
  <si>
    <t>MI2111811360</t>
  </si>
  <si>
    <t>WI211171252</t>
  </si>
  <si>
    <t>150030050331</t>
  </si>
  <si>
    <t>MI2111811597</t>
  </si>
  <si>
    <t>WI211171287</t>
  </si>
  <si>
    <t>150030049315</t>
  </si>
  <si>
    <t>MI2111812376</t>
  </si>
  <si>
    <t>WI211171344</t>
  </si>
  <si>
    <t>MI2111812686</t>
  </si>
  <si>
    <t>WI211171370</t>
  </si>
  <si>
    <t>150030049259</t>
  </si>
  <si>
    <t>MI2111813021</t>
  </si>
  <si>
    <t>WI211171380</t>
  </si>
  <si>
    <t>150030049522</t>
  </si>
  <si>
    <t>MI2111813179</t>
  </si>
  <si>
    <t>WI211171397</t>
  </si>
  <si>
    <t>150030050655</t>
  </si>
  <si>
    <t>MI2111813370</t>
  </si>
  <si>
    <t>WI211171408</t>
  </si>
  <si>
    <t>MI2111813522</t>
  </si>
  <si>
    <t>WI211171410</t>
  </si>
  <si>
    <t>150030050643</t>
  </si>
  <si>
    <t>MI2111813495</t>
  </si>
  <si>
    <t>WI211171415</t>
  </si>
  <si>
    <t>MI2111813607</t>
  </si>
  <si>
    <t>WI211171500</t>
  </si>
  <si>
    <t>150030050792</t>
  </si>
  <si>
    <t>MI2111813985</t>
  </si>
  <si>
    <t>WI211171584</t>
  </si>
  <si>
    <t>150030048889</t>
  </si>
  <si>
    <t>MI2111814490</t>
  </si>
  <si>
    <t>WI211171625</t>
  </si>
  <si>
    <t>150030050774</t>
  </si>
  <si>
    <t>MI2111814808</t>
  </si>
  <si>
    <t>WI211171636</t>
  </si>
  <si>
    <t>150030050685</t>
  </si>
  <si>
    <t>MI2111814948</t>
  </si>
  <si>
    <t>WI211171639</t>
  </si>
  <si>
    <t>150030050618</t>
  </si>
  <si>
    <t>MI2111814880</t>
  </si>
  <si>
    <t>WI211171641</t>
  </si>
  <si>
    <t>MI2111814975</t>
  </si>
  <si>
    <t>WI211171671</t>
  </si>
  <si>
    <t>WI211171675</t>
  </si>
  <si>
    <t>WI211171697</t>
  </si>
  <si>
    <t>150030050678</t>
  </si>
  <si>
    <t>MI2111815900</t>
  </si>
  <si>
    <t>WI211171758</t>
  </si>
  <si>
    <t>150030050579</t>
  </si>
  <si>
    <t>MI2111816855</t>
  </si>
  <si>
    <t>WI211171815</t>
  </si>
  <si>
    <t>MI2111817479</t>
  </si>
  <si>
    <t>WI211171833</t>
  </si>
  <si>
    <t>MI2111817845</t>
  </si>
  <si>
    <t>WI211171839</t>
  </si>
  <si>
    <t>150030050793</t>
  </si>
  <si>
    <t>MI2111817812</t>
  </si>
  <si>
    <t>WI211171867</t>
  </si>
  <si>
    <t>MI2111818256</t>
  </si>
  <si>
    <t>WI211171876</t>
  </si>
  <si>
    <t>MI2111818347</t>
  </si>
  <si>
    <t>WI211171881</t>
  </si>
  <si>
    <t>150030050688</t>
  </si>
  <si>
    <t>MI2111818229</t>
  </si>
  <si>
    <t>WI211171909</t>
  </si>
  <si>
    <t>150030050537</t>
  </si>
  <si>
    <t>MI2111818766</t>
  </si>
  <si>
    <t>WI211171957</t>
  </si>
  <si>
    <t>112300001575</t>
  </si>
  <si>
    <t>MI2111819527</t>
  </si>
  <si>
    <t>WI211172049</t>
  </si>
  <si>
    <t>MI2111820648</t>
  </si>
  <si>
    <t>WI211172054</t>
  </si>
  <si>
    <t>MI2111820624</t>
  </si>
  <si>
    <t>WI211172057</t>
  </si>
  <si>
    <t>150030050758</t>
  </si>
  <si>
    <t>MI2111820661</t>
  </si>
  <si>
    <t>WI211172074</t>
  </si>
  <si>
    <t>150030050750</t>
  </si>
  <si>
    <t>MI2111820734</t>
  </si>
  <si>
    <t>WI211172076</t>
  </si>
  <si>
    <t>150030050764</t>
  </si>
  <si>
    <t>MI2111820759</t>
  </si>
  <si>
    <t>WI211172077</t>
  </si>
  <si>
    <t>150030050702</t>
  </si>
  <si>
    <t>MI2111820781</t>
  </si>
  <si>
    <t>WI211172092</t>
  </si>
  <si>
    <t>150030045978</t>
  </si>
  <si>
    <t>MI2111820875</t>
  </si>
  <si>
    <t>WI211172132</t>
  </si>
  <si>
    <t>150030050781</t>
  </si>
  <si>
    <t>MI2111821304</t>
  </si>
  <si>
    <t>WI211172137</t>
  </si>
  <si>
    <t>150030050703</t>
  </si>
  <si>
    <t>MI2111821245</t>
  </si>
  <si>
    <t>WI211172204</t>
  </si>
  <si>
    <t>MI2111821860</t>
  </si>
  <si>
    <t>WI211172211</t>
  </si>
  <si>
    <t>MI2111821765</t>
  </si>
  <si>
    <t>WI211172221</t>
  </si>
  <si>
    <t>MI2111821987</t>
  </si>
  <si>
    <t>WI211172239</t>
  </si>
  <si>
    <t>150030049952</t>
  </si>
  <si>
    <t>MI2111821964</t>
  </si>
  <si>
    <t>WI211172256</t>
  </si>
  <si>
    <t>150030050681</t>
  </si>
  <si>
    <t>MI2111822126</t>
  </si>
  <si>
    <t>WI211172354</t>
  </si>
  <si>
    <t>MI2111823375</t>
  </si>
  <si>
    <t>WI21117239</t>
  </si>
  <si>
    <t>150030050077</t>
  </si>
  <si>
    <t>MI211179042</t>
  </si>
  <si>
    <t>WI211172397</t>
  </si>
  <si>
    <t>150030050780</t>
  </si>
  <si>
    <t>MI2111823629</t>
  </si>
  <si>
    <t>WI211172442</t>
  </si>
  <si>
    <t>150030049301</t>
  </si>
  <si>
    <t>MI2111824040</t>
  </si>
  <si>
    <t>WI211172579</t>
  </si>
  <si>
    <t>150030049492</t>
  </si>
  <si>
    <t>MI2111826284</t>
  </si>
  <si>
    <t>WI211172659</t>
  </si>
  <si>
    <t>MI2111827031</t>
  </si>
  <si>
    <t>WI211172760</t>
  </si>
  <si>
    <t>150030049502</t>
  </si>
  <si>
    <t>MI2111827909</t>
  </si>
  <si>
    <t>WI211172858</t>
  </si>
  <si>
    <t>MI2111829276</t>
  </si>
  <si>
    <t>WI211172974</t>
  </si>
  <si>
    <t>MI2111830453</t>
  </si>
  <si>
    <t>WI211173103</t>
  </si>
  <si>
    <t>MI2111832419</t>
  </si>
  <si>
    <t>WI211173114</t>
  </si>
  <si>
    <t>MI2111832463</t>
  </si>
  <si>
    <t>WI211173251</t>
  </si>
  <si>
    <t>150030050779</t>
  </si>
  <si>
    <t>MI2111834099</t>
  </si>
  <si>
    <t>WI211173253</t>
  </si>
  <si>
    <t>150030050380</t>
  </si>
  <si>
    <t>MI2111834089</t>
  </si>
  <si>
    <t>WI2111734</t>
  </si>
  <si>
    <t>MI211111089</t>
  </si>
  <si>
    <t>WI211173413</t>
  </si>
  <si>
    <t>150030050690</t>
  </si>
  <si>
    <t>MI2111835300</t>
  </si>
  <si>
    <t>WI211173431</t>
  </si>
  <si>
    <t>150030050322</t>
  </si>
  <si>
    <t>MI2111835619</t>
  </si>
  <si>
    <t>WI211173482</t>
  </si>
  <si>
    <t>150030050811</t>
  </si>
  <si>
    <t>MI2111835876</t>
  </si>
  <si>
    <t>WI211173573</t>
  </si>
  <si>
    <t>MI2111836818</t>
  </si>
  <si>
    <t>WI211173843</t>
  </si>
  <si>
    <t>150030050817</t>
  </si>
  <si>
    <t>MI2111839711</t>
  </si>
  <si>
    <t>WI211173865</t>
  </si>
  <si>
    <t>150030049751</t>
  </si>
  <si>
    <t>MI2111840037</t>
  </si>
  <si>
    <t>WI211173870</t>
  </si>
  <si>
    <t>150030050036</t>
  </si>
  <si>
    <t>MI2111840066</t>
  </si>
  <si>
    <t>WI211173883</t>
  </si>
  <si>
    <t>MI2111840286</t>
  </si>
  <si>
    <t>WI211173884</t>
  </si>
  <si>
    <t>MI2111840336</t>
  </si>
  <si>
    <t>WI211173928</t>
  </si>
  <si>
    <t>MI2111840745</t>
  </si>
  <si>
    <t>WI211173930</t>
  </si>
  <si>
    <t>MI2111840764</t>
  </si>
  <si>
    <t>WI211173946</t>
  </si>
  <si>
    <t>MI2111840761</t>
  </si>
  <si>
    <t>WI211173950</t>
  </si>
  <si>
    <t>MI2111840793</t>
  </si>
  <si>
    <t>WI211173952</t>
  </si>
  <si>
    <t>MI2111840809</t>
  </si>
  <si>
    <t>WI211173955</t>
  </si>
  <si>
    <t>MI2111840843</t>
  </si>
  <si>
    <t>WI211173956</t>
  </si>
  <si>
    <t>MI2111840827</t>
  </si>
  <si>
    <t>WI211173961</t>
  </si>
  <si>
    <t>MI2111840885</t>
  </si>
  <si>
    <t>WI211173962</t>
  </si>
  <si>
    <t>MI2111840855</t>
  </si>
  <si>
    <t>WI21117397</t>
  </si>
  <si>
    <t>MI211179861</t>
  </si>
  <si>
    <t>WI211173982</t>
  </si>
  <si>
    <t>MI2111841315</t>
  </si>
  <si>
    <t>WI211173994</t>
  </si>
  <si>
    <t>MI2111841511</t>
  </si>
  <si>
    <t>WI211174046</t>
  </si>
  <si>
    <t>150030049486</t>
  </si>
  <si>
    <t>MI2111842176</t>
  </si>
  <si>
    <t>WI211174064</t>
  </si>
  <si>
    <t>150030050715</t>
  </si>
  <si>
    <t>MI2111842332</t>
  </si>
  <si>
    <t>WI211174091</t>
  </si>
  <si>
    <t>150030050769</t>
  </si>
  <si>
    <t>MI2111842829</t>
  </si>
  <si>
    <t>WI211174187</t>
  </si>
  <si>
    <t>MI2111844488</t>
  </si>
  <si>
    <t>WI211174249</t>
  </si>
  <si>
    <t>MI2111844889</t>
  </si>
  <si>
    <t>WI21117448</t>
  </si>
  <si>
    <t>MI211180551</t>
  </si>
  <si>
    <t>WI211174498</t>
  </si>
  <si>
    <t>MI2111847246</t>
  </si>
  <si>
    <t>WI211174507</t>
  </si>
  <si>
    <t>MI2111847374</t>
  </si>
  <si>
    <t>WI211174512</t>
  </si>
  <si>
    <t>MI2111847537</t>
  </si>
  <si>
    <t>WI211174522</t>
  </si>
  <si>
    <t>MI2111847707</t>
  </si>
  <si>
    <t>WI211174591</t>
  </si>
  <si>
    <t>MI2111848244</t>
  </si>
  <si>
    <t>WI21117461</t>
  </si>
  <si>
    <t>150030049881</t>
  </si>
  <si>
    <t>MI211180821</t>
  </si>
  <si>
    <t>WI211174616</t>
  </si>
  <si>
    <t>150080001016</t>
  </si>
  <si>
    <t>MI2111848295</t>
  </si>
  <si>
    <t>WI211174660</t>
  </si>
  <si>
    <t>150030050838</t>
  </si>
  <si>
    <t>MI2111848828</t>
  </si>
  <si>
    <t>WI211174675</t>
  </si>
  <si>
    <t>WI2111753</t>
  </si>
  <si>
    <t>MI211111366</t>
  </si>
  <si>
    <t>WI21117545</t>
  </si>
  <si>
    <t>MI211181744</t>
  </si>
  <si>
    <t>WI211175777</t>
  </si>
  <si>
    <t>150030050178</t>
  </si>
  <si>
    <t>MI2111860177</t>
  </si>
  <si>
    <t>WI21117594</t>
  </si>
  <si>
    <t>WI211176107</t>
  </si>
  <si>
    <t>WI211176108</t>
  </si>
  <si>
    <t>WI211176109</t>
  </si>
  <si>
    <t>WI211176140</t>
  </si>
  <si>
    <t>WI211176194</t>
  </si>
  <si>
    <t>MI2111865419</t>
  </si>
  <si>
    <t>WI211176210</t>
  </si>
  <si>
    <t>MI2111865718</t>
  </si>
  <si>
    <t>WI211176235</t>
  </si>
  <si>
    <t>MI2111866254</t>
  </si>
  <si>
    <t>WI211176257</t>
  </si>
  <si>
    <t>150030049729</t>
  </si>
  <si>
    <t>MI2111866790</t>
  </si>
  <si>
    <t>WI211176259</t>
  </si>
  <si>
    <t>150030050772</t>
  </si>
  <si>
    <t>MI2111866801</t>
  </si>
  <si>
    <t>WI21117627</t>
  </si>
  <si>
    <t>MI211182679</t>
  </si>
  <si>
    <t>WI211176285</t>
  </si>
  <si>
    <t>150030050802</t>
  </si>
  <si>
    <t>MI2111867140</t>
  </si>
  <si>
    <t>WI211176350</t>
  </si>
  <si>
    <t>MI2111867969</t>
  </si>
  <si>
    <t>WI211176355</t>
  </si>
  <si>
    <t>MI2111867912</t>
  </si>
  <si>
    <t>WI211176374</t>
  </si>
  <si>
    <t>MI2111868197</t>
  </si>
  <si>
    <t>WI211176390</t>
  </si>
  <si>
    <t>MI2111868412</t>
  </si>
  <si>
    <t>WI211176392</t>
  </si>
  <si>
    <t>MI2111868435</t>
  </si>
  <si>
    <t>WI211176397</t>
  </si>
  <si>
    <t>MI2111868487</t>
  </si>
  <si>
    <t>WI211176398</t>
  </si>
  <si>
    <t>150030050740</t>
  </si>
  <si>
    <t>MI2111868570</t>
  </si>
  <si>
    <t>WI211176399</t>
  </si>
  <si>
    <t>MI2111868592</t>
  </si>
  <si>
    <t>WI211176405</t>
  </si>
  <si>
    <t>MI2111868684</t>
  </si>
  <si>
    <t>WI211176407</t>
  </si>
  <si>
    <t>MI2111868708</t>
  </si>
  <si>
    <t>WI211176408</t>
  </si>
  <si>
    <t>MI2111868721</t>
  </si>
  <si>
    <t>WI211176409</t>
  </si>
  <si>
    <t>MI2111868749</t>
  </si>
  <si>
    <t>WI211176412</t>
  </si>
  <si>
    <t>MI2111868787</t>
  </si>
  <si>
    <t>WI211176423</t>
  </si>
  <si>
    <t>150030050823</t>
  </si>
  <si>
    <t>MI2111868804</t>
  </si>
  <si>
    <t>WI211176427</t>
  </si>
  <si>
    <t>MI2111868838</t>
  </si>
  <si>
    <t>WI211176429</t>
  </si>
  <si>
    <t>MI2111868906</t>
  </si>
  <si>
    <t>WI211176438</t>
  </si>
  <si>
    <t>150030050346</t>
  </si>
  <si>
    <t>MI2111868918</t>
  </si>
  <si>
    <t>WI211176467</t>
  </si>
  <si>
    <t>WI211176550</t>
  </si>
  <si>
    <t>150030049645</t>
  </si>
  <si>
    <t>MI2111869848</t>
  </si>
  <si>
    <t>WI211176552</t>
  </si>
  <si>
    <t>150030049739</t>
  </si>
  <si>
    <t>MI2111869886</t>
  </si>
  <si>
    <t>WI211176598</t>
  </si>
  <si>
    <t>WI211176697</t>
  </si>
  <si>
    <t>WI21117670</t>
  </si>
  <si>
    <t>MI211182970</t>
  </si>
  <si>
    <t>WI211176703</t>
  </si>
  <si>
    <t>WI211176717</t>
  </si>
  <si>
    <t>150030049991</t>
  </si>
  <si>
    <t>MI2111870786</t>
  </si>
  <si>
    <t>WI211176725</t>
  </si>
  <si>
    <t>150030041272</t>
  </si>
  <si>
    <t>MI2111870613</t>
  </si>
  <si>
    <t>WI211176882</t>
  </si>
  <si>
    <t>MI2111871774</t>
  </si>
  <si>
    <t>WI211176902</t>
  </si>
  <si>
    <t>150030050660</t>
  </si>
  <si>
    <t>MI2111872135</t>
  </si>
  <si>
    <t>WI21117691</t>
  </si>
  <si>
    <t>150030049967</t>
  </si>
  <si>
    <t>MI211183160</t>
  </si>
  <si>
    <t>WI211176995</t>
  </si>
  <si>
    <t>MI2111873445</t>
  </si>
  <si>
    <t>WI211177050</t>
  </si>
  <si>
    <t>MI2111873943</t>
  </si>
  <si>
    <t>WI211177052</t>
  </si>
  <si>
    <t>MI2111873958</t>
  </si>
  <si>
    <t>WI211177064</t>
  </si>
  <si>
    <t>MI2111874174</t>
  </si>
  <si>
    <t>WI211177121</t>
  </si>
  <si>
    <t>150100001845</t>
  </si>
  <si>
    <t>MI2111875094</t>
  </si>
  <si>
    <t>WI211177241</t>
  </si>
  <si>
    <t>150030049218</t>
  </si>
  <si>
    <t>MI2111876641</t>
  </si>
  <si>
    <t>WI211177282</t>
  </si>
  <si>
    <t>150030049614</t>
  </si>
  <si>
    <t>MI2111877392</t>
  </si>
  <si>
    <t>WI211177316</t>
  </si>
  <si>
    <t>MI2111877532</t>
  </si>
  <si>
    <t>WI211177384</t>
  </si>
  <si>
    <t>MI2111878194</t>
  </si>
  <si>
    <t>WI211177401</t>
  </si>
  <si>
    <t>MI2111878338</t>
  </si>
  <si>
    <t>WI211177423</t>
  </si>
  <si>
    <t>150030050798</t>
  </si>
  <si>
    <t>MI2111878356</t>
  </si>
  <si>
    <t>WI211177440</t>
  </si>
  <si>
    <t>WI211177452</t>
  </si>
  <si>
    <t>150030050816</t>
  </si>
  <si>
    <t>MI2111878867</t>
  </si>
  <si>
    <t>WI211177504</t>
  </si>
  <si>
    <t>150030049547</t>
  </si>
  <si>
    <t>MI2111879640</t>
  </si>
  <si>
    <t>WI211177527</t>
  </si>
  <si>
    <t>150030049548</t>
  </si>
  <si>
    <t>MI2111879786</t>
  </si>
  <si>
    <t>WI211177533</t>
  </si>
  <si>
    <t>150030049672</t>
  </si>
  <si>
    <t>MI2111879936</t>
  </si>
  <si>
    <t>WI21117759</t>
  </si>
  <si>
    <t>MI211183915</t>
  </si>
  <si>
    <t>WI211177726</t>
  </si>
  <si>
    <t>MI2111881581</t>
  </si>
  <si>
    <t>WI211177754</t>
  </si>
  <si>
    <t>MI2111881765</t>
  </si>
  <si>
    <t>WI211177782</t>
  </si>
  <si>
    <t>MI2111881970</t>
  </si>
  <si>
    <t>WI211177792</t>
  </si>
  <si>
    <t>MI2111882042</t>
  </si>
  <si>
    <t>WI211177797</t>
  </si>
  <si>
    <t>150030050797</t>
  </si>
  <si>
    <t>MI2111882087</t>
  </si>
  <si>
    <t>WI211177799</t>
  </si>
  <si>
    <t>MI2111882116</t>
  </si>
  <si>
    <t>WI211177800</t>
  </si>
  <si>
    <t>MI2111882126</t>
  </si>
  <si>
    <t>WI211178052</t>
  </si>
  <si>
    <t>MI2111884534</t>
  </si>
  <si>
    <t>WI21117806</t>
  </si>
  <si>
    <t>MI211184754</t>
  </si>
  <si>
    <t>WI21117824</t>
  </si>
  <si>
    <t>MI211184998</t>
  </si>
  <si>
    <t>WI211178468</t>
  </si>
  <si>
    <t>MI2111888920</t>
  </si>
  <si>
    <t>WI211178481</t>
  </si>
  <si>
    <t>150030050654</t>
  </si>
  <si>
    <t>MI2111888962</t>
  </si>
  <si>
    <t>WI211178492</t>
  </si>
  <si>
    <t>MI2111889204</t>
  </si>
  <si>
    <t>WI211178570</t>
  </si>
  <si>
    <t>150100001870</t>
  </si>
  <si>
    <t>MI2111889865</t>
  </si>
  <si>
    <t>WI211178580</t>
  </si>
  <si>
    <t>MI2111889844</t>
  </si>
  <si>
    <t>WI211178585</t>
  </si>
  <si>
    <t>MI2111889873</t>
  </si>
  <si>
    <t>WI211178597</t>
  </si>
  <si>
    <t>MI2111889946</t>
  </si>
  <si>
    <t>WI211178605</t>
  </si>
  <si>
    <t>MI2111889995</t>
  </si>
  <si>
    <t>WI211178615</t>
  </si>
  <si>
    <t>MI2111889984</t>
  </si>
  <si>
    <t>WI211178618</t>
  </si>
  <si>
    <t>150030050674</t>
  </si>
  <si>
    <t>MI2111890062</t>
  </si>
  <si>
    <t>WI211178626</t>
  </si>
  <si>
    <t>150030049594</t>
  </si>
  <si>
    <t>MI2111890066</t>
  </si>
  <si>
    <t>WI211178650</t>
  </si>
  <si>
    <t>150030050694</t>
  </si>
  <si>
    <t>MI2111890069</t>
  </si>
  <si>
    <t>WI211178657</t>
  </si>
  <si>
    <t>WI211178660</t>
  </si>
  <si>
    <t>MI2111890681</t>
  </si>
  <si>
    <t>WI211178662</t>
  </si>
  <si>
    <t>WI211178705</t>
  </si>
  <si>
    <t>150030050842</t>
  </si>
  <si>
    <t>MI2111890965</t>
  </si>
  <si>
    <t>WI211178884</t>
  </si>
  <si>
    <t>150030050826</t>
  </si>
  <si>
    <t>MI2111893174</t>
  </si>
  <si>
    <t>WI211178908</t>
  </si>
  <si>
    <t>150030050184</t>
  </si>
  <si>
    <t>MI2111893724</t>
  </si>
  <si>
    <t>WI211178909</t>
  </si>
  <si>
    <t>150030050782</t>
  </si>
  <si>
    <t>MI2111893489</t>
  </si>
  <si>
    <t>WI211178942</t>
  </si>
  <si>
    <t>150030050844</t>
  </si>
  <si>
    <t>MI2111894096</t>
  </si>
  <si>
    <t>WI211179047</t>
  </si>
  <si>
    <t>MI2111895006</t>
  </si>
  <si>
    <t>WI211179049</t>
  </si>
  <si>
    <t>MI2111895054</t>
  </si>
  <si>
    <t>WI211179050</t>
  </si>
  <si>
    <t>MI2111895142</t>
  </si>
  <si>
    <t>WI211179069</t>
  </si>
  <si>
    <t>150030050841</t>
  </si>
  <si>
    <t>MI2111895233</t>
  </si>
  <si>
    <t>WI211179083</t>
  </si>
  <si>
    <t>MI2111895533</t>
  </si>
  <si>
    <t>WI211179124</t>
  </si>
  <si>
    <t>150030050805</t>
  </si>
  <si>
    <t>MI2111895975</t>
  </si>
  <si>
    <t>WI211179221</t>
  </si>
  <si>
    <t>MI2111897524</t>
  </si>
  <si>
    <t>WI211179227</t>
  </si>
  <si>
    <t>150030049935</t>
  </si>
  <si>
    <t>MI2111897660</t>
  </si>
  <si>
    <t>WI211179230</t>
  </si>
  <si>
    <t>MI2111897669</t>
  </si>
  <si>
    <t>WI211179250</t>
  </si>
  <si>
    <t>MI2111897951</t>
  </si>
  <si>
    <t>WI211179293</t>
  </si>
  <si>
    <t>MI2111898322</t>
  </si>
  <si>
    <t>WI211179350</t>
  </si>
  <si>
    <t>MI2111898690</t>
  </si>
  <si>
    <t>WI211179478</t>
  </si>
  <si>
    <t>MI2111899740</t>
  </si>
  <si>
    <t>WI211179483</t>
  </si>
  <si>
    <t>MI2111899883</t>
  </si>
  <si>
    <t>WI211179495</t>
  </si>
  <si>
    <t>150030049906</t>
  </si>
  <si>
    <t>MI2111899937</t>
  </si>
  <si>
    <t>WI211179505</t>
  </si>
  <si>
    <t>MI2111900107</t>
  </si>
  <si>
    <t>WI211179508</t>
  </si>
  <si>
    <t>MI2111900172</t>
  </si>
  <si>
    <t>WI211179595</t>
  </si>
  <si>
    <t>MI2111900932</t>
  </si>
  <si>
    <t>WI211179641</t>
  </si>
  <si>
    <t>MI2111901470</t>
  </si>
  <si>
    <t>WI211179820</t>
  </si>
  <si>
    <t>150030050668</t>
  </si>
  <si>
    <t>MI2111902958</t>
  </si>
  <si>
    <t>WI211179952</t>
  </si>
  <si>
    <t>150030050653</t>
  </si>
  <si>
    <t>MI2111904201</t>
  </si>
  <si>
    <t>WI211179960</t>
  </si>
  <si>
    <t>150030050853</t>
  </si>
  <si>
    <t>MI2111904235</t>
  </si>
  <si>
    <t>WI211179981</t>
  </si>
  <si>
    <t>150030050827</t>
  </si>
  <si>
    <t>MI2111904417</t>
  </si>
  <si>
    <t>WI211180008</t>
  </si>
  <si>
    <t>150030050175</t>
  </si>
  <si>
    <t>MI2111904792</t>
  </si>
  <si>
    <t>WI211180020</t>
  </si>
  <si>
    <t>150030050791</t>
  </si>
  <si>
    <t>MI2111904778</t>
  </si>
  <si>
    <t>WI211180049</t>
  </si>
  <si>
    <t>MI2111905205</t>
  </si>
  <si>
    <t>WI211180280</t>
  </si>
  <si>
    <t>WI211180315</t>
  </si>
  <si>
    <t>WI211180457</t>
  </si>
  <si>
    <t>WI21118052</t>
  </si>
  <si>
    <t>MI211187157</t>
  </si>
  <si>
    <t>WI21118062</t>
  </si>
  <si>
    <t>MI211187241</t>
  </si>
  <si>
    <t>WI211181321</t>
  </si>
  <si>
    <t>WI211181333</t>
  </si>
  <si>
    <t>MI2111921058</t>
  </si>
  <si>
    <t>WI211181334</t>
  </si>
  <si>
    <t>WI211181340</t>
  </si>
  <si>
    <t>MI2111921114</t>
  </si>
  <si>
    <t>WI211181378</t>
  </si>
  <si>
    <t>MI2111921466</t>
  </si>
  <si>
    <t>WI211181388</t>
  </si>
  <si>
    <t>MI2111921535</t>
  </si>
  <si>
    <t>WI211181389</t>
  </si>
  <si>
    <t>MI2111921541</t>
  </si>
  <si>
    <t>WI211181391</t>
  </si>
  <si>
    <t>MI2111921542</t>
  </si>
  <si>
    <t>WI211181392</t>
  </si>
  <si>
    <t>MI2111921546</t>
  </si>
  <si>
    <t>WI211181393</t>
  </si>
  <si>
    <t>MI2111921549</t>
  </si>
  <si>
    <t>WI211181396</t>
  </si>
  <si>
    <t>MI2111921561</t>
  </si>
  <si>
    <t>WI211181397</t>
  </si>
  <si>
    <t>MI2111921562</t>
  </si>
  <si>
    <t>WI211181398</t>
  </si>
  <si>
    <t>MI2111921568</t>
  </si>
  <si>
    <t>WI211181400</t>
  </si>
  <si>
    <t>MI2111921575</t>
  </si>
  <si>
    <t>WI211181414</t>
  </si>
  <si>
    <t>150030049981</t>
  </si>
  <si>
    <t>MI2111921772</t>
  </si>
  <si>
    <t>WI211181415</t>
  </si>
  <si>
    <t>MI2111921786</t>
  </si>
  <si>
    <t>WI211181424</t>
  </si>
  <si>
    <t>MI2111922065</t>
  </si>
  <si>
    <t>WI211181468</t>
  </si>
  <si>
    <t>150030050795</t>
  </si>
  <si>
    <t>MI2111922795</t>
  </si>
  <si>
    <t>WI211181496</t>
  </si>
  <si>
    <t>WI211181537</t>
  </si>
  <si>
    <t>MI2111923504</t>
  </si>
  <si>
    <t>WI211181595</t>
  </si>
  <si>
    <t>150030050886</t>
  </si>
  <si>
    <t>MI2111924157</t>
  </si>
  <si>
    <t>WI211181658</t>
  </si>
  <si>
    <t>150030050830</t>
  </si>
  <si>
    <t>MI2111924705</t>
  </si>
  <si>
    <t>WI211181700</t>
  </si>
  <si>
    <t>MI2111925225</t>
  </si>
  <si>
    <t>WI211181702</t>
  </si>
  <si>
    <t>MI2111925260</t>
  </si>
  <si>
    <t>WI211181704</t>
  </si>
  <si>
    <t>MI2111925261</t>
  </si>
  <si>
    <t>WI211181706</t>
  </si>
  <si>
    <t>MI2111925277</t>
  </si>
  <si>
    <t>WI211181798</t>
  </si>
  <si>
    <t>150030050889</t>
  </si>
  <si>
    <t>MI2111926508</t>
  </si>
  <si>
    <t>WI211181804</t>
  </si>
  <si>
    <t>150030050106</t>
  </si>
  <si>
    <t>MI2111926541</t>
  </si>
  <si>
    <t>WI211181822</t>
  </si>
  <si>
    <t>150030048714</t>
  </si>
  <si>
    <t>MI2111926691</t>
  </si>
  <si>
    <t>WI211181824</t>
  </si>
  <si>
    <t>MI2111926792</t>
  </si>
  <si>
    <t>WI211181859</t>
  </si>
  <si>
    <t>MI2111927286</t>
  </si>
  <si>
    <t>WI211181990</t>
  </si>
  <si>
    <t>MI2111928137</t>
  </si>
  <si>
    <t>WI211182137</t>
  </si>
  <si>
    <t>MI2111929122</t>
  </si>
  <si>
    <t>WI211182195</t>
  </si>
  <si>
    <t>MI2111929607</t>
  </si>
  <si>
    <t>WI211182199</t>
  </si>
  <si>
    <t>MI2111929862</t>
  </si>
  <si>
    <t>WI211182201</t>
  </si>
  <si>
    <t>MI2111929922</t>
  </si>
  <si>
    <t>WI211182249</t>
  </si>
  <si>
    <t>WI211182250</t>
  </si>
  <si>
    <t>150030050869</t>
  </si>
  <si>
    <t>MI2111930275</t>
  </si>
  <si>
    <t>WI211182267</t>
  </si>
  <si>
    <t>MI2111930567</t>
  </si>
  <si>
    <t>WI211182268</t>
  </si>
  <si>
    <t>150100001780</t>
  </si>
  <si>
    <t>MI2111930407</t>
  </si>
  <si>
    <t>WI211182444</t>
  </si>
  <si>
    <t>150030049669</t>
  </si>
  <si>
    <t>MI2111932782</t>
  </si>
  <si>
    <t>WI211182447</t>
  </si>
  <si>
    <t>150030049727</t>
  </si>
  <si>
    <t>MI2111932905</t>
  </si>
  <si>
    <t>WI211182469</t>
  </si>
  <si>
    <t>MI2111933143</t>
  </si>
  <si>
    <t>WI211182488</t>
  </si>
  <si>
    <t>MI2111933281</t>
  </si>
  <si>
    <t>WI211182497</t>
  </si>
  <si>
    <t>MI2111933340</t>
  </si>
  <si>
    <t>WI211182528</t>
  </si>
  <si>
    <t>MI2111933652</t>
  </si>
  <si>
    <t>WI211182558</t>
  </si>
  <si>
    <t>MI2111934008</t>
  </si>
  <si>
    <t>WI21118264</t>
  </si>
  <si>
    <t>WI211182643</t>
  </si>
  <si>
    <t>MI2111934973</t>
  </si>
  <si>
    <t>WI211182664</t>
  </si>
  <si>
    <t>MI2111935453</t>
  </si>
  <si>
    <t>WI211182667</t>
  </si>
  <si>
    <t>MI2111935544</t>
  </si>
  <si>
    <t>WI211182689</t>
  </si>
  <si>
    <t>MI2111935786</t>
  </si>
  <si>
    <t>WI211182696</t>
  </si>
  <si>
    <t>MI2111935887</t>
  </si>
  <si>
    <t>WI211182702</t>
  </si>
  <si>
    <t>150030050729</t>
  </si>
  <si>
    <t>MI2111935966</t>
  </si>
  <si>
    <t>WI211182729</t>
  </si>
  <si>
    <t>MI2111936342</t>
  </si>
  <si>
    <t>WI211182831</t>
  </si>
  <si>
    <t>WI211182835</t>
  </si>
  <si>
    <t>MI2111937328</t>
  </si>
  <si>
    <t>WI211182839</t>
  </si>
  <si>
    <t>WI211182840</t>
  </si>
  <si>
    <t>MI2111937408</t>
  </si>
  <si>
    <t>WI211182895</t>
  </si>
  <si>
    <t>MI2111938024</t>
  </si>
  <si>
    <t>WI211182899</t>
  </si>
  <si>
    <t>MI2111938073</t>
  </si>
  <si>
    <t>WI21118296</t>
  </si>
  <si>
    <t>WI211182992</t>
  </si>
  <si>
    <t>MI2111939385</t>
  </si>
  <si>
    <t>WI21118301</t>
  </si>
  <si>
    <t>150030049932</t>
  </si>
  <si>
    <t>MI211188656</t>
  </si>
  <si>
    <t>WI211183100</t>
  </si>
  <si>
    <t>150030049293</t>
  </si>
  <si>
    <t>MI2111940256</t>
  </si>
  <si>
    <t>WI211183109</t>
  </si>
  <si>
    <t>150080000999</t>
  </si>
  <si>
    <t>MI2111940616</t>
  </si>
  <si>
    <t>WI211183257</t>
  </si>
  <si>
    <t>MI2111941678</t>
  </si>
  <si>
    <t>WI211183262</t>
  </si>
  <si>
    <t>MI2111941692</t>
  </si>
  <si>
    <t>WI211183323</t>
  </si>
  <si>
    <t>MI2111942572</t>
  </si>
  <si>
    <t>WI211183437</t>
  </si>
  <si>
    <t>150030050492</t>
  </si>
  <si>
    <t>MI2111944338</t>
  </si>
  <si>
    <t>WI211183448</t>
  </si>
  <si>
    <t>MI2111944528</t>
  </si>
  <si>
    <t>WI211183449</t>
  </si>
  <si>
    <t>MI2111944548</t>
  </si>
  <si>
    <t>WI211183470</t>
  </si>
  <si>
    <t>150030049636</t>
  </si>
  <si>
    <t>MI2111944928</t>
  </si>
  <si>
    <t>WI21118348</t>
  </si>
  <si>
    <t>MI211189219</t>
  </si>
  <si>
    <t>WI211183541</t>
  </si>
  <si>
    <t>MI2111945711</t>
  </si>
  <si>
    <t>WI211183614</t>
  </si>
  <si>
    <t>WI211183620</t>
  </si>
  <si>
    <t>WI211183648</t>
  </si>
  <si>
    <t>MI2111947264</t>
  </si>
  <si>
    <t>WI211183671</t>
  </si>
  <si>
    <t>150030050595</t>
  </si>
  <si>
    <t>MI2111947638</t>
  </si>
  <si>
    <t>WI211183684</t>
  </si>
  <si>
    <t>MI2111947881</t>
  </si>
  <si>
    <t>WI211183698</t>
  </si>
  <si>
    <t>MI2111948164</t>
  </si>
  <si>
    <t>WI211183705</t>
  </si>
  <si>
    <t>MI2111948307</t>
  </si>
  <si>
    <t>WI211183709</t>
  </si>
  <si>
    <t>MI2111948344</t>
  </si>
  <si>
    <t>WI211183716</t>
  </si>
  <si>
    <t>MI2111948423</t>
  </si>
  <si>
    <t>WI211183738</t>
  </si>
  <si>
    <t>MI2111948706</t>
  </si>
  <si>
    <t>WI211183743</t>
  </si>
  <si>
    <t>MI2111948752</t>
  </si>
  <si>
    <t>WI211183751</t>
  </si>
  <si>
    <t>150030050809</t>
  </si>
  <si>
    <t>MI2111948974</t>
  </si>
  <si>
    <t>WI211183761</t>
  </si>
  <si>
    <t>MI2111949019</t>
  </si>
  <si>
    <t>WI211183801</t>
  </si>
  <si>
    <t>MI2111949554</t>
  </si>
  <si>
    <t>WI211184004</t>
  </si>
  <si>
    <t>MI2111952169</t>
  </si>
  <si>
    <t>WI211184057</t>
  </si>
  <si>
    <t>WI211184075</t>
  </si>
  <si>
    <t>150030050879</t>
  </si>
  <si>
    <t>MI2111952833</t>
  </si>
  <si>
    <t>WI211184087</t>
  </si>
  <si>
    <t>MI2111953130</t>
  </si>
  <si>
    <t>WI21118451</t>
  </si>
  <si>
    <t>MI211191052</t>
  </si>
  <si>
    <t>WI211184674</t>
  </si>
  <si>
    <t>MI2111958752</t>
  </si>
  <si>
    <t>WI21118504</t>
  </si>
  <si>
    <t>150030049954</t>
  </si>
  <si>
    <t>MI211191711</t>
  </si>
  <si>
    <t>WI211185694</t>
  </si>
  <si>
    <t>MI2111968959</t>
  </si>
  <si>
    <t>WI211185891</t>
  </si>
  <si>
    <t>MI2111970959</t>
  </si>
  <si>
    <t>WI211185985</t>
  </si>
  <si>
    <t>150030050661</t>
  </si>
  <si>
    <t>MI2111972075</t>
  </si>
  <si>
    <t>WI211185991</t>
  </si>
  <si>
    <t>150030050905</t>
  </si>
  <si>
    <t>MI2111972340</t>
  </si>
  <si>
    <t>WI211186045</t>
  </si>
  <si>
    <t>150030050922</t>
  </si>
  <si>
    <t>MI2111973014</t>
  </si>
  <si>
    <t>WI211186047</t>
  </si>
  <si>
    <t>150030050367</t>
  </si>
  <si>
    <t>MI2111972925</t>
  </si>
  <si>
    <t>WI211186053</t>
  </si>
  <si>
    <t>MI2111973135</t>
  </si>
  <si>
    <t>WI2111861</t>
  </si>
  <si>
    <t>MI211112831</t>
  </si>
  <si>
    <t>WI211186144</t>
  </si>
  <si>
    <t>MI2111973934</t>
  </si>
  <si>
    <t>WI211186213</t>
  </si>
  <si>
    <t>150030049554</t>
  </si>
  <si>
    <t>MI2111974736</t>
  </si>
  <si>
    <t>WI211186227</t>
  </si>
  <si>
    <t>MI2111974879</t>
  </si>
  <si>
    <t>WI211186228</t>
  </si>
  <si>
    <t>150030049604</t>
  </si>
  <si>
    <t>MI2111974946</t>
  </si>
  <si>
    <t>WI211186234</t>
  </si>
  <si>
    <t>150030050851</t>
  </si>
  <si>
    <t>MI2111975016</t>
  </si>
  <si>
    <t>WI21118627</t>
  </si>
  <si>
    <t>MI211192594</t>
  </si>
  <si>
    <t>WI211186300</t>
  </si>
  <si>
    <t>MI2111975592</t>
  </si>
  <si>
    <t>WI211186303</t>
  </si>
  <si>
    <t>150030050867</t>
  </si>
  <si>
    <t>MI2111975618</t>
  </si>
  <si>
    <t>WI211186342</t>
  </si>
  <si>
    <t>150030050881</t>
  </si>
  <si>
    <t>MI2111976002</t>
  </si>
  <si>
    <t>WI211186401</t>
  </si>
  <si>
    <t>150030050892</t>
  </si>
  <si>
    <t>MI2111976515</t>
  </si>
  <si>
    <t>WI211186408</t>
  </si>
  <si>
    <t>150030050917</t>
  </si>
  <si>
    <t>MI2111976840</t>
  </si>
  <si>
    <t>WI211186531</t>
  </si>
  <si>
    <t>150030050799</t>
  </si>
  <si>
    <t>MI2111978121</t>
  </si>
  <si>
    <t>WI211186701</t>
  </si>
  <si>
    <t>MI2111979861</t>
  </si>
  <si>
    <t>WI211186825</t>
  </si>
  <si>
    <t>MI2111981453</t>
  </si>
  <si>
    <t>WI211186990</t>
  </si>
  <si>
    <t>MI2111983183</t>
  </si>
  <si>
    <t>WI211187022</t>
  </si>
  <si>
    <t>150030050848</t>
  </si>
  <si>
    <t>MI2111983292</t>
  </si>
  <si>
    <t>WI21118709</t>
  </si>
  <si>
    <t>150030050114</t>
  </si>
  <si>
    <t>MI211193463</t>
  </si>
  <si>
    <t>WI211187107</t>
  </si>
  <si>
    <t>MI2111983957</t>
  </si>
  <si>
    <t>WI211187138</t>
  </si>
  <si>
    <t>MI2111984270</t>
  </si>
  <si>
    <t>WI211187181</t>
  </si>
  <si>
    <t>MI2111984834</t>
  </si>
  <si>
    <t>WI211187192</t>
  </si>
  <si>
    <t>MI2111985060</t>
  </si>
  <si>
    <t>WI211187194</t>
  </si>
  <si>
    <t>MI2111985061</t>
  </si>
  <si>
    <t>WI211187195</t>
  </si>
  <si>
    <t>MI2111985105</t>
  </si>
  <si>
    <t>WI211187197</t>
  </si>
  <si>
    <t>MI2111985124</t>
  </si>
  <si>
    <t>WI211187198</t>
  </si>
  <si>
    <t>MI2111985106</t>
  </si>
  <si>
    <t>WI211187200</t>
  </si>
  <si>
    <t>MI2111985377</t>
  </si>
  <si>
    <t>WI211187226</t>
  </si>
  <si>
    <t>MI2111985705</t>
  </si>
  <si>
    <t>WI211187305</t>
  </si>
  <si>
    <t>MI2111986673</t>
  </si>
  <si>
    <t>WI211187326</t>
  </si>
  <si>
    <t>MI2111987116</t>
  </si>
  <si>
    <t>WI211187349</t>
  </si>
  <si>
    <t>MI2111987772</t>
  </si>
  <si>
    <t>WI211187381</t>
  </si>
  <si>
    <t>150030049955</t>
  </si>
  <si>
    <t>MI2111988034</t>
  </si>
  <si>
    <t>WI211187391</t>
  </si>
  <si>
    <t>MI2111988257</t>
  </si>
  <si>
    <t>WI211187399</t>
  </si>
  <si>
    <t>WI211187400</t>
  </si>
  <si>
    <t>MI2111988295</t>
  </si>
  <si>
    <t>WI211187435</t>
  </si>
  <si>
    <t>MI2111988688</t>
  </si>
  <si>
    <t>WI211187523</t>
  </si>
  <si>
    <t>MI2111989398</t>
  </si>
  <si>
    <t>WI211187539</t>
  </si>
  <si>
    <t>MI2111989480</t>
  </si>
  <si>
    <t>WI211187552</t>
  </si>
  <si>
    <t>MI2111989784</t>
  </si>
  <si>
    <t>WI21118764</t>
  </si>
  <si>
    <t>150030049447</t>
  </si>
  <si>
    <t>MI211193763</t>
  </si>
  <si>
    <t>WI211187654</t>
  </si>
  <si>
    <t>150030050495</t>
  </si>
  <si>
    <t>MI2111991223</t>
  </si>
  <si>
    <t>WI211187689</t>
  </si>
  <si>
    <t>MI2111991591</t>
  </si>
  <si>
    <t>WI211187695</t>
  </si>
  <si>
    <t>150030049663</t>
  </si>
  <si>
    <t>MI2111991510</t>
  </si>
  <si>
    <t>WI211187705</t>
  </si>
  <si>
    <t>MI2111991722</t>
  </si>
  <si>
    <t>WI211187723</t>
  </si>
  <si>
    <t>MI2111991838</t>
  </si>
  <si>
    <t>WI211187733</t>
  </si>
  <si>
    <t>150030049148</t>
  </si>
  <si>
    <t>MI2111991868</t>
  </si>
  <si>
    <t>WI211187765</t>
  </si>
  <si>
    <t>MI2111992571</t>
  </si>
  <si>
    <t>WI211187793</t>
  </si>
  <si>
    <t>MI2111992955</t>
  </si>
  <si>
    <t>WI211187879</t>
  </si>
  <si>
    <t>MI2111994075</t>
  </si>
  <si>
    <t>WI211187891</t>
  </si>
  <si>
    <t>WI211187953</t>
  </si>
  <si>
    <t>MI2111995030</t>
  </si>
  <si>
    <t>WI211188061</t>
  </si>
  <si>
    <t>MI2111996467</t>
  </si>
  <si>
    <t>WI21118811</t>
  </si>
  <si>
    <t>WI211188143</t>
  </si>
  <si>
    <t>MI2111997462</t>
  </si>
  <si>
    <t>WI211188150</t>
  </si>
  <si>
    <t>150030050883</t>
  </si>
  <si>
    <t>MI2111997522</t>
  </si>
  <si>
    <t>WI211188281</t>
  </si>
  <si>
    <t>MI2111998817</t>
  </si>
  <si>
    <t>WI211188288</t>
  </si>
  <si>
    <t>MI2111998951</t>
  </si>
  <si>
    <t>WI211188303</t>
  </si>
  <si>
    <t>MI2111999118</t>
  </si>
  <si>
    <t>WI211188316</t>
  </si>
  <si>
    <t>MI2111999347</t>
  </si>
  <si>
    <t>WI211188339</t>
  </si>
  <si>
    <t>150030048678</t>
  </si>
  <si>
    <t>MI2111999735</t>
  </si>
  <si>
    <t>WI211188362</t>
  </si>
  <si>
    <t>MI2111999885</t>
  </si>
  <si>
    <t>WI211188438</t>
  </si>
  <si>
    <t>MI21111000493</t>
  </si>
  <si>
    <t>WI211188446</t>
  </si>
  <si>
    <t>MI21111000497</t>
  </si>
  <si>
    <t>WI211188448</t>
  </si>
  <si>
    <t>MI21111000539</t>
  </si>
  <si>
    <t>WI211188467</t>
  </si>
  <si>
    <t>MI21111000563</t>
  </si>
  <si>
    <t>WI211188476</t>
  </si>
  <si>
    <t>MI21111000596</t>
  </si>
  <si>
    <t>WI211188499</t>
  </si>
  <si>
    <t>MI21111000587</t>
  </si>
  <si>
    <t>WI211188509</t>
  </si>
  <si>
    <t>MI21111000604</t>
  </si>
  <si>
    <t>WI211188546</t>
  </si>
  <si>
    <t>MI21111001886</t>
  </si>
  <si>
    <t>WI211188570</t>
  </si>
  <si>
    <t>150030049748</t>
  </si>
  <si>
    <t>MI21111002508</t>
  </si>
  <si>
    <t>WI211188614</t>
  </si>
  <si>
    <t>MI21111002760</t>
  </si>
  <si>
    <t>WI211188651</t>
  </si>
  <si>
    <t>MI21111003104</t>
  </si>
  <si>
    <t>WI211188735</t>
  </si>
  <si>
    <t>MI21111004077</t>
  </si>
  <si>
    <t>WI211188782</t>
  </si>
  <si>
    <t>MI21111004804</t>
  </si>
  <si>
    <t>WI211188793</t>
  </si>
  <si>
    <t>MI21111005082</t>
  </si>
  <si>
    <t>WI211188800</t>
  </si>
  <si>
    <t>MI21111005152</t>
  </si>
  <si>
    <t>WI211188813</t>
  </si>
  <si>
    <t>150030050916</t>
  </si>
  <si>
    <t>MI21111005446</t>
  </si>
  <si>
    <t>WI211188847</t>
  </si>
  <si>
    <t>150030050947</t>
  </si>
  <si>
    <t>MI21111005815</t>
  </si>
  <si>
    <t>WI211188873</t>
  </si>
  <si>
    <t>MI21111006492</t>
  </si>
  <si>
    <t>WI211188997</t>
  </si>
  <si>
    <t>MI21111008233</t>
  </si>
  <si>
    <t>WI211189030</t>
  </si>
  <si>
    <t>MI21111008629</t>
  </si>
  <si>
    <t>WI211189206</t>
  </si>
  <si>
    <t>WI211189294</t>
  </si>
  <si>
    <t>WI211189539</t>
  </si>
  <si>
    <t>MI21111012308</t>
  </si>
  <si>
    <t>WI211190061</t>
  </si>
  <si>
    <t>MI21111018740</t>
  </si>
  <si>
    <t>WI21119049</t>
  </si>
  <si>
    <t>150030050048</t>
  </si>
  <si>
    <t>MI211197755</t>
  </si>
  <si>
    <t>WI211190535</t>
  </si>
  <si>
    <t>WI21119055</t>
  </si>
  <si>
    <t>WI21119065</t>
  </si>
  <si>
    <t>150030050060</t>
  </si>
  <si>
    <t>MI211197842</t>
  </si>
  <si>
    <t>WI21119091</t>
  </si>
  <si>
    <t>MI211197999</t>
  </si>
  <si>
    <t>WI21119101</t>
  </si>
  <si>
    <t>MI211198296</t>
  </si>
  <si>
    <t>WI21119152</t>
  </si>
  <si>
    <t>MI211199680</t>
  </si>
  <si>
    <t>WI21119209</t>
  </si>
  <si>
    <t>150030050087</t>
  </si>
  <si>
    <t>MI2111101095</t>
  </si>
  <si>
    <t>WI21119220</t>
  </si>
  <si>
    <t>150030049782</t>
  </si>
  <si>
    <t>MI2111101295</t>
  </si>
  <si>
    <t>WI2111934</t>
  </si>
  <si>
    <t>150030050068</t>
  </si>
  <si>
    <t>MI211113673</t>
  </si>
  <si>
    <t>WI2111946</t>
  </si>
  <si>
    <t>150030049798</t>
  </si>
  <si>
    <t>MI211113637</t>
  </si>
  <si>
    <t>WI2111970</t>
  </si>
  <si>
    <t>WI21119753</t>
  </si>
  <si>
    <t>MI2111109682</t>
  </si>
  <si>
    <t>WI21119758</t>
  </si>
  <si>
    <t>MI2111109711</t>
  </si>
  <si>
    <t>WI21119759</t>
  </si>
  <si>
    <t>MI2111109708</t>
  </si>
  <si>
    <t>WI21119762</t>
  </si>
  <si>
    <t>MI2111109745</t>
  </si>
  <si>
    <t>WI21119765</t>
  </si>
  <si>
    <t>MI2111109777</t>
  </si>
  <si>
    <t>WI21119766</t>
  </si>
  <si>
    <t>MI2111109833</t>
  </si>
  <si>
    <t>WI21119807</t>
  </si>
  <si>
    <t>WI21119842</t>
  </si>
  <si>
    <t>MI2111110924</t>
  </si>
  <si>
    <t>WI21119852</t>
  </si>
  <si>
    <t>150030049895</t>
  </si>
  <si>
    <t>MI2111111023</t>
  </si>
  <si>
    <t>WI21119865</t>
  </si>
  <si>
    <t>150030048824</t>
  </si>
  <si>
    <t>MI2111111396</t>
  </si>
  <si>
    <t>WI21119890</t>
  </si>
  <si>
    <t>WI21119913</t>
  </si>
  <si>
    <t>150030048823</t>
  </si>
  <si>
    <t>MI2111112080</t>
  </si>
  <si>
    <t>WI21119914</t>
  </si>
  <si>
    <t>WI21119919</t>
  </si>
  <si>
    <t>150030049769</t>
  </si>
  <si>
    <t>MI2111112108</t>
  </si>
  <si>
    <t>WI2111992</t>
  </si>
  <si>
    <t>MI211114387</t>
  </si>
  <si>
    <t>WI21119983</t>
  </si>
  <si>
    <t>MI2111112556</t>
  </si>
  <si>
    <t>WI21119984</t>
  </si>
  <si>
    <t>MI2111112600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</si>
</sst>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44530.458344085651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44500.958333333336</v>
      </c>
    </row>
    <row r="10" spans="1:2">
      <c r="A10" t="s">
        <v>16</v>
      </c>
      <c r="B10" s="1">
        <v>44530.458344085651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417"/>
  <sheetViews>
    <sheetView tabSelected="1" workbookViewId="0">
      <selection sqref="A1:XFD1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HYPERLINK("capsilon://?command=openfolder&amp;siteaddress=FAM.docvelocity-na8.net&amp;folderid=FXBD5A09EB-3B7A-9F8E-CA78-CA0E6C00BBC5","FX21098340")</f>
        <v>FX21098340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44503.387013888889</v>
      </c>
      <c r="P2" s="1">
        <v>44503.445590277777</v>
      </c>
      <c r="Q2">
        <v>4917</v>
      </c>
      <c r="R2">
        <v>144</v>
      </c>
      <c r="S2" t="b">
        <v>0</v>
      </c>
      <c r="T2" t="s">
        <v>87</v>
      </c>
      <c r="U2" t="b">
        <v>0</v>
      </c>
      <c r="V2" t="s">
        <v>88</v>
      </c>
      <c r="W2" s="1">
        <v>44503.387465277781</v>
      </c>
      <c r="X2">
        <v>31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44503.445590277777</v>
      </c>
      <c r="AJ2">
        <v>113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HYPERLINK("capsilon://?command=openfolder&amp;siteaddress=FAM.docvelocity-na8.net&amp;folderid=FX4D495799-F2CB-DB97-54D3-11A1A50DE5A5","FX21098283")</f>
        <v>FX21098283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44503.391122685185</v>
      </c>
      <c r="P3" s="1">
        <v>44503.446921296294</v>
      </c>
      <c r="Q3">
        <v>4629</v>
      </c>
      <c r="R3">
        <v>192</v>
      </c>
      <c r="S3" t="b">
        <v>0</v>
      </c>
      <c r="T3" t="s">
        <v>87</v>
      </c>
      <c r="U3" t="b">
        <v>0</v>
      </c>
      <c r="V3" t="s">
        <v>88</v>
      </c>
      <c r="W3" s="1">
        <v>44503.392152777778</v>
      </c>
      <c r="X3">
        <v>77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89</v>
      </c>
      <c r="AI3" s="1">
        <v>44503.446921296294</v>
      </c>
      <c r="AJ3">
        <v>115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93</v>
      </c>
      <c r="B4" t="s">
        <v>79</v>
      </c>
      <c r="C4" t="s">
        <v>94</v>
      </c>
      <c r="D4" t="s">
        <v>81</v>
      </c>
      <c r="E4" s="2" t="str">
        <f>HYPERLINK("capsilon://?command=openfolder&amp;siteaddress=FAM.docvelocity-na8.net&amp;folderid=FXC9201C2C-1E0E-968D-8E19-521C518C66F5","FX21098980")</f>
        <v>FX21098980</v>
      </c>
      <c r="F4" t="s">
        <v>19</v>
      </c>
      <c r="G4" t="s">
        <v>19</v>
      </c>
      <c r="H4" t="s">
        <v>82</v>
      </c>
      <c r="I4" t="s">
        <v>95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44503.394687499997</v>
      </c>
      <c r="P4" s="1">
        <v>44503.451377314814</v>
      </c>
      <c r="Q4">
        <v>4157</v>
      </c>
      <c r="R4">
        <v>741</v>
      </c>
      <c r="S4" t="b">
        <v>0</v>
      </c>
      <c r="T4" t="s">
        <v>87</v>
      </c>
      <c r="U4" t="b">
        <v>0</v>
      </c>
      <c r="V4" t="s">
        <v>88</v>
      </c>
      <c r="W4" s="1">
        <v>44503.398923611108</v>
      </c>
      <c r="X4">
        <v>356</v>
      </c>
      <c r="Y4">
        <v>52</v>
      </c>
      <c r="Z4">
        <v>0</v>
      </c>
      <c r="AA4">
        <v>52</v>
      </c>
      <c r="AB4">
        <v>0</v>
      </c>
      <c r="AC4">
        <v>33</v>
      </c>
      <c r="AD4">
        <v>14</v>
      </c>
      <c r="AE4">
        <v>0</v>
      </c>
      <c r="AF4">
        <v>0</v>
      </c>
      <c r="AG4">
        <v>0</v>
      </c>
      <c r="AH4" t="s">
        <v>89</v>
      </c>
      <c r="AI4" s="1">
        <v>44503.451377314814</v>
      </c>
      <c r="AJ4">
        <v>385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HYPERLINK("capsilon://?command=openfolder&amp;siteaddress=FAM.docvelocity-na8.net&amp;folderid=FX3C3E8E4D-231D-114B-29EB-6DCBBE35F961","FX211011361")</f>
        <v>FX211011361</v>
      </c>
      <c r="F5" t="s">
        <v>19</v>
      </c>
      <c r="G5" t="s">
        <v>19</v>
      </c>
      <c r="H5" t="s">
        <v>82</v>
      </c>
      <c r="I5" t="s">
        <v>98</v>
      </c>
      <c r="J5">
        <v>26</v>
      </c>
      <c r="K5" t="s">
        <v>84</v>
      </c>
      <c r="L5" t="s">
        <v>85</v>
      </c>
      <c r="M5" t="s">
        <v>86</v>
      </c>
      <c r="N5">
        <v>2</v>
      </c>
      <c r="O5" s="1">
        <v>44503.395324074074</v>
      </c>
      <c r="P5" s="1">
        <v>44503.473900462966</v>
      </c>
      <c r="Q5">
        <v>4990</v>
      </c>
      <c r="R5">
        <v>1799</v>
      </c>
      <c r="S5" t="b">
        <v>0</v>
      </c>
      <c r="T5" t="s">
        <v>87</v>
      </c>
      <c r="U5" t="b">
        <v>0</v>
      </c>
      <c r="V5" t="s">
        <v>99</v>
      </c>
      <c r="W5" s="1">
        <v>44503.411678240744</v>
      </c>
      <c r="X5">
        <v>1287</v>
      </c>
      <c r="Y5">
        <v>21</v>
      </c>
      <c r="Z5">
        <v>0</v>
      </c>
      <c r="AA5">
        <v>21</v>
      </c>
      <c r="AB5">
        <v>0</v>
      </c>
      <c r="AC5">
        <v>6</v>
      </c>
      <c r="AD5">
        <v>5</v>
      </c>
      <c r="AE5">
        <v>0</v>
      </c>
      <c r="AF5">
        <v>0</v>
      </c>
      <c r="AG5">
        <v>0</v>
      </c>
      <c r="AH5" t="s">
        <v>89</v>
      </c>
      <c r="AI5" s="1">
        <v>44503.473900462966</v>
      </c>
      <c r="AJ5">
        <v>497</v>
      </c>
      <c r="AK5">
        <v>3</v>
      </c>
      <c r="AL5">
        <v>0</v>
      </c>
      <c r="AM5">
        <v>3</v>
      </c>
      <c r="AN5">
        <v>0</v>
      </c>
      <c r="AO5">
        <v>4</v>
      </c>
      <c r="AP5">
        <v>2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100</v>
      </c>
      <c r="B6" t="s">
        <v>79</v>
      </c>
      <c r="C6" t="s">
        <v>101</v>
      </c>
      <c r="D6" t="s">
        <v>81</v>
      </c>
      <c r="E6" s="2" t="str">
        <f>HYPERLINK("capsilon://?command=openfolder&amp;siteaddress=FAM.docvelocity-na8.net&amp;folderid=FXB8CB8E07-3737-2AFC-6923-8F174E98758A","FX210410623")</f>
        <v>FX210410623</v>
      </c>
      <c r="F6" t="s">
        <v>19</v>
      </c>
      <c r="G6" t="s">
        <v>19</v>
      </c>
      <c r="H6" t="s">
        <v>82</v>
      </c>
      <c r="I6" t="s">
        <v>102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44503.401423611111</v>
      </c>
      <c r="P6" s="1">
        <v>44503.469305555554</v>
      </c>
      <c r="Q6">
        <v>5698</v>
      </c>
      <c r="R6">
        <v>167</v>
      </c>
      <c r="S6" t="b">
        <v>0</v>
      </c>
      <c r="T6" t="s">
        <v>87</v>
      </c>
      <c r="U6" t="b">
        <v>0</v>
      </c>
      <c r="V6" t="s">
        <v>103</v>
      </c>
      <c r="W6" s="1">
        <v>44503.406712962962</v>
      </c>
      <c r="X6">
        <v>105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104</v>
      </c>
      <c r="AI6" s="1">
        <v>44503.469305555554</v>
      </c>
      <c r="AJ6">
        <v>62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HYPERLINK("capsilon://?command=openfolder&amp;siteaddress=FAM.docvelocity-na8.net&amp;folderid=FX898BA4D6-7550-58F8-A600-DA01CE722CCD","FX211013295")</f>
        <v>FX211013295</v>
      </c>
      <c r="F7" t="s">
        <v>19</v>
      </c>
      <c r="G7" t="s">
        <v>19</v>
      </c>
      <c r="H7" t="s">
        <v>82</v>
      </c>
      <c r="I7" t="s">
        <v>107</v>
      </c>
      <c r="J7">
        <v>111</v>
      </c>
      <c r="K7" t="s">
        <v>84</v>
      </c>
      <c r="L7" t="s">
        <v>85</v>
      </c>
      <c r="M7" t="s">
        <v>86</v>
      </c>
      <c r="N7">
        <v>1</v>
      </c>
      <c r="O7" s="1">
        <v>44503.40556712963</v>
      </c>
      <c r="P7" s="1">
        <v>44503.496620370373</v>
      </c>
      <c r="Q7">
        <v>7377</v>
      </c>
      <c r="R7">
        <v>490</v>
      </c>
      <c r="S7" t="b">
        <v>0</v>
      </c>
      <c r="T7" t="s">
        <v>87</v>
      </c>
      <c r="U7" t="b">
        <v>0</v>
      </c>
      <c r="V7" t="s">
        <v>108</v>
      </c>
      <c r="W7" s="1">
        <v>44503.496620370373</v>
      </c>
      <c r="X7">
        <v>57</v>
      </c>
      <c r="Y7">
        <v>0</v>
      </c>
      <c r="Z7">
        <v>0</v>
      </c>
      <c r="AA7">
        <v>0</v>
      </c>
      <c r="AB7">
        <v>0</v>
      </c>
      <c r="AC7">
        <v>0</v>
      </c>
      <c r="AD7">
        <v>111</v>
      </c>
      <c r="AE7">
        <v>107</v>
      </c>
      <c r="AF7">
        <v>0</v>
      </c>
      <c r="AG7">
        <v>1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109</v>
      </c>
      <c r="B8" t="s">
        <v>79</v>
      </c>
      <c r="C8" t="s">
        <v>106</v>
      </c>
      <c r="D8" t="s">
        <v>81</v>
      </c>
      <c r="E8" s="2" t="str">
        <f>HYPERLINK("capsilon://?command=openfolder&amp;siteaddress=FAM.docvelocity-na8.net&amp;folderid=FX898BA4D6-7550-58F8-A600-DA01CE722CCD","FX211013295")</f>
        <v>FX211013295</v>
      </c>
      <c r="F8" t="s">
        <v>19</v>
      </c>
      <c r="G8" t="s">
        <v>19</v>
      </c>
      <c r="H8" t="s">
        <v>82</v>
      </c>
      <c r="I8" t="s">
        <v>110</v>
      </c>
      <c r="J8">
        <v>26</v>
      </c>
      <c r="K8" t="s">
        <v>84</v>
      </c>
      <c r="L8" t="s">
        <v>85</v>
      </c>
      <c r="M8" t="s">
        <v>86</v>
      </c>
      <c r="N8">
        <v>1</v>
      </c>
      <c r="O8" s="1">
        <v>44503.406215277777</v>
      </c>
      <c r="P8" s="1">
        <v>44503.497546296298</v>
      </c>
      <c r="Q8">
        <v>7600</v>
      </c>
      <c r="R8">
        <v>291</v>
      </c>
      <c r="S8" t="b">
        <v>0</v>
      </c>
      <c r="T8" t="s">
        <v>87</v>
      </c>
      <c r="U8" t="b">
        <v>0</v>
      </c>
      <c r="V8" t="s">
        <v>108</v>
      </c>
      <c r="W8" s="1">
        <v>44503.497546296298</v>
      </c>
      <c r="X8">
        <v>79</v>
      </c>
      <c r="Y8">
        <v>0</v>
      </c>
      <c r="Z8">
        <v>0</v>
      </c>
      <c r="AA8">
        <v>0</v>
      </c>
      <c r="AB8">
        <v>0</v>
      </c>
      <c r="AC8">
        <v>0</v>
      </c>
      <c r="AD8">
        <v>26</v>
      </c>
      <c r="AE8">
        <v>21</v>
      </c>
      <c r="AF8">
        <v>0</v>
      </c>
      <c r="AG8">
        <v>1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111</v>
      </c>
      <c r="B9" t="s">
        <v>79</v>
      </c>
      <c r="C9" t="s">
        <v>106</v>
      </c>
      <c r="D9" t="s">
        <v>81</v>
      </c>
      <c r="E9" s="2" t="str">
        <f>HYPERLINK("capsilon://?command=openfolder&amp;siteaddress=FAM.docvelocity-na8.net&amp;folderid=FX898BA4D6-7550-58F8-A600-DA01CE722CCD","FX211013295")</f>
        <v>FX211013295</v>
      </c>
      <c r="F9" t="s">
        <v>19</v>
      </c>
      <c r="G9" t="s">
        <v>19</v>
      </c>
      <c r="H9" t="s">
        <v>82</v>
      </c>
      <c r="I9" t="s">
        <v>112</v>
      </c>
      <c r="J9">
        <v>171</v>
      </c>
      <c r="K9" t="s">
        <v>84</v>
      </c>
      <c r="L9" t="s">
        <v>85</v>
      </c>
      <c r="M9" t="s">
        <v>86</v>
      </c>
      <c r="N9">
        <v>1</v>
      </c>
      <c r="O9" s="1">
        <v>44503.406319444446</v>
      </c>
      <c r="P9" s="1">
        <v>44503.498090277775</v>
      </c>
      <c r="Q9">
        <v>7641</v>
      </c>
      <c r="R9">
        <v>288</v>
      </c>
      <c r="S9" t="b">
        <v>0</v>
      </c>
      <c r="T9" t="s">
        <v>87</v>
      </c>
      <c r="U9" t="b">
        <v>0</v>
      </c>
      <c r="V9" t="s">
        <v>108</v>
      </c>
      <c r="W9" s="1">
        <v>44503.498090277775</v>
      </c>
      <c r="X9">
        <v>46</v>
      </c>
      <c r="Y9">
        <v>0</v>
      </c>
      <c r="Z9">
        <v>0</v>
      </c>
      <c r="AA9">
        <v>0</v>
      </c>
      <c r="AB9">
        <v>0</v>
      </c>
      <c r="AC9">
        <v>0</v>
      </c>
      <c r="AD9">
        <v>171</v>
      </c>
      <c r="AE9">
        <v>167</v>
      </c>
      <c r="AF9">
        <v>0</v>
      </c>
      <c r="AG9">
        <v>1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106</v>
      </c>
      <c r="D10" t="s">
        <v>81</v>
      </c>
      <c r="E10" s="2" t="str">
        <f>HYPERLINK("capsilon://?command=openfolder&amp;siteaddress=FAM.docvelocity-na8.net&amp;folderid=FX898BA4D6-7550-58F8-A600-DA01CE722CCD","FX211013295")</f>
        <v>FX211013295</v>
      </c>
      <c r="F10" t="s">
        <v>19</v>
      </c>
      <c r="G10" t="s">
        <v>19</v>
      </c>
      <c r="H10" t="s">
        <v>82</v>
      </c>
      <c r="I10" t="s">
        <v>114</v>
      </c>
      <c r="J10">
        <v>26</v>
      </c>
      <c r="K10" t="s">
        <v>84</v>
      </c>
      <c r="L10" t="s">
        <v>85</v>
      </c>
      <c r="M10" t="s">
        <v>86</v>
      </c>
      <c r="N10">
        <v>1</v>
      </c>
      <c r="O10" s="1">
        <v>44503.406770833331</v>
      </c>
      <c r="P10" s="1">
        <v>44503.504328703704</v>
      </c>
      <c r="Q10">
        <v>8067</v>
      </c>
      <c r="R10">
        <v>362</v>
      </c>
      <c r="S10" t="b">
        <v>0</v>
      </c>
      <c r="T10" t="s">
        <v>87</v>
      </c>
      <c r="U10" t="b">
        <v>0</v>
      </c>
      <c r="V10" t="s">
        <v>108</v>
      </c>
      <c r="W10" s="1">
        <v>44503.504328703704</v>
      </c>
      <c r="X10">
        <v>53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26</v>
      </c>
      <c r="AE10">
        <v>21</v>
      </c>
      <c r="AF10">
        <v>0</v>
      </c>
      <c r="AG10">
        <v>1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115</v>
      </c>
      <c r="B11" t="s">
        <v>79</v>
      </c>
      <c r="C11" t="s">
        <v>116</v>
      </c>
      <c r="D11" t="s">
        <v>81</v>
      </c>
      <c r="E11" s="2" t="str">
        <f>HYPERLINK("capsilon://?command=openfolder&amp;siteaddress=FAM.docvelocity-na8.net&amp;folderid=FX940A967F-A59A-834E-5536-0A0E75A0C239","FX21107516")</f>
        <v>FX21107516</v>
      </c>
      <c r="F11" t="s">
        <v>19</v>
      </c>
      <c r="G11" t="s">
        <v>19</v>
      </c>
      <c r="H11" t="s">
        <v>82</v>
      </c>
      <c r="I11" t="s">
        <v>117</v>
      </c>
      <c r="J11">
        <v>38</v>
      </c>
      <c r="K11" t="s">
        <v>84</v>
      </c>
      <c r="L11" t="s">
        <v>85</v>
      </c>
      <c r="M11" t="s">
        <v>86</v>
      </c>
      <c r="N11">
        <v>1</v>
      </c>
      <c r="O11" s="1">
        <v>44503.411793981482</v>
      </c>
      <c r="P11" s="1">
        <v>44503.417696759258</v>
      </c>
      <c r="Q11">
        <v>95</v>
      </c>
      <c r="R11">
        <v>415</v>
      </c>
      <c r="S11" t="b">
        <v>0</v>
      </c>
      <c r="T11" t="s">
        <v>87</v>
      </c>
      <c r="U11" t="b">
        <v>0</v>
      </c>
      <c r="V11" t="s">
        <v>103</v>
      </c>
      <c r="W11" s="1">
        <v>44503.417696759258</v>
      </c>
      <c r="X11">
        <v>415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38</v>
      </c>
      <c r="AE11">
        <v>37</v>
      </c>
      <c r="AF11">
        <v>0</v>
      </c>
      <c r="AG11">
        <v>1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118</v>
      </c>
      <c r="B12" t="s">
        <v>79</v>
      </c>
      <c r="C12" t="s">
        <v>119</v>
      </c>
      <c r="D12" t="s">
        <v>81</v>
      </c>
      <c r="E12" s="2" t="str">
        <f>HYPERLINK("capsilon://?command=openfolder&amp;siteaddress=FAM.docvelocity-na8.net&amp;folderid=FX7CAC311C-8163-01E7-F787-EB433BDA21A8","FX211013920")</f>
        <v>FX211013920</v>
      </c>
      <c r="F12" t="s">
        <v>19</v>
      </c>
      <c r="G12" t="s">
        <v>19</v>
      </c>
      <c r="H12" t="s">
        <v>82</v>
      </c>
      <c r="I12" t="s">
        <v>120</v>
      </c>
      <c r="J12">
        <v>76</v>
      </c>
      <c r="K12" t="s">
        <v>84</v>
      </c>
      <c r="L12" t="s">
        <v>85</v>
      </c>
      <c r="M12" t="s">
        <v>86</v>
      </c>
      <c r="N12">
        <v>2</v>
      </c>
      <c r="O12" s="1">
        <v>44501.506666666668</v>
      </c>
      <c r="P12" s="1">
        <v>44501.606493055559</v>
      </c>
      <c r="Q12">
        <v>7787</v>
      </c>
      <c r="R12">
        <v>838</v>
      </c>
      <c r="S12" t="b">
        <v>0</v>
      </c>
      <c r="T12" t="s">
        <v>87</v>
      </c>
      <c r="U12" t="b">
        <v>0</v>
      </c>
      <c r="V12" t="s">
        <v>121</v>
      </c>
      <c r="W12" s="1">
        <v>44501.519108796296</v>
      </c>
      <c r="X12">
        <v>390</v>
      </c>
      <c r="Y12">
        <v>74</v>
      </c>
      <c r="Z12">
        <v>0</v>
      </c>
      <c r="AA12">
        <v>74</v>
      </c>
      <c r="AB12">
        <v>0</v>
      </c>
      <c r="AC12">
        <v>34</v>
      </c>
      <c r="AD12">
        <v>2</v>
      </c>
      <c r="AE12">
        <v>0</v>
      </c>
      <c r="AF12">
        <v>0</v>
      </c>
      <c r="AG12">
        <v>0</v>
      </c>
      <c r="AH12" t="s">
        <v>89</v>
      </c>
      <c r="AI12" s="1">
        <v>44501.606493055559</v>
      </c>
      <c r="AJ12">
        <v>448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HYPERLINK("capsilon://?command=openfolder&amp;siteaddress=FAM.docvelocity-na8.net&amp;folderid=FX88533BED-509F-16F8-837C-AA0F0334C3E5","FX21107484")</f>
        <v>FX21107484</v>
      </c>
      <c r="F13" t="s">
        <v>19</v>
      </c>
      <c r="G13" t="s">
        <v>19</v>
      </c>
      <c r="H13" t="s">
        <v>82</v>
      </c>
      <c r="I13" t="s">
        <v>124</v>
      </c>
      <c r="J13">
        <v>66</v>
      </c>
      <c r="K13" t="s">
        <v>84</v>
      </c>
      <c r="L13" t="s">
        <v>85</v>
      </c>
      <c r="M13" t="s">
        <v>86</v>
      </c>
      <c r="N13">
        <v>2</v>
      </c>
      <c r="O13" s="1">
        <v>44501.50677083333</v>
      </c>
      <c r="P13" s="1">
        <v>44501.608206018522</v>
      </c>
      <c r="Q13">
        <v>8552</v>
      </c>
      <c r="R13">
        <v>212</v>
      </c>
      <c r="S13" t="b">
        <v>0</v>
      </c>
      <c r="T13" t="s">
        <v>87</v>
      </c>
      <c r="U13" t="b">
        <v>0</v>
      </c>
      <c r="V13" t="s">
        <v>125</v>
      </c>
      <c r="W13" s="1">
        <v>44501.517638888887</v>
      </c>
      <c r="X13">
        <v>64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66</v>
      </c>
      <c r="AE13">
        <v>0</v>
      </c>
      <c r="AF13">
        <v>0</v>
      </c>
      <c r="AG13">
        <v>0</v>
      </c>
      <c r="AH13" t="s">
        <v>89</v>
      </c>
      <c r="AI13" s="1">
        <v>44501.608206018522</v>
      </c>
      <c r="AJ13">
        <v>148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66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126</v>
      </c>
      <c r="B14" t="s">
        <v>79</v>
      </c>
      <c r="C14" t="s">
        <v>116</v>
      </c>
      <c r="D14" t="s">
        <v>81</v>
      </c>
      <c r="E14" s="2" t="str">
        <f>HYPERLINK("capsilon://?command=openfolder&amp;siteaddress=FAM.docvelocity-na8.net&amp;folderid=FX940A967F-A59A-834E-5536-0A0E75A0C239","FX21107516")</f>
        <v>FX21107516</v>
      </c>
      <c r="F14" t="s">
        <v>19</v>
      </c>
      <c r="G14" t="s">
        <v>19</v>
      </c>
      <c r="H14" t="s">
        <v>82</v>
      </c>
      <c r="I14" t="s">
        <v>117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44503.418634259258</v>
      </c>
      <c r="P14" s="1">
        <v>44503.468576388892</v>
      </c>
      <c r="Q14">
        <v>2487</v>
      </c>
      <c r="R14">
        <v>1828</v>
      </c>
      <c r="S14" t="b">
        <v>0</v>
      </c>
      <c r="T14" t="s">
        <v>87</v>
      </c>
      <c r="U14" t="b">
        <v>1</v>
      </c>
      <c r="V14" t="s">
        <v>103</v>
      </c>
      <c r="W14" s="1">
        <v>44503.431631944448</v>
      </c>
      <c r="X14">
        <v>1097</v>
      </c>
      <c r="Y14">
        <v>52</v>
      </c>
      <c r="Z14">
        <v>0</v>
      </c>
      <c r="AA14">
        <v>52</v>
      </c>
      <c r="AB14">
        <v>0</v>
      </c>
      <c r="AC14">
        <v>30</v>
      </c>
      <c r="AD14">
        <v>14</v>
      </c>
      <c r="AE14">
        <v>0</v>
      </c>
      <c r="AF14">
        <v>0</v>
      </c>
      <c r="AG14">
        <v>0</v>
      </c>
      <c r="AH14" t="s">
        <v>104</v>
      </c>
      <c r="AI14" s="1">
        <v>44503.468576388892</v>
      </c>
      <c r="AJ14">
        <v>654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13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127</v>
      </c>
      <c r="B15" t="s">
        <v>79</v>
      </c>
      <c r="C15" t="s">
        <v>128</v>
      </c>
      <c r="D15" t="s">
        <v>81</v>
      </c>
      <c r="E15" s="2" t="str">
        <f>HYPERLINK("capsilon://?command=openfolder&amp;siteaddress=FAM.docvelocity-na8.net&amp;folderid=FX2DF46AC6-544D-5758-89F8-3A2FCFB5E2A8","FX21104557")</f>
        <v>FX21104557</v>
      </c>
      <c r="F15" t="s">
        <v>19</v>
      </c>
      <c r="G15" t="s">
        <v>19</v>
      </c>
      <c r="H15" t="s">
        <v>82</v>
      </c>
      <c r="I15" t="s">
        <v>129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44503.424467592595</v>
      </c>
      <c r="P15" s="1">
        <v>44503.469664351855</v>
      </c>
      <c r="Q15">
        <v>3833</v>
      </c>
      <c r="R15">
        <v>72</v>
      </c>
      <c r="S15" t="b">
        <v>0</v>
      </c>
      <c r="T15" t="s">
        <v>87</v>
      </c>
      <c r="U15" t="b">
        <v>0</v>
      </c>
      <c r="V15" t="s">
        <v>130</v>
      </c>
      <c r="W15" s="1">
        <v>44503.42496527778</v>
      </c>
      <c r="X15">
        <v>42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104</v>
      </c>
      <c r="AI15" s="1">
        <v>44503.469664351855</v>
      </c>
      <c r="AJ15">
        <v>30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132</v>
      </c>
      <c r="D16" t="s">
        <v>81</v>
      </c>
      <c r="E16" s="2" t="str">
        <f>HYPERLINK("capsilon://?command=openfolder&amp;siteaddress=FAM.docvelocity-na8.net&amp;folderid=FX25178005-C5BC-77A0-AC24-2AED66E62E1B","FX21101520")</f>
        <v>FX21101520</v>
      </c>
      <c r="F16" t="s">
        <v>19</v>
      </c>
      <c r="G16" t="s">
        <v>19</v>
      </c>
      <c r="H16" t="s">
        <v>82</v>
      </c>
      <c r="I16" t="s">
        <v>133</v>
      </c>
      <c r="J16">
        <v>66</v>
      </c>
      <c r="K16" t="s">
        <v>84</v>
      </c>
      <c r="L16" t="s">
        <v>85</v>
      </c>
      <c r="M16" t="s">
        <v>86</v>
      </c>
      <c r="N16">
        <v>2</v>
      </c>
      <c r="O16" s="1">
        <v>44501.510659722226</v>
      </c>
      <c r="P16" s="1">
        <v>44501.6090625</v>
      </c>
      <c r="Q16">
        <v>8351</v>
      </c>
      <c r="R16">
        <v>151</v>
      </c>
      <c r="S16" t="b">
        <v>0</v>
      </c>
      <c r="T16" t="s">
        <v>87</v>
      </c>
      <c r="U16" t="b">
        <v>0</v>
      </c>
      <c r="V16" t="s">
        <v>121</v>
      </c>
      <c r="W16" s="1">
        <v>44501.519502314812</v>
      </c>
      <c r="X16">
        <v>33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66</v>
      </c>
      <c r="AE16">
        <v>0</v>
      </c>
      <c r="AF16">
        <v>0</v>
      </c>
      <c r="AG16">
        <v>0</v>
      </c>
      <c r="AH16" t="s">
        <v>89</v>
      </c>
      <c r="AI16" s="1">
        <v>44501.6090625</v>
      </c>
      <c r="AJ16">
        <v>73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66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134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HYPERLINK("capsilon://?command=openfolder&amp;siteaddress=FAM.docvelocity-na8.net&amp;folderid=FXAB275BEA-5645-5F41-64C1-5B2D5B79148D","FX2111528")</f>
        <v>FX2111528</v>
      </c>
      <c r="F17" t="s">
        <v>19</v>
      </c>
      <c r="G17" t="s">
        <v>19</v>
      </c>
      <c r="H17" t="s">
        <v>82</v>
      </c>
      <c r="I17" t="s">
        <v>136</v>
      </c>
      <c r="J17">
        <v>282</v>
      </c>
      <c r="K17" t="s">
        <v>137</v>
      </c>
      <c r="L17" t="s">
        <v>19</v>
      </c>
      <c r="M17" t="s">
        <v>81</v>
      </c>
      <c r="N17">
        <v>1</v>
      </c>
      <c r="O17" s="1">
        <v>44503.433564814812</v>
      </c>
      <c r="P17" s="1">
        <v>44503.47934027778</v>
      </c>
      <c r="Q17">
        <v>3135</v>
      </c>
      <c r="R17">
        <v>820</v>
      </c>
      <c r="S17" t="b">
        <v>0</v>
      </c>
      <c r="T17" t="s">
        <v>87</v>
      </c>
      <c r="U17" t="b">
        <v>0</v>
      </c>
      <c r="V17" t="s">
        <v>130</v>
      </c>
      <c r="W17" s="1">
        <v>44503.44394675926</v>
      </c>
      <c r="X17">
        <v>811</v>
      </c>
      <c r="Y17">
        <v>166</v>
      </c>
      <c r="Z17">
        <v>0</v>
      </c>
      <c r="AA17">
        <v>166</v>
      </c>
      <c r="AB17">
        <v>0</v>
      </c>
      <c r="AC17">
        <v>35</v>
      </c>
      <c r="AD17">
        <v>116</v>
      </c>
      <c r="AE17">
        <v>0</v>
      </c>
      <c r="AF17">
        <v>0</v>
      </c>
      <c r="AG17">
        <v>0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138</v>
      </c>
      <c r="B18" t="s">
        <v>79</v>
      </c>
      <c r="C18" t="s">
        <v>139</v>
      </c>
      <c r="D18" t="s">
        <v>81</v>
      </c>
      <c r="E18" s="2" t="str">
        <f>HYPERLINK("capsilon://?command=openfolder&amp;siteaddress=FAM.docvelocity-na8.net&amp;folderid=FXB4885F69-5B64-35D8-3480-5A708D8A2FC9","FX211013312")</f>
        <v>FX211013312</v>
      </c>
      <c r="F18" t="s">
        <v>19</v>
      </c>
      <c r="G18" t="s">
        <v>19</v>
      </c>
      <c r="H18" t="s">
        <v>82</v>
      </c>
      <c r="I18" t="s">
        <v>140</v>
      </c>
      <c r="J18">
        <v>199</v>
      </c>
      <c r="K18" t="s">
        <v>84</v>
      </c>
      <c r="L18" t="s">
        <v>85</v>
      </c>
      <c r="M18" t="s">
        <v>86</v>
      </c>
      <c r="N18">
        <v>1</v>
      </c>
      <c r="O18" s="1">
        <v>44503.436168981483</v>
      </c>
      <c r="P18" s="1">
        <v>44503.503020833334</v>
      </c>
      <c r="Q18">
        <v>4729</v>
      </c>
      <c r="R18">
        <v>1047</v>
      </c>
      <c r="S18" t="b">
        <v>0</v>
      </c>
      <c r="T18" t="s">
        <v>87</v>
      </c>
      <c r="U18" t="b">
        <v>0</v>
      </c>
      <c r="V18" t="s">
        <v>108</v>
      </c>
      <c r="W18" s="1">
        <v>44503.503020833334</v>
      </c>
      <c r="X18">
        <v>426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199</v>
      </c>
      <c r="AE18">
        <v>21</v>
      </c>
      <c r="AF18">
        <v>0</v>
      </c>
      <c r="AG18">
        <v>2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141</v>
      </c>
      <c r="B19" t="s">
        <v>79</v>
      </c>
      <c r="C19" t="s">
        <v>142</v>
      </c>
      <c r="D19" t="s">
        <v>81</v>
      </c>
      <c r="E19" s="2" t="str">
        <f>HYPERLINK("capsilon://?command=openfolder&amp;siteaddress=FAM.docvelocity-na8.net&amp;folderid=FX051E1C69-D688-4A26-0FC2-4951C72089DA","FX211010160")</f>
        <v>FX211010160</v>
      </c>
      <c r="F19" t="s">
        <v>19</v>
      </c>
      <c r="G19" t="s">
        <v>19</v>
      </c>
      <c r="H19" t="s">
        <v>82</v>
      </c>
      <c r="I19" t="s">
        <v>143</v>
      </c>
      <c r="J19">
        <v>173</v>
      </c>
      <c r="K19" t="s">
        <v>84</v>
      </c>
      <c r="L19" t="s">
        <v>85</v>
      </c>
      <c r="M19" t="s">
        <v>86</v>
      </c>
      <c r="N19">
        <v>2</v>
      </c>
      <c r="O19" s="1">
        <v>44503.445416666669</v>
      </c>
      <c r="P19" s="1">
        <v>44503.519074074073</v>
      </c>
      <c r="Q19">
        <v>2127</v>
      </c>
      <c r="R19">
        <v>4237</v>
      </c>
      <c r="S19" t="b">
        <v>0</v>
      </c>
      <c r="T19" t="s">
        <v>87</v>
      </c>
      <c r="U19" t="b">
        <v>0</v>
      </c>
      <c r="V19" t="s">
        <v>130</v>
      </c>
      <c r="W19" s="1">
        <v>44503.473657407405</v>
      </c>
      <c r="X19">
        <v>2351</v>
      </c>
      <c r="Y19">
        <v>255</v>
      </c>
      <c r="Z19">
        <v>0</v>
      </c>
      <c r="AA19">
        <v>255</v>
      </c>
      <c r="AB19">
        <v>0</v>
      </c>
      <c r="AC19">
        <v>161</v>
      </c>
      <c r="AD19">
        <v>-82</v>
      </c>
      <c r="AE19">
        <v>0</v>
      </c>
      <c r="AF19">
        <v>0</v>
      </c>
      <c r="AG19">
        <v>0</v>
      </c>
      <c r="AH19" t="s">
        <v>89</v>
      </c>
      <c r="AI19" s="1">
        <v>44503.519074074073</v>
      </c>
      <c r="AJ19">
        <v>1723</v>
      </c>
      <c r="AK19">
        <v>8</v>
      </c>
      <c r="AL19">
        <v>0</v>
      </c>
      <c r="AM19">
        <v>8</v>
      </c>
      <c r="AN19">
        <v>0</v>
      </c>
      <c r="AO19">
        <v>8</v>
      </c>
      <c r="AP19">
        <v>-90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144</v>
      </c>
      <c r="B20" t="s">
        <v>79</v>
      </c>
      <c r="C20" t="s">
        <v>145</v>
      </c>
      <c r="D20" t="s">
        <v>81</v>
      </c>
      <c r="E20" s="2" t="str">
        <f>HYPERLINK("capsilon://?command=openfolder&amp;siteaddress=FAM.docvelocity-na8.net&amp;folderid=FXB67234A2-D289-4AB4-DE4D-4A569438994B","FX2111409")</f>
        <v>FX2111409</v>
      </c>
      <c r="F20" t="s">
        <v>19</v>
      </c>
      <c r="G20" t="s">
        <v>19</v>
      </c>
      <c r="H20" t="s">
        <v>82</v>
      </c>
      <c r="I20" t="s">
        <v>146</v>
      </c>
      <c r="J20">
        <v>137</v>
      </c>
      <c r="K20" t="s">
        <v>84</v>
      </c>
      <c r="L20" t="s">
        <v>85</v>
      </c>
      <c r="M20" t="s">
        <v>86</v>
      </c>
      <c r="N20">
        <v>2</v>
      </c>
      <c r="O20" s="1">
        <v>44503.45820601852</v>
      </c>
      <c r="P20" s="1">
        <v>44503.716365740744</v>
      </c>
      <c r="Q20">
        <v>21271</v>
      </c>
      <c r="R20">
        <v>1034</v>
      </c>
      <c r="S20" t="b">
        <v>0</v>
      </c>
      <c r="T20" t="s">
        <v>87</v>
      </c>
      <c r="U20" t="b">
        <v>0</v>
      </c>
      <c r="V20" t="s">
        <v>147</v>
      </c>
      <c r="W20" s="1">
        <v>44503.465289351851</v>
      </c>
      <c r="X20">
        <v>609</v>
      </c>
      <c r="Y20">
        <v>117</v>
      </c>
      <c r="Z20">
        <v>0</v>
      </c>
      <c r="AA20">
        <v>117</v>
      </c>
      <c r="AB20">
        <v>0</v>
      </c>
      <c r="AC20">
        <v>37</v>
      </c>
      <c r="AD20">
        <v>20</v>
      </c>
      <c r="AE20">
        <v>0</v>
      </c>
      <c r="AF20">
        <v>0</v>
      </c>
      <c r="AG20">
        <v>0</v>
      </c>
      <c r="AH20" t="s">
        <v>104</v>
      </c>
      <c r="AI20" s="1">
        <v>44503.716365740744</v>
      </c>
      <c r="AJ20">
        <v>405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19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148</v>
      </c>
      <c r="B21" t="s">
        <v>79</v>
      </c>
      <c r="C21" t="s">
        <v>149</v>
      </c>
      <c r="D21" t="s">
        <v>81</v>
      </c>
      <c r="E21" s="2" t="str">
        <f>HYPERLINK("capsilon://?command=openfolder&amp;siteaddress=FAM.docvelocity-na8.net&amp;folderid=FX5270E010-8A2A-9B3A-0F56-65CF9B30614D","FX21102441")</f>
        <v>FX21102441</v>
      </c>
      <c r="F21" t="s">
        <v>19</v>
      </c>
      <c r="G21" t="s">
        <v>19</v>
      </c>
      <c r="H21" t="s">
        <v>82</v>
      </c>
      <c r="I21" t="s">
        <v>150</v>
      </c>
      <c r="J21">
        <v>206</v>
      </c>
      <c r="K21" t="s">
        <v>84</v>
      </c>
      <c r="L21" t="s">
        <v>85</v>
      </c>
      <c r="M21" t="s">
        <v>86</v>
      </c>
      <c r="N21">
        <v>2</v>
      </c>
      <c r="O21" s="1">
        <v>44501.517048611109</v>
      </c>
      <c r="P21" s="1">
        <v>44501.612812500003</v>
      </c>
      <c r="Q21">
        <v>7473</v>
      </c>
      <c r="R21">
        <v>801</v>
      </c>
      <c r="S21" t="b">
        <v>0</v>
      </c>
      <c r="T21" t="s">
        <v>87</v>
      </c>
      <c r="U21" t="b">
        <v>0</v>
      </c>
      <c r="V21" t="s">
        <v>121</v>
      </c>
      <c r="W21" s="1">
        <v>44501.524224537039</v>
      </c>
      <c r="X21">
        <v>408</v>
      </c>
      <c r="Y21">
        <v>116</v>
      </c>
      <c r="Z21">
        <v>0</v>
      </c>
      <c r="AA21">
        <v>116</v>
      </c>
      <c r="AB21">
        <v>0</v>
      </c>
      <c r="AC21">
        <v>61</v>
      </c>
      <c r="AD21">
        <v>90</v>
      </c>
      <c r="AE21">
        <v>0</v>
      </c>
      <c r="AF21">
        <v>0</v>
      </c>
      <c r="AG21">
        <v>0</v>
      </c>
      <c r="AH21" t="s">
        <v>104</v>
      </c>
      <c r="AI21" s="1">
        <v>44501.612812500003</v>
      </c>
      <c r="AJ21">
        <v>393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88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151</v>
      </c>
      <c r="B22" t="s">
        <v>79</v>
      </c>
      <c r="C22" t="s">
        <v>152</v>
      </c>
      <c r="D22" t="s">
        <v>81</v>
      </c>
      <c r="E22" s="2" t="str">
        <f>HYPERLINK("capsilon://?command=openfolder&amp;siteaddress=FAM.docvelocity-na8.net&amp;folderid=FX2B996503-177A-F417-0502-C81FA53DA39F","FX21111378")</f>
        <v>FX21111378</v>
      </c>
      <c r="F22" t="s">
        <v>19</v>
      </c>
      <c r="G22" t="s">
        <v>19</v>
      </c>
      <c r="H22" t="s">
        <v>82</v>
      </c>
      <c r="I22" t="s">
        <v>153</v>
      </c>
      <c r="J22">
        <v>66</v>
      </c>
      <c r="K22" t="s">
        <v>84</v>
      </c>
      <c r="L22" t="s">
        <v>85</v>
      </c>
      <c r="M22" t="s">
        <v>86</v>
      </c>
      <c r="N22">
        <v>1</v>
      </c>
      <c r="O22" s="1">
        <v>44503.473067129627</v>
      </c>
      <c r="P22" s="1">
        <v>44503.518645833334</v>
      </c>
      <c r="Q22">
        <v>2439</v>
      </c>
      <c r="R22">
        <v>1499</v>
      </c>
      <c r="S22" t="b">
        <v>0</v>
      </c>
      <c r="T22" t="s">
        <v>87</v>
      </c>
      <c r="U22" t="b">
        <v>0</v>
      </c>
      <c r="V22" t="s">
        <v>108</v>
      </c>
      <c r="W22" s="1">
        <v>44503.518645833334</v>
      </c>
      <c r="X22">
        <v>1215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66</v>
      </c>
      <c r="AE22">
        <v>52</v>
      </c>
      <c r="AF22">
        <v>0</v>
      </c>
      <c r="AG22">
        <v>1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154</v>
      </c>
      <c r="B23" t="s">
        <v>79</v>
      </c>
      <c r="C23" t="s">
        <v>155</v>
      </c>
      <c r="D23" t="s">
        <v>81</v>
      </c>
      <c r="E23" s="2" t="str">
        <f>HYPERLINK("capsilon://?command=openfolder&amp;siteaddress=FAM.docvelocity-na8.net&amp;folderid=FXBFD35848-BBE0-4544-191E-17ECCE08B081","FX21111429")</f>
        <v>FX21111429</v>
      </c>
      <c r="F23" t="s">
        <v>19</v>
      </c>
      <c r="G23" t="s">
        <v>19</v>
      </c>
      <c r="H23" t="s">
        <v>82</v>
      </c>
      <c r="I23" t="s">
        <v>156</v>
      </c>
      <c r="J23">
        <v>66</v>
      </c>
      <c r="K23" t="s">
        <v>84</v>
      </c>
      <c r="L23" t="s">
        <v>85</v>
      </c>
      <c r="M23" t="s">
        <v>86</v>
      </c>
      <c r="N23">
        <v>1</v>
      </c>
      <c r="O23" s="1">
        <v>44503.473287037035</v>
      </c>
      <c r="P23" s="1">
        <v>44503.520104166666</v>
      </c>
      <c r="Q23">
        <v>3723</v>
      </c>
      <c r="R23">
        <v>322</v>
      </c>
      <c r="S23" t="b">
        <v>0</v>
      </c>
      <c r="T23" t="s">
        <v>87</v>
      </c>
      <c r="U23" t="b">
        <v>0</v>
      </c>
      <c r="V23" t="s">
        <v>108</v>
      </c>
      <c r="W23" s="1">
        <v>44503.520104166666</v>
      </c>
      <c r="X23">
        <v>125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157</v>
      </c>
      <c r="B24" t="s">
        <v>79</v>
      </c>
      <c r="C24" t="s">
        <v>158</v>
      </c>
      <c r="D24" t="s">
        <v>81</v>
      </c>
      <c r="E24" s="2" t="str">
        <f>HYPERLINK("capsilon://?command=openfolder&amp;siteaddress=FAM.docvelocity-na8.net&amp;folderid=FXF73F3A2C-B952-BC57-FBC7-9A55E960B26C","FX211013270")</f>
        <v>FX211013270</v>
      </c>
      <c r="F24" t="s">
        <v>19</v>
      </c>
      <c r="G24" t="s">
        <v>19</v>
      </c>
      <c r="H24" t="s">
        <v>82</v>
      </c>
      <c r="I24" t="s">
        <v>159</v>
      </c>
      <c r="J24">
        <v>38</v>
      </c>
      <c r="K24" t="s">
        <v>84</v>
      </c>
      <c r="L24" t="s">
        <v>85</v>
      </c>
      <c r="M24" t="s">
        <v>86</v>
      </c>
      <c r="N24">
        <v>2</v>
      </c>
      <c r="O24" s="1">
        <v>44503.479479166665</v>
      </c>
      <c r="P24" s="1">
        <v>44503.716192129628</v>
      </c>
      <c r="Q24">
        <v>19947</v>
      </c>
      <c r="R24">
        <v>505</v>
      </c>
      <c r="S24" t="b">
        <v>0</v>
      </c>
      <c r="T24" t="s">
        <v>87</v>
      </c>
      <c r="U24" t="b">
        <v>0</v>
      </c>
      <c r="V24" t="s">
        <v>88</v>
      </c>
      <c r="W24" s="1">
        <v>44503.482094907406</v>
      </c>
      <c r="X24">
        <v>206</v>
      </c>
      <c r="Y24">
        <v>37</v>
      </c>
      <c r="Z24">
        <v>0</v>
      </c>
      <c r="AA24">
        <v>37</v>
      </c>
      <c r="AB24">
        <v>0</v>
      </c>
      <c r="AC24">
        <v>32</v>
      </c>
      <c r="AD24">
        <v>1</v>
      </c>
      <c r="AE24">
        <v>0</v>
      </c>
      <c r="AF24">
        <v>0</v>
      </c>
      <c r="AG24">
        <v>0</v>
      </c>
      <c r="AH24" t="s">
        <v>160</v>
      </c>
      <c r="AI24" s="1">
        <v>44503.716192129628</v>
      </c>
      <c r="AJ24">
        <v>299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161</v>
      </c>
      <c r="B25" t="s">
        <v>79</v>
      </c>
      <c r="C25" t="s">
        <v>162</v>
      </c>
      <c r="D25" t="s">
        <v>81</v>
      </c>
      <c r="E25" s="2" t="str">
        <f>HYPERLINK("capsilon://?command=openfolder&amp;siteaddress=FAM.docvelocity-na8.net&amp;folderid=FXFAA791D5-5BBD-B3E7-52E5-2EE2DCC6AFCC","FX21096106")</f>
        <v>FX21096106</v>
      </c>
      <c r="F25" t="s">
        <v>19</v>
      </c>
      <c r="G25" t="s">
        <v>19</v>
      </c>
      <c r="H25" t="s">
        <v>82</v>
      </c>
      <c r="I25" t="s">
        <v>163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44503.479803240742</v>
      </c>
      <c r="P25" s="1">
        <v>44503.71770833333</v>
      </c>
      <c r="Q25">
        <v>20399</v>
      </c>
      <c r="R25">
        <v>156</v>
      </c>
      <c r="S25" t="b">
        <v>0</v>
      </c>
      <c r="T25" t="s">
        <v>87</v>
      </c>
      <c r="U25" t="b">
        <v>0</v>
      </c>
      <c r="V25" t="s">
        <v>130</v>
      </c>
      <c r="W25" s="1">
        <v>44503.480613425927</v>
      </c>
      <c r="X25">
        <v>41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104</v>
      </c>
      <c r="AI25" s="1">
        <v>44503.71770833333</v>
      </c>
      <c r="AJ25">
        <v>115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164</v>
      </c>
      <c r="B26" t="s">
        <v>79</v>
      </c>
      <c r="C26" t="s">
        <v>165</v>
      </c>
      <c r="D26" t="s">
        <v>81</v>
      </c>
      <c r="E26" s="2" t="str">
        <f>HYPERLINK("capsilon://?command=openfolder&amp;siteaddress=FAM.docvelocity-na8.net&amp;folderid=FXF1EEC33D-A4A5-DFDD-03A7-7FAA0A9B43B1","FX211014146")</f>
        <v>FX211014146</v>
      </c>
      <c r="F26" t="s">
        <v>19</v>
      </c>
      <c r="G26" t="s">
        <v>19</v>
      </c>
      <c r="H26" t="s">
        <v>82</v>
      </c>
      <c r="I26" t="s">
        <v>166</v>
      </c>
      <c r="J26">
        <v>454</v>
      </c>
      <c r="K26" t="s">
        <v>84</v>
      </c>
      <c r="L26" t="s">
        <v>85</v>
      </c>
      <c r="M26" t="s">
        <v>86</v>
      </c>
      <c r="N26">
        <v>2</v>
      </c>
      <c r="O26" s="1">
        <v>44503.481574074074</v>
      </c>
      <c r="P26" s="1">
        <v>44503.731678240743</v>
      </c>
      <c r="Q26">
        <v>18931</v>
      </c>
      <c r="R26">
        <v>2678</v>
      </c>
      <c r="S26" t="b">
        <v>0</v>
      </c>
      <c r="T26" t="s">
        <v>87</v>
      </c>
      <c r="U26" t="b">
        <v>0</v>
      </c>
      <c r="V26" t="s">
        <v>130</v>
      </c>
      <c r="W26" s="1">
        <v>44503.499097222222</v>
      </c>
      <c r="X26">
        <v>1472</v>
      </c>
      <c r="Y26">
        <v>299</v>
      </c>
      <c r="Z26">
        <v>0</v>
      </c>
      <c r="AA26">
        <v>299</v>
      </c>
      <c r="AB26">
        <v>0</v>
      </c>
      <c r="AC26">
        <v>115</v>
      </c>
      <c r="AD26">
        <v>155</v>
      </c>
      <c r="AE26">
        <v>0</v>
      </c>
      <c r="AF26">
        <v>0</v>
      </c>
      <c r="AG26">
        <v>0</v>
      </c>
      <c r="AH26" t="s">
        <v>104</v>
      </c>
      <c r="AI26" s="1">
        <v>44503.731678240743</v>
      </c>
      <c r="AJ26">
        <v>1206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153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167</v>
      </c>
      <c r="B27" t="s">
        <v>79</v>
      </c>
      <c r="C27" t="s">
        <v>168</v>
      </c>
      <c r="D27" t="s">
        <v>81</v>
      </c>
      <c r="E27" s="2" t="str">
        <f>HYPERLINK("capsilon://?command=openfolder&amp;siteaddress=FAM.docvelocity-na8.net&amp;folderid=FX192FD0FA-C2A3-096F-41F2-0B52802AEA56","FX211012989")</f>
        <v>FX211012989</v>
      </c>
      <c r="F27" t="s">
        <v>19</v>
      </c>
      <c r="G27" t="s">
        <v>19</v>
      </c>
      <c r="H27" t="s">
        <v>82</v>
      </c>
      <c r="I27" t="s">
        <v>169</v>
      </c>
      <c r="J27">
        <v>66</v>
      </c>
      <c r="K27" t="s">
        <v>84</v>
      </c>
      <c r="L27" t="s">
        <v>85</v>
      </c>
      <c r="M27" t="s">
        <v>86</v>
      </c>
      <c r="N27">
        <v>2</v>
      </c>
      <c r="O27" s="1">
        <v>44503.481805555559</v>
      </c>
      <c r="P27" s="1">
        <v>44503.729270833333</v>
      </c>
      <c r="Q27">
        <v>20612</v>
      </c>
      <c r="R27">
        <v>769</v>
      </c>
      <c r="S27" t="b">
        <v>0</v>
      </c>
      <c r="T27" t="s">
        <v>87</v>
      </c>
      <c r="U27" t="b">
        <v>0</v>
      </c>
      <c r="V27" t="s">
        <v>88</v>
      </c>
      <c r="W27" s="1">
        <v>44503.485231481478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36</v>
      </c>
      <c r="AD27">
        <v>14</v>
      </c>
      <c r="AE27">
        <v>0</v>
      </c>
      <c r="AF27">
        <v>0</v>
      </c>
      <c r="AG27">
        <v>0</v>
      </c>
      <c r="AH27" t="s">
        <v>160</v>
      </c>
      <c r="AI27" s="1">
        <v>44503.729270833333</v>
      </c>
      <c r="AJ27">
        <v>499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170</v>
      </c>
      <c r="B28" t="s">
        <v>79</v>
      </c>
      <c r="C28" t="s">
        <v>171</v>
      </c>
      <c r="D28" t="s">
        <v>81</v>
      </c>
      <c r="E28" s="2" t="str">
        <f>HYPERLINK("capsilon://?command=openfolder&amp;siteaddress=FAM.docvelocity-na8.net&amp;folderid=FX33A8CB55-5CDD-96ED-7CAF-CBEDF8ECCA5C","FX21111293")</f>
        <v>FX21111293</v>
      </c>
      <c r="F28" t="s">
        <v>19</v>
      </c>
      <c r="G28" t="s">
        <v>19</v>
      </c>
      <c r="H28" t="s">
        <v>82</v>
      </c>
      <c r="I28" t="s">
        <v>172</v>
      </c>
      <c r="J28">
        <v>121</v>
      </c>
      <c r="K28" t="s">
        <v>84</v>
      </c>
      <c r="L28" t="s">
        <v>85</v>
      </c>
      <c r="M28" t="s">
        <v>86</v>
      </c>
      <c r="N28">
        <v>2</v>
      </c>
      <c r="O28" s="1">
        <v>44503.48296296296</v>
      </c>
      <c r="P28" s="1">
        <v>44503.749965277777</v>
      </c>
      <c r="Q28">
        <v>20157</v>
      </c>
      <c r="R28">
        <v>2912</v>
      </c>
      <c r="S28" t="b">
        <v>0</v>
      </c>
      <c r="T28" t="s">
        <v>87</v>
      </c>
      <c r="U28" t="b">
        <v>0</v>
      </c>
      <c r="V28" t="s">
        <v>173</v>
      </c>
      <c r="W28" s="1">
        <v>44503.498252314814</v>
      </c>
      <c r="X28">
        <v>1084</v>
      </c>
      <c r="Y28">
        <v>142</v>
      </c>
      <c r="Z28">
        <v>0</v>
      </c>
      <c r="AA28">
        <v>142</v>
      </c>
      <c r="AB28">
        <v>0</v>
      </c>
      <c r="AC28">
        <v>81</v>
      </c>
      <c r="AD28">
        <v>-21</v>
      </c>
      <c r="AE28">
        <v>0</v>
      </c>
      <c r="AF28">
        <v>0</v>
      </c>
      <c r="AG28">
        <v>0</v>
      </c>
      <c r="AH28" t="s">
        <v>160</v>
      </c>
      <c r="AI28" s="1">
        <v>44503.749965277777</v>
      </c>
      <c r="AJ28">
        <v>1787</v>
      </c>
      <c r="AK28">
        <v>6</v>
      </c>
      <c r="AL28">
        <v>0</v>
      </c>
      <c r="AM28">
        <v>6</v>
      </c>
      <c r="AN28">
        <v>0</v>
      </c>
      <c r="AO28">
        <v>6</v>
      </c>
      <c r="AP28">
        <v>-27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174</v>
      </c>
      <c r="B29" t="s">
        <v>79</v>
      </c>
      <c r="C29" t="s">
        <v>175</v>
      </c>
      <c r="D29" t="s">
        <v>81</v>
      </c>
      <c r="E29" s="2" t="str">
        <f>HYPERLINK("capsilon://?command=openfolder&amp;siteaddress=FAM.docvelocity-na8.net&amp;folderid=FXF0BFC380-85A7-2C0B-9C9C-9F272DA3C220","FX2110932")</f>
        <v>FX2110932</v>
      </c>
      <c r="F29" t="s">
        <v>19</v>
      </c>
      <c r="G29" t="s">
        <v>19</v>
      </c>
      <c r="H29" t="s">
        <v>82</v>
      </c>
      <c r="I29" t="s">
        <v>176</v>
      </c>
      <c r="J29">
        <v>76</v>
      </c>
      <c r="K29" t="s">
        <v>84</v>
      </c>
      <c r="L29" t="s">
        <v>85</v>
      </c>
      <c r="M29" t="s">
        <v>86</v>
      </c>
      <c r="N29">
        <v>2</v>
      </c>
      <c r="O29" s="1">
        <v>44503.491886574076</v>
      </c>
      <c r="P29" s="1">
        <v>44503.522824074076</v>
      </c>
      <c r="Q29">
        <v>1198</v>
      </c>
      <c r="R29">
        <v>1475</v>
      </c>
      <c r="S29" t="b">
        <v>0</v>
      </c>
      <c r="T29" t="s">
        <v>87</v>
      </c>
      <c r="U29" t="b">
        <v>1</v>
      </c>
      <c r="V29" t="s">
        <v>88</v>
      </c>
      <c r="W29" s="1">
        <v>44503.505613425928</v>
      </c>
      <c r="X29">
        <v>816</v>
      </c>
      <c r="Y29">
        <v>74</v>
      </c>
      <c r="Z29">
        <v>0</v>
      </c>
      <c r="AA29">
        <v>74</v>
      </c>
      <c r="AB29">
        <v>0</v>
      </c>
      <c r="AC29">
        <v>67</v>
      </c>
      <c r="AD29">
        <v>2</v>
      </c>
      <c r="AE29">
        <v>0</v>
      </c>
      <c r="AF29">
        <v>0</v>
      </c>
      <c r="AG29">
        <v>0</v>
      </c>
      <c r="AH29" t="s">
        <v>177</v>
      </c>
      <c r="AI29" s="1">
        <v>44503.522824074076</v>
      </c>
      <c r="AJ29">
        <v>642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178</v>
      </c>
      <c r="B30" t="s">
        <v>79</v>
      </c>
      <c r="C30" t="s">
        <v>179</v>
      </c>
      <c r="D30" t="s">
        <v>81</v>
      </c>
      <c r="E30" s="2" t="str">
        <f>HYPERLINK("capsilon://?command=openfolder&amp;siteaddress=FAM.docvelocity-na8.net&amp;folderid=FX41DDE000-9885-6A06-9DC7-D82C465748C6","FX21076314")</f>
        <v>FX21076314</v>
      </c>
      <c r="F30" t="s">
        <v>19</v>
      </c>
      <c r="G30" t="s">
        <v>19</v>
      </c>
      <c r="H30" t="s">
        <v>82</v>
      </c>
      <c r="I30" t="s">
        <v>180</v>
      </c>
      <c r="J30">
        <v>66</v>
      </c>
      <c r="K30" t="s">
        <v>84</v>
      </c>
      <c r="L30" t="s">
        <v>85</v>
      </c>
      <c r="M30" t="s">
        <v>86</v>
      </c>
      <c r="N30">
        <v>2</v>
      </c>
      <c r="O30" s="1">
        <v>44503.495613425926</v>
      </c>
      <c r="P30" s="1">
        <v>44503.624976851854</v>
      </c>
      <c r="Q30">
        <v>9597</v>
      </c>
      <c r="R30">
        <v>1580</v>
      </c>
      <c r="S30" t="b">
        <v>0</v>
      </c>
      <c r="T30" t="s">
        <v>87</v>
      </c>
      <c r="U30" t="b">
        <v>1</v>
      </c>
      <c r="V30" t="s">
        <v>181</v>
      </c>
      <c r="W30" s="1">
        <v>44503.508738425924</v>
      </c>
      <c r="X30">
        <v>452</v>
      </c>
      <c r="Y30">
        <v>52</v>
      </c>
      <c r="Z30">
        <v>0</v>
      </c>
      <c r="AA30">
        <v>52</v>
      </c>
      <c r="AB30">
        <v>0</v>
      </c>
      <c r="AC30">
        <v>42</v>
      </c>
      <c r="AD30">
        <v>14</v>
      </c>
      <c r="AE30">
        <v>0</v>
      </c>
      <c r="AF30">
        <v>0</v>
      </c>
      <c r="AG30">
        <v>0</v>
      </c>
      <c r="AH30" t="s">
        <v>182</v>
      </c>
      <c r="AI30" s="1">
        <v>44503.624976851854</v>
      </c>
      <c r="AJ30">
        <v>569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14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183</v>
      </c>
      <c r="B31" t="s">
        <v>79</v>
      </c>
      <c r="C31" t="s">
        <v>106</v>
      </c>
      <c r="D31" t="s">
        <v>81</v>
      </c>
      <c r="E31" s="2" t="str">
        <f>HYPERLINK("capsilon://?command=openfolder&amp;siteaddress=FAM.docvelocity-na8.net&amp;folderid=FX898BA4D6-7550-58F8-A600-DA01CE722CCD","FX211013295")</f>
        <v>FX211013295</v>
      </c>
      <c r="F31" t="s">
        <v>19</v>
      </c>
      <c r="G31" t="s">
        <v>19</v>
      </c>
      <c r="H31" t="s">
        <v>82</v>
      </c>
      <c r="I31" t="s">
        <v>107</v>
      </c>
      <c r="J31">
        <v>111</v>
      </c>
      <c r="K31" t="s">
        <v>84</v>
      </c>
      <c r="L31" t="s">
        <v>85</v>
      </c>
      <c r="M31" t="s">
        <v>86</v>
      </c>
      <c r="N31">
        <v>2</v>
      </c>
      <c r="O31" s="1">
        <v>44503.499976851854</v>
      </c>
      <c r="P31" s="1">
        <v>44503.699745370373</v>
      </c>
      <c r="Q31">
        <v>14880</v>
      </c>
      <c r="R31">
        <v>2380</v>
      </c>
      <c r="S31" t="b">
        <v>0</v>
      </c>
      <c r="T31" t="s">
        <v>87</v>
      </c>
      <c r="U31" t="b">
        <v>1</v>
      </c>
      <c r="V31" t="s">
        <v>181</v>
      </c>
      <c r="W31" s="1">
        <v>44503.518935185188</v>
      </c>
      <c r="X31">
        <v>959</v>
      </c>
      <c r="Y31">
        <v>119</v>
      </c>
      <c r="Z31">
        <v>0</v>
      </c>
      <c r="AA31">
        <v>119</v>
      </c>
      <c r="AB31">
        <v>0</v>
      </c>
      <c r="AC31">
        <v>118</v>
      </c>
      <c r="AD31">
        <v>-8</v>
      </c>
      <c r="AE31">
        <v>0</v>
      </c>
      <c r="AF31">
        <v>0</v>
      </c>
      <c r="AG31">
        <v>0</v>
      </c>
      <c r="AH31" t="s">
        <v>182</v>
      </c>
      <c r="AI31" s="1">
        <v>44503.699745370373</v>
      </c>
      <c r="AJ31">
        <v>949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184</v>
      </c>
      <c r="B32" t="s">
        <v>79</v>
      </c>
      <c r="C32" t="s">
        <v>106</v>
      </c>
      <c r="D32" t="s">
        <v>81</v>
      </c>
      <c r="E32" s="2" t="str">
        <f>HYPERLINK("capsilon://?command=openfolder&amp;siteaddress=FAM.docvelocity-na8.net&amp;folderid=FX898BA4D6-7550-58F8-A600-DA01CE722CCD","FX211013295")</f>
        <v>FX211013295</v>
      </c>
      <c r="F32" t="s">
        <v>19</v>
      </c>
      <c r="G32" t="s">
        <v>19</v>
      </c>
      <c r="H32" t="s">
        <v>82</v>
      </c>
      <c r="I32" t="s">
        <v>110</v>
      </c>
      <c r="J32">
        <v>26</v>
      </c>
      <c r="K32" t="s">
        <v>84</v>
      </c>
      <c r="L32" t="s">
        <v>85</v>
      </c>
      <c r="M32" t="s">
        <v>86</v>
      </c>
      <c r="N32">
        <v>2</v>
      </c>
      <c r="O32" s="1">
        <v>44503.501331018517</v>
      </c>
      <c r="P32" s="1">
        <v>44503.692465277774</v>
      </c>
      <c r="Q32">
        <v>15638</v>
      </c>
      <c r="R32">
        <v>876</v>
      </c>
      <c r="S32" t="b">
        <v>0</v>
      </c>
      <c r="T32" t="s">
        <v>87</v>
      </c>
      <c r="U32" t="b">
        <v>1</v>
      </c>
      <c r="V32" t="s">
        <v>103</v>
      </c>
      <c r="W32" s="1">
        <v>44503.510821759257</v>
      </c>
      <c r="X32">
        <v>725</v>
      </c>
      <c r="Y32">
        <v>21</v>
      </c>
      <c r="Z32">
        <v>0</v>
      </c>
      <c r="AA32">
        <v>21</v>
      </c>
      <c r="AB32">
        <v>0</v>
      </c>
      <c r="AC32">
        <v>20</v>
      </c>
      <c r="AD32">
        <v>5</v>
      </c>
      <c r="AE32">
        <v>0</v>
      </c>
      <c r="AF32">
        <v>0</v>
      </c>
      <c r="AG32">
        <v>0</v>
      </c>
      <c r="AH32" t="s">
        <v>104</v>
      </c>
      <c r="AI32" s="1">
        <v>44503.692465277774</v>
      </c>
      <c r="AJ32">
        <v>151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185</v>
      </c>
      <c r="B33" t="s">
        <v>79</v>
      </c>
      <c r="C33" t="s">
        <v>186</v>
      </c>
      <c r="D33" t="s">
        <v>81</v>
      </c>
      <c r="E33" s="2" t="str">
        <f>HYPERLINK("capsilon://?command=openfolder&amp;siteaddress=FAM.docvelocity-na8.net&amp;folderid=FX0A8C179E-75F0-F836-20DB-F382700FC88F","FX2111420")</f>
        <v>FX2111420</v>
      </c>
      <c r="F33" t="s">
        <v>19</v>
      </c>
      <c r="G33" t="s">
        <v>19</v>
      </c>
      <c r="H33" t="s">
        <v>82</v>
      </c>
      <c r="I33" t="s">
        <v>187</v>
      </c>
      <c r="J33">
        <v>244</v>
      </c>
      <c r="K33" t="s">
        <v>84</v>
      </c>
      <c r="L33" t="s">
        <v>85</v>
      </c>
      <c r="M33" t="s">
        <v>86</v>
      </c>
      <c r="N33">
        <v>2</v>
      </c>
      <c r="O33" s="1">
        <v>44503.502974537034</v>
      </c>
      <c r="P33" s="1">
        <v>44503.757164351853</v>
      </c>
      <c r="Q33">
        <v>17751</v>
      </c>
      <c r="R33">
        <v>4211</v>
      </c>
      <c r="S33" t="b">
        <v>0</v>
      </c>
      <c r="T33" t="s">
        <v>87</v>
      </c>
      <c r="U33" t="b">
        <v>0</v>
      </c>
      <c r="V33" t="s">
        <v>125</v>
      </c>
      <c r="W33" s="1">
        <v>44503.550451388888</v>
      </c>
      <c r="X33">
        <v>2633</v>
      </c>
      <c r="Y33">
        <v>197</v>
      </c>
      <c r="Z33">
        <v>0</v>
      </c>
      <c r="AA33">
        <v>197</v>
      </c>
      <c r="AB33">
        <v>0</v>
      </c>
      <c r="AC33">
        <v>85</v>
      </c>
      <c r="AD33">
        <v>47</v>
      </c>
      <c r="AE33">
        <v>0</v>
      </c>
      <c r="AF33">
        <v>0</v>
      </c>
      <c r="AG33">
        <v>0</v>
      </c>
      <c r="AH33" t="s">
        <v>182</v>
      </c>
      <c r="AI33" s="1">
        <v>44503.757164351853</v>
      </c>
      <c r="AJ33">
        <v>1492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47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188</v>
      </c>
      <c r="B34" t="s">
        <v>79</v>
      </c>
      <c r="C34" t="s">
        <v>106</v>
      </c>
      <c r="D34" t="s">
        <v>81</v>
      </c>
      <c r="E34" s="2" t="str">
        <f>HYPERLINK("capsilon://?command=openfolder&amp;siteaddress=FAM.docvelocity-na8.net&amp;folderid=FX898BA4D6-7550-58F8-A600-DA01CE722CCD","FX211013295")</f>
        <v>FX211013295</v>
      </c>
      <c r="F34" t="s">
        <v>19</v>
      </c>
      <c r="G34" t="s">
        <v>19</v>
      </c>
      <c r="H34" t="s">
        <v>82</v>
      </c>
      <c r="I34" t="s">
        <v>112</v>
      </c>
      <c r="J34">
        <v>171</v>
      </c>
      <c r="K34" t="s">
        <v>84</v>
      </c>
      <c r="L34" t="s">
        <v>85</v>
      </c>
      <c r="M34" t="s">
        <v>86</v>
      </c>
      <c r="N34">
        <v>2</v>
      </c>
      <c r="O34" s="1">
        <v>44503.50335648148</v>
      </c>
      <c r="P34" s="1">
        <v>44503.701099537036</v>
      </c>
      <c r="Q34">
        <v>14236</v>
      </c>
      <c r="R34">
        <v>2849</v>
      </c>
      <c r="S34" t="b">
        <v>0</v>
      </c>
      <c r="T34" t="s">
        <v>87</v>
      </c>
      <c r="U34" t="b">
        <v>1</v>
      </c>
      <c r="V34" t="s">
        <v>189</v>
      </c>
      <c r="W34" s="1">
        <v>44503.52884259259</v>
      </c>
      <c r="X34">
        <v>2097</v>
      </c>
      <c r="Y34">
        <v>154</v>
      </c>
      <c r="Z34">
        <v>0</v>
      </c>
      <c r="AA34">
        <v>154</v>
      </c>
      <c r="AB34">
        <v>0</v>
      </c>
      <c r="AC34">
        <v>151</v>
      </c>
      <c r="AD34">
        <v>17</v>
      </c>
      <c r="AE34">
        <v>0</v>
      </c>
      <c r="AF34">
        <v>0</v>
      </c>
      <c r="AG34">
        <v>0</v>
      </c>
      <c r="AH34" t="s">
        <v>104</v>
      </c>
      <c r="AI34" s="1">
        <v>44503.701099537036</v>
      </c>
      <c r="AJ34">
        <v>745</v>
      </c>
      <c r="AK34">
        <v>4</v>
      </c>
      <c r="AL34">
        <v>0</v>
      </c>
      <c r="AM34">
        <v>4</v>
      </c>
      <c r="AN34">
        <v>0</v>
      </c>
      <c r="AO34">
        <v>4</v>
      </c>
      <c r="AP34">
        <v>13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190</v>
      </c>
      <c r="B35" t="s">
        <v>79</v>
      </c>
      <c r="C35" t="s">
        <v>139</v>
      </c>
      <c r="D35" t="s">
        <v>81</v>
      </c>
      <c r="E35" s="2" t="str">
        <f>HYPERLINK("capsilon://?command=openfolder&amp;siteaddress=FAM.docvelocity-na8.net&amp;folderid=FXB4885F69-5B64-35D8-3480-5A708D8A2FC9","FX211013312")</f>
        <v>FX211013312</v>
      </c>
      <c r="F35" t="s">
        <v>19</v>
      </c>
      <c r="G35" t="s">
        <v>19</v>
      </c>
      <c r="H35" t="s">
        <v>82</v>
      </c>
      <c r="I35" t="s">
        <v>140</v>
      </c>
      <c r="J35">
        <v>52</v>
      </c>
      <c r="K35" t="s">
        <v>84</v>
      </c>
      <c r="L35" t="s">
        <v>85</v>
      </c>
      <c r="M35" t="s">
        <v>86</v>
      </c>
      <c r="N35">
        <v>2</v>
      </c>
      <c r="O35" s="1">
        <v>44503.503981481481</v>
      </c>
      <c r="P35" s="1">
        <v>44503.723483796297</v>
      </c>
      <c r="Q35">
        <v>15597</v>
      </c>
      <c r="R35">
        <v>3368</v>
      </c>
      <c r="S35" t="b">
        <v>0</v>
      </c>
      <c r="T35" t="s">
        <v>87</v>
      </c>
      <c r="U35" t="b">
        <v>1</v>
      </c>
      <c r="V35" t="s">
        <v>173</v>
      </c>
      <c r="W35" s="1">
        <v>44503.525775462964</v>
      </c>
      <c r="X35">
        <v>915</v>
      </c>
      <c r="Y35">
        <v>45</v>
      </c>
      <c r="Z35">
        <v>0</v>
      </c>
      <c r="AA35">
        <v>45</v>
      </c>
      <c r="AB35">
        <v>0</v>
      </c>
      <c r="AC35">
        <v>42</v>
      </c>
      <c r="AD35">
        <v>7</v>
      </c>
      <c r="AE35">
        <v>0</v>
      </c>
      <c r="AF35">
        <v>0</v>
      </c>
      <c r="AG35">
        <v>0</v>
      </c>
      <c r="AH35" t="s">
        <v>160</v>
      </c>
      <c r="AI35" s="1">
        <v>44503.723483796297</v>
      </c>
      <c r="AJ35">
        <v>629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191</v>
      </c>
      <c r="B36" t="s">
        <v>79</v>
      </c>
      <c r="C36" t="s">
        <v>192</v>
      </c>
      <c r="D36" t="s">
        <v>81</v>
      </c>
      <c r="E36" s="2" t="str">
        <f>HYPERLINK("capsilon://?command=openfolder&amp;siteaddress=FAM.docvelocity-na8.net&amp;folderid=FXEC11BA79-D9FD-B6AB-41EB-11B303F65BD7","FX21106075")</f>
        <v>FX21106075</v>
      </c>
      <c r="F36" t="s">
        <v>19</v>
      </c>
      <c r="G36" t="s">
        <v>19</v>
      </c>
      <c r="H36" t="s">
        <v>82</v>
      </c>
      <c r="I36" t="s">
        <v>193</v>
      </c>
      <c r="J36">
        <v>66</v>
      </c>
      <c r="K36" t="s">
        <v>84</v>
      </c>
      <c r="L36" t="s">
        <v>85</v>
      </c>
      <c r="M36" t="s">
        <v>86</v>
      </c>
      <c r="N36">
        <v>1</v>
      </c>
      <c r="O36" s="1">
        <v>44503.504363425927</v>
      </c>
      <c r="P36" s="1">
        <v>44503.521377314813</v>
      </c>
      <c r="Q36">
        <v>1361</v>
      </c>
      <c r="R36">
        <v>109</v>
      </c>
      <c r="S36" t="b">
        <v>0</v>
      </c>
      <c r="T36" t="s">
        <v>87</v>
      </c>
      <c r="U36" t="b">
        <v>0</v>
      </c>
      <c r="V36" t="s">
        <v>108</v>
      </c>
      <c r="W36" s="1">
        <v>44503.521377314813</v>
      </c>
      <c r="X36">
        <v>109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66</v>
      </c>
      <c r="AE36">
        <v>52</v>
      </c>
      <c r="AF36">
        <v>0</v>
      </c>
      <c r="AG36">
        <v>1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194</v>
      </c>
      <c r="B37" t="s">
        <v>79</v>
      </c>
      <c r="C37" t="s">
        <v>195</v>
      </c>
      <c r="D37" t="s">
        <v>81</v>
      </c>
      <c r="E37" s="2" t="str">
        <f>HYPERLINK("capsilon://?command=openfolder&amp;siteaddress=FAM.docvelocity-na8.net&amp;folderid=FX9484260D-6498-F5B2-4455-27F950A6BC93","FX21111274")</f>
        <v>FX21111274</v>
      </c>
      <c r="F37" t="s">
        <v>19</v>
      </c>
      <c r="G37" t="s">
        <v>19</v>
      </c>
      <c r="H37" t="s">
        <v>82</v>
      </c>
      <c r="I37" t="s">
        <v>196</v>
      </c>
      <c r="J37">
        <v>38</v>
      </c>
      <c r="K37" t="s">
        <v>84</v>
      </c>
      <c r="L37" t="s">
        <v>85</v>
      </c>
      <c r="M37" t="s">
        <v>86</v>
      </c>
      <c r="N37">
        <v>2</v>
      </c>
      <c r="O37" s="1">
        <v>44503.504513888889</v>
      </c>
      <c r="P37" s="1">
        <v>44503.752118055556</v>
      </c>
      <c r="Q37">
        <v>20653</v>
      </c>
      <c r="R37">
        <v>740</v>
      </c>
      <c r="S37" t="b">
        <v>0</v>
      </c>
      <c r="T37" t="s">
        <v>87</v>
      </c>
      <c r="U37" t="b">
        <v>0</v>
      </c>
      <c r="V37" t="s">
        <v>99</v>
      </c>
      <c r="W37" s="1">
        <v>44503.536689814813</v>
      </c>
      <c r="X37">
        <v>109</v>
      </c>
      <c r="Y37">
        <v>37</v>
      </c>
      <c r="Z37">
        <v>0</v>
      </c>
      <c r="AA37">
        <v>37</v>
      </c>
      <c r="AB37">
        <v>0</v>
      </c>
      <c r="AC37">
        <v>5</v>
      </c>
      <c r="AD37">
        <v>1</v>
      </c>
      <c r="AE37">
        <v>0</v>
      </c>
      <c r="AF37">
        <v>0</v>
      </c>
      <c r="AG37">
        <v>0</v>
      </c>
      <c r="AH37" t="s">
        <v>160</v>
      </c>
      <c r="AI37" s="1">
        <v>44503.752118055556</v>
      </c>
      <c r="AJ37">
        <v>185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197</v>
      </c>
      <c r="B38" t="s">
        <v>79</v>
      </c>
      <c r="C38" t="s">
        <v>106</v>
      </c>
      <c r="D38" t="s">
        <v>81</v>
      </c>
      <c r="E38" s="2" t="str">
        <f>HYPERLINK("capsilon://?command=openfolder&amp;siteaddress=FAM.docvelocity-na8.net&amp;folderid=FX898BA4D6-7550-58F8-A600-DA01CE722CCD","FX211013295")</f>
        <v>FX211013295</v>
      </c>
      <c r="F38" t="s">
        <v>19</v>
      </c>
      <c r="G38" t="s">
        <v>19</v>
      </c>
      <c r="H38" t="s">
        <v>82</v>
      </c>
      <c r="I38" t="s">
        <v>114</v>
      </c>
      <c r="J38">
        <v>26</v>
      </c>
      <c r="K38" t="s">
        <v>84</v>
      </c>
      <c r="L38" t="s">
        <v>85</v>
      </c>
      <c r="M38" t="s">
        <v>86</v>
      </c>
      <c r="N38">
        <v>2</v>
      </c>
      <c r="O38" s="1">
        <v>44503.50540509259</v>
      </c>
      <c r="P38" s="1">
        <v>44503.703298611108</v>
      </c>
      <c r="Q38">
        <v>16427</v>
      </c>
      <c r="R38">
        <v>671</v>
      </c>
      <c r="S38" t="b">
        <v>0</v>
      </c>
      <c r="T38" t="s">
        <v>87</v>
      </c>
      <c r="U38" t="b">
        <v>1</v>
      </c>
      <c r="V38" t="s">
        <v>173</v>
      </c>
      <c r="W38" s="1">
        <v>44503.515173611115</v>
      </c>
      <c r="X38">
        <v>482</v>
      </c>
      <c r="Y38">
        <v>21</v>
      </c>
      <c r="Z38">
        <v>0</v>
      </c>
      <c r="AA38">
        <v>21</v>
      </c>
      <c r="AB38">
        <v>0</v>
      </c>
      <c r="AC38">
        <v>20</v>
      </c>
      <c r="AD38">
        <v>5</v>
      </c>
      <c r="AE38">
        <v>0</v>
      </c>
      <c r="AF38">
        <v>0</v>
      </c>
      <c r="AG38">
        <v>0</v>
      </c>
      <c r="AH38" t="s">
        <v>104</v>
      </c>
      <c r="AI38" s="1">
        <v>44503.703298611108</v>
      </c>
      <c r="AJ38">
        <v>189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4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198</v>
      </c>
      <c r="B39" t="s">
        <v>79</v>
      </c>
      <c r="C39" t="s">
        <v>199</v>
      </c>
      <c r="D39" t="s">
        <v>81</v>
      </c>
      <c r="E39" s="2" t="str">
        <f>HYPERLINK("capsilon://?command=openfolder&amp;siteaddress=FAM.docvelocity-na8.net&amp;folderid=FXFDA8DB7B-F225-0FEE-9B00-E01E034072AC","FX21111357")</f>
        <v>FX21111357</v>
      </c>
      <c r="F39" t="s">
        <v>19</v>
      </c>
      <c r="G39" t="s">
        <v>19</v>
      </c>
      <c r="H39" t="s">
        <v>82</v>
      </c>
      <c r="I39" t="s">
        <v>200</v>
      </c>
      <c r="J39">
        <v>38</v>
      </c>
      <c r="K39" t="s">
        <v>84</v>
      </c>
      <c r="L39" t="s">
        <v>85</v>
      </c>
      <c r="M39" t="s">
        <v>86</v>
      </c>
      <c r="N39">
        <v>2</v>
      </c>
      <c r="O39" s="1">
        <v>44503.511319444442</v>
      </c>
      <c r="P39" s="1">
        <v>44503.75408564815</v>
      </c>
      <c r="Q39">
        <v>20644</v>
      </c>
      <c r="R39">
        <v>331</v>
      </c>
      <c r="S39" t="b">
        <v>0</v>
      </c>
      <c r="T39" t="s">
        <v>87</v>
      </c>
      <c r="U39" t="b">
        <v>0</v>
      </c>
      <c r="V39" t="s">
        <v>99</v>
      </c>
      <c r="W39" s="1">
        <v>44503.523368055554</v>
      </c>
      <c r="X39">
        <v>162</v>
      </c>
      <c r="Y39">
        <v>37</v>
      </c>
      <c r="Z39">
        <v>0</v>
      </c>
      <c r="AA39">
        <v>37</v>
      </c>
      <c r="AB39">
        <v>0</v>
      </c>
      <c r="AC39">
        <v>5</v>
      </c>
      <c r="AD39">
        <v>1</v>
      </c>
      <c r="AE39">
        <v>0</v>
      </c>
      <c r="AF39">
        <v>0</v>
      </c>
      <c r="AG39">
        <v>0</v>
      </c>
      <c r="AH39" t="s">
        <v>160</v>
      </c>
      <c r="AI39" s="1">
        <v>44503.75408564815</v>
      </c>
      <c r="AJ39">
        <v>169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201</v>
      </c>
      <c r="B40" t="s">
        <v>79</v>
      </c>
      <c r="C40" t="s">
        <v>106</v>
      </c>
      <c r="D40" t="s">
        <v>81</v>
      </c>
      <c r="E40" s="2" t="str">
        <f>HYPERLINK("capsilon://?command=openfolder&amp;siteaddress=FAM.docvelocity-na8.net&amp;folderid=FX898BA4D6-7550-58F8-A600-DA01CE722CCD","FX211013295")</f>
        <v>FX211013295</v>
      </c>
      <c r="F40" t="s">
        <v>19</v>
      </c>
      <c r="G40" t="s">
        <v>19</v>
      </c>
      <c r="H40" t="s">
        <v>82</v>
      </c>
      <c r="I40" t="s">
        <v>202</v>
      </c>
      <c r="J40">
        <v>38</v>
      </c>
      <c r="K40" t="s">
        <v>84</v>
      </c>
      <c r="L40" t="s">
        <v>85</v>
      </c>
      <c r="M40" t="s">
        <v>86</v>
      </c>
      <c r="N40">
        <v>2</v>
      </c>
      <c r="O40" s="1">
        <v>44503.52175925926</v>
      </c>
      <c r="P40" s="1">
        <v>44503.756331018521</v>
      </c>
      <c r="Q40">
        <v>19544</v>
      </c>
      <c r="R40">
        <v>723</v>
      </c>
      <c r="S40" t="b">
        <v>0</v>
      </c>
      <c r="T40" t="s">
        <v>87</v>
      </c>
      <c r="U40" t="b">
        <v>0</v>
      </c>
      <c r="V40" t="s">
        <v>130</v>
      </c>
      <c r="W40" s="1">
        <v>44503.528831018521</v>
      </c>
      <c r="X40">
        <v>530</v>
      </c>
      <c r="Y40">
        <v>37</v>
      </c>
      <c r="Z40">
        <v>0</v>
      </c>
      <c r="AA40">
        <v>37</v>
      </c>
      <c r="AB40">
        <v>0</v>
      </c>
      <c r="AC40">
        <v>33</v>
      </c>
      <c r="AD40">
        <v>1</v>
      </c>
      <c r="AE40">
        <v>0</v>
      </c>
      <c r="AF40">
        <v>0</v>
      </c>
      <c r="AG40">
        <v>0</v>
      </c>
      <c r="AH40" t="s">
        <v>160</v>
      </c>
      <c r="AI40" s="1">
        <v>44503.756331018521</v>
      </c>
      <c r="AJ40">
        <v>193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203</v>
      </c>
      <c r="B41" t="s">
        <v>79</v>
      </c>
      <c r="C41" t="s">
        <v>204</v>
      </c>
      <c r="D41" t="s">
        <v>81</v>
      </c>
      <c r="E41" s="2" t="str">
        <f>HYPERLINK("capsilon://?command=openfolder&amp;siteaddress=FAM.docvelocity-na8.net&amp;folderid=FX79060E03-CCA0-D89D-59AF-24442C88E74B","FX21111433")</f>
        <v>FX21111433</v>
      </c>
      <c r="F41" t="s">
        <v>19</v>
      </c>
      <c r="G41" t="s">
        <v>19</v>
      </c>
      <c r="H41" t="s">
        <v>82</v>
      </c>
      <c r="I41" t="s">
        <v>205</v>
      </c>
      <c r="J41">
        <v>88</v>
      </c>
      <c r="K41" t="s">
        <v>84</v>
      </c>
      <c r="L41" t="s">
        <v>85</v>
      </c>
      <c r="M41" t="s">
        <v>86</v>
      </c>
      <c r="N41">
        <v>2</v>
      </c>
      <c r="O41" s="1">
        <v>44503.524340277778</v>
      </c>
      <c r="P41" s="1">
        <v>44503.767442129632</v>
      </c>
      <c r="Q41">
        <v>19219</v>
      </c>
      <c r="R41">
        <v>1785</v>
      </c>
      <c r="S41" t="b">
        <v>0</v>
      </c>
      <c r="T41" t="s">
        <v>87</v>
      </c>
      <c r="U41" t="b">
        <v>0</v>
      </c>
      <c r="V41" t="s">
        <v>173</v>
      </c>
      <c r="W41" s="1">
        <v>44503.53533564815</v>
      </c>
      <c r="X41">
        <v>826</v>
      </c>
      <c r="Y41">
        <v>129</v>
      </c>
      <c r="Z41">
        <v>0</v>
      </c>
      <c r="AA41">
        <v>129</v>
      </c>
      <c r="AB41">
        <v>0</v>
      </c>
      <c r="AC41">
        <v>83</v>
      </c>
      <c r="AD41">
        <v>-41</v>
      </c>
      <c r="AE41">
        <v>0</v>
      </c>
      <c r="AF41">
        <v>0</v>
      </c>
      <c r="AG41">
        <v>0</v>
      </c>
      <c r="AH41" t="s">
        <v>160</v>
      </c>
      <c r="AI41" s="1">
        <v>44503.767442129632</v>
      </c>
      <c r="AJ41">
        <v>959</v>
      </c>
      <c r="AK41">
        <v>5</v>
      </c>
      <c r="AL41">
        <v>0</v>
      </c>
      <c r="AM41">
        <v>5</v>
      </c>
      <c r="AN41">
        <v>0</v>
      </c>
      <c r="AO41">
        <v>5</v>
      </c>
      <c r="AP41">
        <v>-46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206</v>
      </c>
      <c r="B42" t="s">
        <v>79</v>
      </c>
      <c r="C42" t="s">
        <v>152</v>
      </c>
      <c r="D42" t="s">
        <v>81</v>
      </c>
      <c r="E42" s="2" t="str">
        <f>HYPERLINK("capsilon://?command=openfolder&amp;siteaddress=FAM.docvelocity-na8.net&amp;folderid=FX2B996503-177A-F417-0502-C81FA53DA39F","FX21111378")</f>
        <v>FX21111378</v>
      </c>
      <c r="F42" t="s">
        <v>19</v>
      </c>
      <c r="G42" t="s">
        <v>19</v>
      </c>
      <c r="H42" t="s">
        <v>82</v>
      </c>
      <c r="I42" t="s">
        <v>153</v>
      </c>
      <c r="J42">
        <v>38</v>
      </c>
      <c r="K42" t="s">
        <v>84</v>
      </c>
      <c r="L42" t="s">
        <v>85</v>
      </c>
      <c r="M42" t="s">
        <v>86</v>
      </c>
      <c r="N42">
        <v>2</v>
      </c>
      <c r="O42" s="1">
        <v>44503.52511574074</v>
      </c>
      <c r="P42" s="1">
        <v>44503.706342592595</v>
      </c>
      <c r="Q42">
        <v>14616</v>
      </c>
      <c r="R42">
        <v>1042</v>
      </c>
      <c r="S42" t="b">
        <v>0</v>
      </c>
      <c r="T42" t="s">
        <v>87</v>
      </c>
      <c r="U42" t="b">
        <v>1</v>
      </c>
      <c r="V42" t="s">
        <v>99</v>
      </c>
      <c r="W42" s="1">
        <v>44503.534375000003</v>
      </c>
      <c r="X42">
        <v>780</v>
      </c>
      <c r="Y42">
        <v>37</v>
      </c>
      <c r="Z42">
        <v>0</v>
      </c>
      <c r="AA42">
        <v>37</v>
      </c>
      <c r="AB42">
        <v>0</v>
      </c>
      <c r="AC42">
        <v>35</v>
      </c>
      <c r="AD42">
        <v>1</v>
      </c>
      <c r="AE42">
        <v>0</v>
      </c>
      <c r="AF42">
        <v>0</v>
      </c>
      <c r="AG42">
        <v>0</v>
      </c>
      <c r="AH42" t="s">
        <v>104</v>
      </c>
      <c r="AI42" s="1">
        <v>44503.706342592595</v>
      </c>
      <c r="AJ42">
        <v>262</v>
      </c>
      <c r="AK42">
        <v>3</v>
      </c>
      <c r="AL42">
        <v>0</v>
      </c>
      <c r="AM42">
        <v>3</v>
      </c>
      <c r="AN42">
        <v>0</v>
      </c>
      <c r="AO42">
        <v>4</v>
      </c>
      <c r="AP42">
        <v>-2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207</v>
      </c>
      <c r="B43" t="s">
        <v>79</v>
      </c>
      <c r="C43" t="s">
        <v>155</v>
      </c>
      <c r="D43" t="s">
        <v>81</v>
      </c>
      <c r="E43" s="2" t="str">
        <f>HYPERLINK("capsilon://?command=openfolder&amp;siteaddress=FAM.docvelocity-na8.net&amp;folderid=FXBFD35848-BBE0-4544-191E-17ECCE08B081","FX21111429")</f>
        <v>FX21111429</v>
      </c>
      <c r="F43" t="s">
        <v>19</v>
      </c>
      <c r="G43" t="s">
        <v>19</v>
      </c>
      <c r="H43" t="s">
        <v>82</v>
      </c>
      <c r="I43" t="s">
        <v>156</v>
      </c>
      <c r="J43">
        <v>38</v>
      </c>
      <c r="K43" t="s">
        <v>84</v>
      </c>
      <c r="L43" t="s">
        <v>85</v>
      </c>
      <c r="M43" t="s">
        <v>86</v>
      </c>
      <c r="N43">
        <v>2</v>
      </c>
      <c r="O43" s="1">
        <v>44503.52584490741</v>
      </c>
      <c r="P43" s="1">
        <v>44503.709328703706</v>
      </c>
      <c r="Q43">
        <v>14822</v>
      </c>
      <c r="R43">
        <v>1031</v>
      </c>
      <c r="S43" t="b">
        <v>0</v>
      </c>
      <c r="T43" t="s">
        <v>87</v>
      </c>
      <c r="U43" t="b">
        <v>1</v>
      </c>
      <c r="V43" t="s">
        <v>181</v>
      </c>
      <c r="W43" s="1">
        <v>44503.550150462965</v>
      </c>
      <c r="X43">
        <v>651</v>
      </c>
      <c r="Y43">
        <v>37</v>
      </c>
      <c r="Z43">
        <v>0</v>
      </c>
      <c r="AA43">
        <v>37</v>
      </c>
      <c r="AB43">
        <v>0</v>
      </c>
      <c r="AC43">
        <v>34</v>
      </c>
      <c r="AD43">
        <v>1</v>
      </c>
      <c r="AE43">
        <v>0</v>
      </c>
      <c r="AF43">
        <v>0</v>
      </c>
      <c r="AG43">
        <v>0</v>
      </c>
      <c r="AH43" t="s">
        <v>104</v>
      </c>
      <c r="AI43" s="1">
        <v>44503.709328703706</v>
      </c>
      <c r="AJ43">
        <v>257</v>
      </c>
      <c r="AK43">
        <v>2</v>
      </c>
      <c r="AL43">
        <v>0</v>
      </c>
      <c r="AM43">
        <v>2</v>
      </c>
      <c r="AN43">
        <v>0</v>
      </c>
      <c r="AO43">
        <v>2</v>
      </c>
      <c r="AP43">
        <v>-1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208</v>
      </c>
      <c r="B44" t="s">
        <v>79</v>
      </c>
      <c r="C44" t="s">
        <v>192</v>
      </c>
      <c r="D44" t="s">
        <v>81</v>
      </c>
      <c r="E44" s="2" t="str">
        <f>HYPERLINK("capsilon://?command=openfolder&amp;siteaddress=FAM.docvelocity-na8.net&amp;folderid=FXEC11BA79-D9FD-B6AB-41EB-11B303F65BD7","FX21106075")</f>
        <v>FX21106075</v>
      </c>
      <c r="F44" t="s">
        <v>19</v>
      </c>
      <c r="G44" t="s">
        <v>19</v>
      </c>
      <c r="H44" t="s">
        <v>82</v>
      </c>
      <c r="I44" t="s">
        <v>193</v>
      </c>
      <c r="J44">
        <v>38</v>
      </c>
      <c r="K44" t="s">
        <v>84</v>
      </c>
      <c r="L44" t="s">
        <v>85</v>
      </c>
      <c r="M44" t="s">
        <v>86</v>
      </c>
      <c r="N44">
        <v>2</v>
      </c>
      <c r="O44" s="1">
        <v>44503.525949074072</v>
      </c>
      <c r="P44" s="1">
        <v>44503.71166666667</v>
      </c>
      <c r="Q44">
        <v>15586</v>
      </c>
      <c r="R44">
        <v>460</v>
      </c>
      <c r="S44" t="b">
        <v>0</v>
      </c>
      <c r="T44" t="s">
        <v>87</v>
      </c>
      <c r="U44" t="b">
        <v>1</v>
      </c>
      <c r="V44" t="s">
        <v>189</v>
      </c>
      <c r="W44" s="1">
        <v>44503.531759259262</v>
      </c>
      <c r="X44">
        <v>251</v>
      </c>
      <c r="Y44">
        <v>37</v>
      </c>
      <c r="Z44">
        <v>0</v>
      </c>
      <c r="AA44">
        <v>37</v>
      </c>
      <c r="AB44">
        <v>0</v>
      </c>
      <c r="AC44">
        <v>30</v>
      </c>
      <c r="AD44">
        <v>1</v>
      </c>
      <c r="AE44">
        <v>0</v>
      </c>
      <c r="AF44">
        <v>0</v>
      </c>
      <c r="AG44">
        <v>0</v>
      </c>
      <c r="AH44" t="s">
        <v>104</v>
      </c>
      <c r="AI44" s="1">
        <v>44503.71166666667</v>
      </c>
      <c r="AJ44">
        <v>201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209</v>
      </c>
      <c r="B45" t="s">
        <v>79</v>
      </c>
      <c r="C45" t="s">
        <v>210</v>
      </c>
      <c r="D45" t="s">
        <v>81</v>
      </c>
      <c r="E45" s="2" t="str">
        <f>HYPERLINK("capsilon://?command=openfolder&amp;siteaddress=FAM.docvelocity-na8.net&amp;folderid=FX9F67F532-5E8E-6A3E-A752-8786BFD22909","FX2111925")</f>
        <v>FX2111925</v>
      </c>
      <c r="F45" t="s">
        <v>19</v>
      </c>
      <c r="G45" t="s">
        <v>19</v>
      </c>
      <c r="H45" t="s">
        <v>82</v>
      </c>
      <c r="I45" t="s">
        <v>211</v>
      </c>
      <c r="J45">
        <v>76</v>
      </c>
      <c r="K45" t="s">
        <v>84</v>
      </c>
      <c r="L45" t="s">
        <v>85</v>
      </c>
      <c r="M45" t="s">
        <v>86</v>
      </c>
      <c r="N45">
        <v>2</v>
      </c>
      <c r="O45" s="1">
        <v>44503.526145833333</v>
      </c>
      <c r="P45" s="1">
        <v>44503.768182870372</v>
      </c>
      <c r="Q45">
        <v>19635</v>
      </c>
      <c r="R45">
        <v>1277</v>
      </c>
      <c r="S45" t="b">
        <v>0</v>
      </c>
      <c r="T45" t="s">
        <v>87</v>
      </c>
      <c r="U45" t="b">
        <v>0</v>
      </c>
      <c r="V45" t="s">
        <v>189</v>
      </c>
      <c r="W45" s="1">
        <v>44503.546423611115</v>
      </c>
      <c r="X45">
        <v>247</v>
      </c>
      <c r="Y45">
        <v>74</v>
      </c>
      <c r="Z45">
        <v>0</v>
      </c>
      <c r="AA45">
        <v>74</v>
      </c>
      <c r="AB45">
        <v>0</v>
      </c>
      <c r="AC45">
        <v>14</v>
      </c>
      <c r="AD45">
        <v>2</v>
      </c>
      <c r="AE45">
        <v>0</v>
      </c>
      <c r="AF45">
        <v>0</v>
      </c>
      <c r="AG45">
        <v>0</v>
      </c>
      <c r="AH45" t="s">
        <v>182</v>
      </c>
      <c r="AI45" s="1">
        <v>44503.768182870372</v>
      </c>
      <c r="AJ45">
        <v>951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212</v>
      </c>
      <c r="B46" t="s">
        <v>79</v>
      </c>
      <c r="C46" t="s">
        <v>213</v>
      </c>
      <c r="D46" t="s">
        <v>81</v>
      </c>
      <c r="E46" s="2" t="str">
        <f>HYPERLINK("capsilon://?command=openfolder&amp;siteaddress=FAM.docvelocity-na8.net&amp;folderid=FX6717C3AE-6832-1C78-5D67-1C8D543A4399","FX21111273")</f>
        <v>FX21111273</v>
      </c>
      <c r="F46" t="s">
        <v>19</v>
      </c>
      <c r="G46" t="s">
        <v>19</v>
      </c>
      <c r="H46" t="s">
        <v>82</v>
      </c>
      <c r="I46" t="s">
        <v>214</v>
      </c>
      <c r="J46">
        <v>354</v>
      </c>
      <c r="K46" t="s">
        <v>84</v>
      </c>
      <c r="L46" t="s">
        <v>85</v>
      </c>
      <c r="M46" t="s">
        <v>86</v>
      </c>
      <c r="N46">
        <v>2</v>
      </c>
      <c r="O46" s="1">
        <v>44503.541875000003</v>
      </c>
      <c r="P46" s="1">
        <v>44503.784861111111</v>
      </c>
      <c r="Q46">
        <v>17731</v>
      </c>
      <c r="R46">
        <v>3263</v>
      </c>
      <c r="S46" t="b">
        <v>0</v>
      </c>
      <c r="T46" t="s">
        <v>87</v>
      </c>
      <c r="U46" t="b">
        <v>0</v>
      </c>
      <c r="V46" t="s">
        <v>173</v>
      </c>
      <c r="W46" s="1">
        <v>44503.566377314812</v>
      </c>
      <c r="X46">
        <v>1759</v>
      </c>
      <c r="Y46">
        <v>335</v>
      </c>
      <c r="Z46">
        <v>0</v>
      </c>
      <c r="AA46">
        <v>335</v>
      </c>
      <c r="AB46">
        <v>0</v>
      </c>
      <c r="AC46">
        <v>96</v>
      </c>
      <c r="AD46">
        <v>19</v>
      </c>
      <c r="AE46">
        <v>0</v>
      </c>
      <c r="AF46">
        <v>0</v>
      </c>
      <c r="AG46">
        <v>0</v>
      </c>
      <c r="AH46" t="s">
        <v>160</v>
      </c>
      <c r="AI46" s="1">
        <v>44503.784861111111</v>
      </c>
      <c r="AJ46">
        <v>1504</v>
      </c>
      <c r="AK46">
        <v>3</v>
      </c>
      <c r="AL46">
        <v>0</v>
      </c>
      <c r="AM46">
        <v>3</v>
      </c>
      <c r="AN46">
        <v>0</v>
      </c>
      <c r="AO46">
        <v>3</v>
      </c>
      <c r="AP46">
        <v>16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215</v>
      </c>
      <c r="B47" t="s">
        <v>79</v>
      </c>
      <c r="C47" t="s">
        <v>216</v>
      </c>
      <c r="D47" t="s">
        <v>81</v>
      </c>
      <c r="E47" s="2" t="str">
        <f>HYPERLINK("capsilon://?command=openfolder&amp;siteaddress=FAM.docvelocity-na8.net&amp;folderid=FX19BFC87A-45F3-D54C-A501-61C300AED009","FX211011321")</f>
        <v>FX211011321</v>
      </c>
      <c r="F47" t="s">
        <v>19</v>
      </c>
      <c r="G47" t="s">
        <v>19</v>
      </c>
      <c r="H47" t="s">
        <v>82</v>
      </c>
      <c r="I47" t="s">
        <v>217</v>
      </c>
      <c r="J47">
        <v>139</v>
      </c>
      <c r="K47" t="s">
        <v>84</v>
      </c>
      <c r="L47" t="s">
        <v>85</v>
      </c>
      <c r="M47" t="s">
        <v>86</v>
      </c>
      <c r="N47">
        <v>2</v>
      </c>
      <c r="O47" s="1">
        <v>44501.526631944442</v>
      </c>
      <c r="P47" s="1">
        <v>44501.621608796297</v>
      </c>
      <c r="Q47">
        <v>4753</v>
      </c>
      <c r="R47">
        <v>3453</v>
      </c>
      <c r="S47" t="b">
        <v>0</v>
      </c>
      <c r="T47" t="s">
        <v>87</v>
      </c>
      <c r="U47" t="b">
        <v>0</v>
      </c>
      <c r="V47" t="s">
        <v>181</v>
      </c>
      <c r="W47" s="1">
        <v>44501.556145833332</v>
      </c>
      <c r="X47">
        <v>2411</v>
      </c>
      <c r="Y47">
        <v>311</v>
      </c>
      <c r="Z47">
        <v>0</v>
      </c>
      <c r="AA47">
        <v>311</v>
      </c>
      <c r="AB47">
        <v>0</v>
      </c>
      <c r="AC47">
        <v>296</v>
      </c>
      <c r="AD47">
        <v>-172</v>
      </c>
      <c r="AE47">
        <v>0</v>
      </c>
      <c r="AF47">
        <v>0</v>
      </c>
      <c r="AG47">
        <v>0</v>
      </c>
      <c r="AH47" t="s">
        <v>160</v>
      </c>
      <c r="AI47" s="1">
        <v>44501.621608796297</v>
      </c>
      <c r="AJ47">
        <v>1007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-172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218</v>
      </c>
      <c r="B48" t="s">
        <v>79</v>
      </c>
      <c r="C48" t="s">
        <v>97</v>
      </c>
      <c r="D48" t="s">
        <v>81</v>
      </c>
      <c r="E48" s="2" t="str">
        <f>HYPERLINK("capsilon://?command=openfolder&amp;siteaddress=FAM.docvelocity-na8.net&amp;folderid=FX3C3E8E4D-231D-114B-29EB-6DCBBE35F961","FX211011361")</f>
        <v>FX211011361</v>
      </c>
      <c r="F48" t="s">
        <v>19</v>
      </c>
      <c r="G48" t="s">
        <v>19</v>
      </c>
      <c r="H48" t="s">
        <v>82</v>
      </c>
      <c r="I48" t="s">
        <v>219</v>
      </c>
      <c r="J48">
        <v>26</v>
      </c>
      <c r="K48" t="s">
        <v>84</v>
      </c>
      <c r="L48" t="s">
        <v>85</v>
      </c>
      <c r="M48" t="s">
        <v>86</v>
      </c>
      <c r="N48">
        <v>2</v>
      </c>
      <c r="O48" s="1">
        <v>44503.551724537036</v>
      </c>
      <c r="P48" s="1">
        <v>44503.776539351849</v>
      </c>
      <c r="Q48">
        <v>18403</v>
      </c>
      <c r="R48">
        <v>1021</v>
      </c>
      <c r="S48" t="b">
        <v>0</v>
      </c>
      <c r="T48" t="s">
        <v>87</v>
      </c>
      <c r="U48" t="b">
        <v>0</v>
      </c>
      <c r="V48" t="s">
        <v>147</v>
      </c>
      <c r="W48" s="1">
        <v>44503.559398148151</v>
      </c>
      <c r="X48">
        <v>299</v>
      </c>
      <c r="Y48">
        <v>21</v>
      </c>
      <c r="Z48">
        <v>0</v>
      </c>
      <c r="AA48">
        <v>21</v>
      </c>
      <c r="AB48">
        <v>0</v>
      </c>
      <c r="AC48">
        <v>17</v>
      </c>
      <c r="AD48">
        <v>5</v>
      </c>
      <c r="AE48">
        <v>0</v>
      </c>
      <c r="AF48">
        <v>0</v>
      </c>
      <c r="AG48">
        <v>0</v>
      </c>
      <c r="AH48" t="s">
        <v>182</v>
      </c>
      <c r="AI48" s="1">
        <v>44503.776539351849</v>
      </c>
      <c r="AJ48">
        <v>722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220</v>
      </c>
      <c r="B49" t="s">
        <v>79</v>
      </c>
      <c r="C49" t="s">
        <v>221</v>
      </c>
      <c r="D49" t="s">
        <v>81</v>
      </c>
      <c r="E49" s="2" t="str">
        <f>HYPERLINK("capsilon://?command=openfolder&amp;siteaddress=FAM.docvelocity-na8.net&amp;folderid=FXC2C210BD-722C-9AE5-BAA2-245A73486F94","FX21099650")</f>
        <v>FX21099650</v>
      </c>
      <c r="F49" t="s">
        <v>19</v>
      </c>
      <c r="G49" t="s">
        <v>19</v>
      </c>
      <c r="H49" t="s">
        <v>82</v>
      </c>
      <c r="I49" t="s">
        <v>222</v>
      </c>
      <c r="J49">
        <v>118</v>
      </c>
      <c r="K49" t="s">
        <v>84</v>
      </c>
      <c r="L49" t="s">
        <v>85</v>
      </c>
      <c r="M49" t="s">
        <v>86</v>
      </c>
      <c r="N49">
        <v>2</v>
      </c>
      <c r="O49" s="1">
        <v>44503.553136574075</v>
      </c>
      <c r="P49" s="1">
        <v>44503.782083333332</v>
      </c>
      <c r="Q49">
        <v>19003</v>
      </c>
      <c r="R49">
        <v>778</v>
      </c>
      <c r="S49" t="b">
        <v>0</v>
      </c>
      <c r="T49" t="s">
        <v>87</v>
      </c>
      <c r="U49" t="b">
        <v>0</v>
      </c>
      <c r="V49" t="s">
        <v>147</v>
      </c>
      <c r="W49" s="1">
        <v>44503.562881944446</v>
      </c>
      <c r="X49">
        <v>300</v>
      </c>
      <c r="Y49">
        <v>72</v>
      </c>
      <c r="Z49">
        <v>0</v>
      </c>
      <c r="AA49">
        <v>72</v>
      </c>
      <c r="AB49">
        <v>0</v>
      </c>
      <c r="AC49">
        <v>20</v>
      </c>
      <c r="AD49">
        <v>46</v>
      </c>
      <c r="AE49">
        <v>0</v>
      </c>
      <c r="AF49">
        <v>0</v>
      </c>
      <c r="AG49">
        <v>0</v>
      </c>
      <c r="AH49" t="s">
        <v>182</v>
      </c>
      <c r="AI49" s="1">
        <v>44503.782083333332</v>
      </c>
      <c r="AJ49">
        <v>478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46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223</v>
      </c>
      <c r="B50" t="s">
        <v>79</v>
      </c>
      <c r="C50" t="s">
        <v>224</v>
      </c>
      <c r="D50" t="s">
        <v>81</v>
      </c>
      <c r="E50" s="2" t="str">
        <f>HYPERLINK("capsilon://?command=openfolder&amp;siteaddress=FAM.docvelocity-na8.net&amp;folderid=FX7C7B7555-D9FB-6D09-C1AE-539233A9A88B","FX21111103")</f>
        <v>FX21111103</v>
      </c>
      <c r="F50" t="s">
        <v>19</v>
      </c>
      <c r="G50" t="s">
        <v>19</v>
      </c>
      <c r="H50" t="s">
        <v>82</v>
      </c>
      <c r="I50" t="s">
        <v>225</v>
      </c>
      <c r="J50">
        <v>350</v>
      </c>
      <c r="K50" t="s">
        <v>84</v>
      </c>
      <c r="L50" t="s">
        <v>85</v>
      </c>
      <c r="M50" t="s">
        <v>86</v>
      </c>
      <c r="N50">
        <v>2</v>
      </c>
      <c r="O50" s="1">
        <v>44503.557604166665</v>
      </c>
      <c r="P50" s="1">
        <v>44503.799259259256</v>
      </c>
      <c r="Q50">
        <v>18013</v>
      </c>
      <c r="R50">
        <v>2866</v>
      </c>
      <c r="S50" t="b">
        <v>0</v>
      </c>
      <c r="T50" t="s">
        <v>87</v>
      </c>
      <c r="U50" t="b">
        <v>0</v>
      </c>
      <c r="V50" t="s">
        <v>173</v>
      </c>
      <c r="W50" s="1">
        <v>44503.584826388891</v>
      </c>
      <c r="X50">
        <v>1593</v>
      </c>
      <c r="Y50">
        <v>370</v>
      </c>
      <c r="Z50">
        <v>0</v>
      </c>
      <c r="AA50">
        <v>370</v>
      </c>
      <c r="AB50">
        <v>0</v>
      </c>
      <c r="AC50">
        <v>156</v>
      </c>
      <c r="AD50">
        <v>-20</v>
      </c>
      <c r="AE50">
        <v>0</v>
      </c>
      <c r="AF50">
        <v>0</v>
      </c>
      <c r="AG50">
        <v>0</v>
      </c>
      <c r="AH50" t="s">
        <v>160</v>
      </c>
      <c r="AI50" s="1">
        <v>44503.799259259256</v>
      </c>
      <c r="AJ50">
        <v>1243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-21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226</v>
      </c>
      <c r="B51" t="s">
        <v>79</v>
      </c>
      <c r="C51" t="s">
        <v>97</v>
      </c>
      <c r="D51" t="s">
        <v>81</v>
      </c>
      <c r="E51" s="2" t="str">
        <f>HYPERLINK("capsilon://?command=openfolder&amp;siteaddress=FAM.docvelocity-na8.net&amp;folderid=FX3C3E8E4D-231D-114B-29EB-6DCBBE35F961","FX211011361")</f>
        <v>FX211011361</v>
      </c>
      <c r="F51" t="s">
        <v>19</v>
      </c>
      <c r="G51" t="s">
        <v>19</v>
      </c>
      <c r="H51" t="s">
        <v>82</v>
      </c>
      <c r="I51" t="s">
        <v>227</v>
      </c>
      <c r="J51">
        <v>26</v>
      </c>
      <c r="K51" t="s">
        <v>84</v>
      </c>
      <c r="L51" t="s">
        <v>85</v>
      </c>
      <c r="M51" t="s">
        <v>86</v>
      </c>
      <c r="N51">
        <v>2</v>
      </c>
      <c r="O51" s="1">
        <v>44503.567314814813</v>
      </c>
      <c r="P51" s="1">
        <v>44503.788437499999</v>
      </c>
      <c r="Q51">
        <v>18707</v>
      </c>
      <c r="R51">
        <v>398</v>
      </c>
      <c r="S51" t="b">
        <v>0</v>
      </c>
      <c r="T51" t="s">
        <v>87</v>
      </c>
      <c r="U51" t="b">
        <v>0</v>
      </c>
      <c r="V51" t="s">
        <v>181</v>
      </c>
      <c r="W51" s="1">
        <v>44503.570567129631</v>
      </c>
      <c r="X51">
        <v>124</v>
      </c>
      <c r="Y51">
        <v>21</v>
      </c>
      <c r="Z51">
        <v>0</v>
      </c>
      <c r="AA51">
        <v>21</v>
      </c>
      <c r="AB51">
        <v>0</v>
      </c>
      <c r="AC51">
        <v>6</v>
      </c>
      <c r="AD51">
        <v>5</v>
      </c>
      <c r="AE51">
        <v>0</v>
      </c>
      <c r="AF51">
        <v>0</v>
      </c>
      <c r="AG51">
        <v>0</v>
      </c>
      <c r="AH51" t="s">
        <v>182</v>
      </c>
      <c r="AI51" s="1">
        <v>44503.788437499999</v>
      </c>
      <c r="AJ51">
        <v>274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228</v>
      </c>
      <c r="B52" t="s">
        <v>79</v>
      </c>
      <c r="C52" t="s">
        <v>229</v>
      </c>
      <c r="D52" t="s">
        <v>81</v>
      </c>
      <c r="E52" s="2" t="str">
        <f>HYPERLINK("capsilon://?command=openfolder&amp;siteaddress=FAM.docvelocity-na8.net&amp;folderid=FX51156A42-D4A4-2699-F2BD-F1898968021D","FX21099021")</f>
        <v>FX21099021</v>
      </c>
      <c r="F52" t="s">
        <v>19</v>
      </c>
      <c r="G52" t="s">
        <v>19</v>
      </c>
      <c r="H52" t="s">
        <v>82</v>
      </c>
      <c r="I52" t="s">
        <v>230</v>
      </c>
      <c r="J52">
        <v>66</v>
      </c>
      <c r="K52" t="s">
        <v>84</v>
      </c>
      <c r="L52" t="s">
        <v>85</v>
      </c>
      <c r="M52" t="s">
        <v>86</v>
      </c>
      <c r="N52">
        <v>1</v>
      </c>
      <c r="O52" s="1">
        <v>44503.572164351855</v>
      </c>
      <c r="P52" s="1">
        <v>44504.290150462963</v>
      </c>
      <c r="Q52">
        <v>60487</v>
      </c>
      <c r="R52">
        <v>1547</v>
      </c>
      <c r="S52" t="b">
        <v>0</v>
      </c>
      <c r="T52" t="s">
        <v>87</v>
      </c>
      <c r="U52" t="b">
        <v>0</v>
      </c>
      <c r="V52" t="s">
        <v>231</v>
      </c>
      <c r="W52" s="1">
        <v>44504.290150462963</v>
      </c>
      <c r="X52">
        <v>465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66</v>
      </c>
      <c r="AE52">
        <v>52</v>
      </c>
      <c r="AF52">
        <v>0</v>
      </c>
      <c r="AG52">
        <v>1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232</v>
      </c>
      <c r="B53" t="s">
        <v>79</v>
      </c>
      <c r="C53" t="s">
        <v>106</v>
      </c>
      <c r="D53" t="s">
        <v>81</v>
      </c>
      <c r="E53" s="2" t="str">
        <f>HYPERLINK("capsilon://?command=openfolder&amp;siteaddress=FAM.docvelocity-na8.net&amp;folderid=FX898BA4D6-7550-58F8-A600-DA01CE722CCD","FX211013295")</f>
        <v>FX211013295</v>
      </c>
      <c r="F53" t="s">
        <v>19</v>
      </c>
      <c r="G53" t="s">
        <v>19</v>
      </c>
      <c r="H53" t="s">
        <v>82</v>
      </c>
      <c r="I53" t="s">
        <v>233</v>
      </c>
      <c r="J53">
        <v>32</v>
      </c>
      <c r="K53" t="s">
        <v>84</v>
      </c>
      <c r="L53" t="s">
        <v>85</v>
      </c>
      <c r="M53" t="s">
        <v>86</v>
      </c>
      <c r="N53">
        <v>2</v>
      </c>
      <c r="O53" s="1">
        <v>44503.580833333333</v>
      </c>
      <c r="P53" s="1">
        <v>44503.79011574074</v>
      </c>
      <c r="Q53">
        <v>17884</v>
      </c>
      <c r="R53">
        <v>198</v>
      </c>
      <c r="S53" t="b">
        <v>0</v>
      </c>
      <c r="T53" t="s">
        <v>87</v>
      </c>
      <c r="U53" t="b">
        <v>0</v>
      </c>
      <c r="V53" t="s">
        <v>147</v>
      </c>
      <c r="W53" s="1">
        <v>44503.581493055557</v>
      </c>
      <c r="X53">
        <v>54</v>
      </c>
      <c r="Y53">
        <v>9</v>
      </c>
      <c r="Z53">
        <v>0</v>
      </c>
      <c r="AA53">
        <v>9</v>
      </c>
      <c r="AB53">
        <v>0</v>
      </c>
      <c r="AC53">
        <v>1</v>
      </c>
      <c r="AD53">
        <v>23</v>
      </c>
      <c r="AE53">
        <v>0</v>
      </c>
      <c r="AF53">
        <v>0</v>
      </c>
      <c r="AG53">
        <v>0</v>
      </c>
      <c r="AH53" t="s">
        <v>182</v>
      </c>
      <c r="AI53" s="1">
        <v>44503.79011574074</v>
      </c>
      <c r="AJ53">
        <v>144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23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234</v>
      </c>
      <c r="B54" t="s">
        <v>79</v>
      </c>
      <c r="C54" t="s">
        <v>235</v>
      </c>
      <c r="D54" t="s">
        <v>81</v>
      </c>
      <c r="E54" s="2" t="str">
        <f>HYPERLINK("capsilon://?command=openfolder&amp;siteaddress=FAM.docvelocity-na8.net&amp;folderid=FX49379FB0-DCBB-AAD4-D9C2-C5B67D84F5CC","FX21111498")</f>
        <v>FX21111498</v>
      </c>
      <c r="F54" t="s">
        <v>19</v>
      </c>
      <c r="G54" t="s">
        <v>19</v>
      </c>
      <c r="H54" t="s">
        <v>82</v>
      </c>
      <c r="I54" t="s">
        <v>236</v>
      </c>
      <c r="J54">
        <v>38</v>
      </c>
      <c r="K54" t="s">
        <v>84</v>
      </c>
      <c r="L54" t="s">
        <v>85</v>
      </c>
      <c r="M54" t="s">
        <v>86</v>
      </c>
      <c r="N54">
        <v>2</v>
      </c>
      <c r="O54" s="1">
        <v>44503.587812500002</v>
      </c>
      <c r="P54" s="1">
        <v>44503.797083333331</v>
      </c>
      <c r="Q54">
        <v>17387</v>
      </c>
      <c r="R54">
        <v>694</v>
      </c>
      <c r="S54" t="b">
        <v>0</v>
      </c>
      <c r="T54" t="s">
        <v>87</v>
      </c>
      <c r="U54" t="b">
        <v>0</v>
      </c>
      <c r="V54" t="s">
        <v>147</v>
      </c>
      <c r="W54" s="1">
        <v>44503.588993055557</v>
      </c>
      <c r="X54">
        <v>93</v>
      </c>
      <c r="Y54">
        <v>37</v>
      </c>
      <c r="Z54">
        <v>0</v>
      </c>
      <c r="AA54">
        <v>37</v>
      </c>
      <c r="AB54">
        <v>0</v>
      </c>
      <c r="AC54">
        <v>6</v>
      </c>
      <c r="AD54">
        <v>1</v>
      </c>
      <c r="AE54">
        <v>0</v>
      </c>
      <c r="AF54">
        <v>0</v>
      </c>
      <c r="AG54">
        <v>0</v>
      </c>
      <c r="AH54" t="s">
        <v>182</v>
      </c>
      <c r="AI54" s="1">
        <v>44503.797083333331</v>
      </c>
      <c r="AJ54">
        <v>601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237</v>
      </c>
      <c r="B55" t="s">
        <v>79</v>
      </c>
      <c r="C55" t="s">
        <v>238</v>
      </c>
      <c r="D55" t="s">
        <v>81</v>
      </c>
      <c r="E55" s="2" t="str">
        <f>HYPERLINK("capsilon://?command=openfolder&amp;siteaddress=FAM.docvelocity-na8.net&amp;folderid=FX36BD2CEB-E032-0F67-9FC0-F194BEF4FBE6","FX211012645")</f>
        <v>FX211012645</v>
      </c>
      <c r="F55" t="s">
        <v>19</v>
      </c>
      <c r="G55" t="s">
        <v>19</v>
      </c>
      <c r="H55" t="s">
        <v>82</v>
      </c>
      <c r="I55" t="s">
        <v>239</v>
      </c>
      <c r="J55">
        <v>26</v>
      </c>
      <c r="K55" t="s">
        <v>84</v>
      </c>
      <c r="L55" t="s">
        <v>85</v>
      </c>
      <c r="M55" t="s">
        <v>86</v>
      </c>
      <c r="N55">
        <v>2</v>
      </c>
      <c r="O55" s="1">
        <v>44503.596932870372</v>
      </c>
      <c r="P55" s="1">
        <v>44503.794131944444</v>
      </c>
      <c r="Q55">
        <v>16699</v>
      </c>
      <c r="R55">
        <v>339</v>
      </c>
      <c r="S55" t="b">
        <v>0</v>
      </c>
      <c r="T55" t="s">
        <v>87</v>
      </c>
      <c r="U55" t="b">
        <v>0</v>
      </c>
      <c r="V55" t="s">
        <v>147</v>
      </c>
      <c r="W55" s="1">
        <v>44503.600648148145</v>
      </c>
      <c r="X55">
        <v>244</v>
      </c>
      <c r="Y55">
        <v>21</v>
      </c>
      <c r="Z55">
        <v>0</v>
      </c>
      <c r="AA55">
        <v>21</v>
      </c>
      <c r="AB55">
        <v>0</v>
      </c>
      <c r="AC55">
        <v>1</v>
      </c>
      <c r="AD55">
        <v>5</v>
      </c>
      <c r="AE55">
        <v>0</v>
      </c>
      <c r="AF55">
        <v>0</v>
      </c>
      <c r="AG55">
        <v>0</v>
      </c>
      <c r="AH55" t="s">
        <v>104</v>
      </c>
      <c r="AI55" s="1">
        <v>44503.794131944444</v>
      </c>
      <c r="AJ55">
        <v>95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5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240</v>
      </c>
      <c r="B56" t="s">
        <v>79</v>
      </c>
      <c r="C56" t="s">
        <v>241</v>
      </c>
      <c r="D56" t="s">
        <v>81</v>
      </c>
      <c r="E56" s="2" t="str">
        <f>HYPERLINK("capsilon://?command=openfolder&amp;siteaddress=FAM.docvelocity-na8.net&amp;folderid=FX22534C0C-5A8C-0F79-0A76-B924C33E6A6A","FX211013834")</f>
        <v>FX211013834</v>
      </c>
      <c r="F56" t="s">
        <v>19</v>
      </c>
      <c r="G56" t="s">
        <v>19</v>
      </c>
      <c r="H56" t="s">
        <v>82</v>
      </c>
      <c r="I56" t="s">
        <v>242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44501.53465277778</v>
      </c>
      <c r="P56" s="1">
        <v>44501.614675925928</v>
      </c>
      <c r="Q56">
        <v>6377</v>
      </c>
      <c r="R56">
        <v>537</v>
      </c>
      <c r="S56" t="b">
        <v>0</v>
      </c>
      <c r="T56" t="s">
        <v>87</v>
      </c>
      <c r="U56" t="b">
        <v>0</v>
      </c>
      <c r="V56" t="s">
        <v>125</v>
      </c>
      <c r="W56" s="1">
        <v>44501.539826388886</v>
      </c>
      <c r="X56">
        <v>220</v>
      </c>
      <c r="Y56">
        <v>37</v>
      </c>
      <c r="Z56">
        <v>0</v>
      </c>
      <c r="AA56">
        <v>37</v>
      </c>
      <c r="AB56">
        <v>0</v>
      </c>
      <c r="AC56">
        <v>22</v>
      </c>
      <c r="AD56">
        <v>1</v>
      </c>
      <c r="AE56">
        <v>0</v>
      </c>
      <c r="AF56">
        <v>0</v>
      </c>
      <c r="AG56">
        <v>0</v>
      </c>
      <c r="AH56" t="s">
        <v>182</v>
      </c>
      <c r="AI56" s="1">
        <v>44501.614675925928</v>
      </c>
      <c r="AJ56">
        <v>317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243</v>
      </c>
      <c r="B57" t="s">
        <v>79</v>
      </c>
      <c r="C57" t="s">
        <v>192</v>
      </c>
      <c r="D57" t="s">
        <v>81</v>
      </c>
      <c r="E57" s="2" t="str">
        <f>HYPERLINK("capsilon://?command=openfolder&amp;siteaddress=FAM.docvelocity-na8.net&amp;folderid=FXEC11BA79-D9FD-B6AB-41EB-11B303F65BD7","FX21106075")</f>
        <v>FX21106075</v>
      </c>
      <c r="F57" t="s">
        <v>19</v>
      </c>
      <c r="G57" t="s">
        <v>19</v>
      </c>
      <c r="H57" t="s">
        <v>82</v>
      </c>
      <c r="I57" t="s">
        <v>244</v>
      </c>
      <c r="J57">
        <v>66</v>
      </c>
      <c r="K57" t="s">
        <v>84</v>
      </c>
      <c r="L57" t="s">
        <v>85</v>
      </c>
      <c r="M57" t="s">
        <v>86</v>
      </c>
      <c r="N57">
        <v>2</v>
      </c>
      <c r="O57" s="1">
        <v>44503.633287037039</v>
      </c>
      <c r="P57" s="1">
        <v>44503.794374999998</v>
      </c>
      <c r="Q57">
        <v>13828</v>
      </c>
      <c r="R57">
        <v>90</v>
      </c>
      <c r="S57" t="b">
        <v>0</v>
      </c>
      <c r="T57" t="s">
        <v>87</v>
      </c>
      <c r="U57" t="b">
        <v>0</v>
      </c>
      <c r="V57" t="s">
        <v>181</v>
      </c>
      <c r="W57" s="1">
        <v>44503.634259259263</v>
      </c>
      <c r="X57">
        <v>69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66</v>
      </c>
      <c r="AE57">
        <v>0</v>
      </c>
      <c r="AF57">
        <v>0</v>
      </c>
      <c r="AG57">
        <v>0</v>
      </c>
      <c r="AH57" t="s">
        <v>104</v>
      </c>
      <c r="AI57" s="1">
        <v>44503.794374999998</v>
      </c>
      <c r="AJ57">
        <v>21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66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245</v>
      </c>
      <c r="B58" t="s">
        <v>79</v>
      </c>
      <c r="C58" t="s">
        <v>246</v>
      </c>
      <c r="D58" t="s">
        <v>81</v>
      </c>
      <c r="E58" s="2" t="str">
        <f>HYPERLINK("capsilon://?command=openfolder&amp;siteaddress=FAM.docvelocity-na8.net&amp;folderid=FXE894D08E-80CF-08EB-6243-5DEDCC5F3D0C","FX211013754")</f>
        <v>FX211013754</v>
      </c>
      <c r="F58" t="s">
        <v>19</v>
      </c>
      <c r="G58" t="s">
        <v>19</v>
      </c>
      <c r="H58" t="s">
        <v>82</v>
      </c>
      <c r="I58" t="s">
        <v>247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44503.63925925926</v>
      </c>
      <c r="P58" s="1">
        <v>44503.795891203707</v>
      </c>
      <c r="Q58">
        <v>13229</v>
      </c>
      <c r="R58">
        <v>304</v>
      </c>
      <c r="S58" t="b">
        <v>0</v>
      </c>
      <c r="T58" t="s">
        <v>87</v>
      </c>
      <c r="U58" t="b">
        <v>0</v>
      </c>
      <c r="V58" t="s">
        <v>189</v>
      </c>
      <c r="W58" s="1">
        <v>44503.643865740742</v>
      </c>
      <c r="X58">
        <v>174</v>
      </c>
      <c r="Y58">
        <v>52</v>
      </c>
      <c r="Z58">
        <v>0</v>
      </c>
      <c r="AA58">
        <v>52</v>
      </c>
      <c r="AB58">
        <v>0</v>
      </c>
      <c r="AC58">
        <v>23</v>
      </c>
      <c r="AD58">
        <v>14</v>
      </c>
      <c r="AE58">
        <v>0</v>
      </c>
      <c r="AF58">
        <v>0</v>
      </c>
      <c r="AG58">
        <v>0</v>
      </c>
      <c r="AH58" t="s">
        <v>104</v>
      </c>
      <c r="AI58" s="1">
        <v>44503.795891203707</v>
      </c>
      <c r="AJ58">
        <v>130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248</v>
      </c>
      <c r="B59" t="s">
        <v>79</v>
      </c>
      <c r="C59" t="s">
        <v>249</v>
      </c>
      <c r="D59" t="s">
        <v>81</v>
      </c>
      <c r="E59" s="2" t="str">
        <f>HYPERLINK("capsilon://?command=openfolder&amp;siteaddress=FAM.docvelocity-na8.net&amp;folderid=FX03883951-CF0F-94BC-3F3B-06738242B859","FX211011392")</f>
        <v>FX211011392</v>
      </c>
      <c r="F59" t="s">
        <v>19</v>
      </c>
      <c r="G59" t="s">
        <v>19</v>
      </c>
      <c r="H59" t="s">
        <v>82</v>
      </c>
      <c r="I59" t="s">
        <v>250</v>
      </c>
      <c r="J59">
        <v>38</v>
      </c>
      <c r="K59" t="s">
        <v>84</v>
      </c>
      <c r="L59" t="s">
        <v>85</v>
      </c>
      <c r="M59" t="s">
        <v>86</v>
      </c>
      <c r="N59">
        <v>2</v>
      </c>
      <c r="O59" s="1">
        <v>44501.536249999997</v>
      </c>
      <c r="P59" s="1">
        <v>44501.612997685188</v>
      </c>
      <c r="Q59">
        <v>6508</v>
      </c>
      <c r="R59">
        <v>123</v>
      </c>
      <c r="S59" t="b">
        <v>0</v>
      </c>
      <c r="T59" t="s">
        <v>87</v>
      </c>
      <c r="U59" t="b">
        <v>0</v>
      </c>
      <c r="V59" t="s">
        <v>125</v>
      </c>
      <c r="W59" s="1">
        <v>44501.541076388887</v>
      </c>
      <c r="X59">
        <v>108</v>
      </c>
      <c r="Y59">
        <v>0</v>
      </c>
      <c r="Z59">
        <v>0</v>
      </c>
      <c r="AA59">
        <v>0</v>
      </c>
      <c r="AB59">
        <v>37</v>
      </c>
      <c r="AC59">
        <v>0</v>
      </c>
      <c r="AD59">
        <v>38</v>
      </c>
      <c r="AE59">
        <v>0</v>
      </c>
      <c r="AF59">
        <v>0</v>
      </c>
      <c r="AG59">
        <v>0</v>
      </c>
      <c r="AH59" t="s">
        <v>104</v>
      </c>
      <c r="AI59" s="1">
        <v>44501.612997685188</v>
      </c>
      <c r="AJ59">
        <v>15</v>
      </c>
      <c r="AK59">
        <v>0</v>
      </c>
      <c r="AL59">
        <v>0</v>
      </c>
      <c r="AM59">
        <v>0</v>
      </c>
      <c r="AN59">
        <v>37</v>
      </c>
      <c r="AO59">
        <v>0</v>
      </c>
      <c r="AP59">
        <v>38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251</v>
      </c>
      <c r="B60" t="s">
        <v>79</v>
      </c>
      <c r="C60" t="s">
        <v>252</v>
      </c>
      <c r="D60" t="s">
        <v>81</v>
      </c>
      <c r="E60" s="2" t="str">
        <f>HYPERLINK("capsilon://?command=openfolder&amp;siteaddress=FAM.docvelocity-na8.net&amp;folderid=FX15780D1B-F0F2-3765-B1AC-B829A1D226A2","FX2109680")</f>
        <v>FX2109680</v>
      </c>
      <c r="F60" t="s">
        <v>19</v>
      </c>
      <c r="G60" t="s">
        <v>19</v>
      </c>
      <c r="H60" t="s">
        <v>82</v>
      </c>
      <c r="I60" t="s">
        <v>253</v>
      </c>
      <c r="J60">
        <v>66</v>
      </c>
      <c r="K60" t="s">
        <v>84</v>
      </c>
      <c r="L60" t="s">
        <v>85</v>
      </c>
      <c r="M60" t="s">
        <v>86</v>
      </c>
      <c r="N60">
        <v>2</v>
      </c>
      <c r="O60" s="1">
        <v>44503.649780092594</v>
      </c>
      <c r="P60" s="1">
        <v>44503.796076388891</v>
      </c>
      <c r="Q60">
        <v>12588</v>
      </c>
      <c r="R60">
        <v>52</v>
      </c>
      <c r="S60" t="b">
        <v>0</v>
      </c>
      <c r="T60" t="s">
        <v>87</v>
      </c>
      <c r="U60" t="b">
        <v>0</v>
      </c>
      <c r="V60" t="s">
        <v>181</v>
      </c>
      <c r="W60" s="1">
        <v>44503.65079861111</v>
      </c>
      <c r="X60">
        <v>37</v>
      </c>
      <c r="Y60">
        <v>0</v>
      </c>
      <c r="Z60">
        <v>0</v>
      </c>
      <c r="AA60">
        <v>0</v>
      </c>
      <c r="AB60">
        <v>52</v>
      </c>
      <c r="AC60">
        <v>0</v>
      </c>
      <c r="AD60">
        <v>66</v>
      </c>
      <c r="AE60">
        <v>0</v>
      </c>
      <c r="AF60">
        <v>0</v>
      </c>
      <c r="AG60">
        <v>0</v>
      </c>
      <c r="AH60" t="s">
        <v>104</v>
      </c>
      <c r="AI60" s="1">
        <v>44503.796076388891</v>
      </c>
      <c r="AJ60">
        <v>15</v>
      </c>
      <c r="AK60">
        <v>0</v>
      </c>
      <c r="AL60">
        <v>0</v>
      </c>
      <c r="AM60">
        <v>0</v>
      </c>
      <c r="AN60">
        <v>52</v>
      </c>
      <c r="AO60">
        <v>0</v>
      </c>
      <c r="AP60">
        <v>66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254</v>
      </c>
      <c r="B61" t="s">
        <v>79</v>
      </c>
      <c r="C61" t="s">
        <v>255</v>
      </c>
      <c r="D61" t="s">
        <v>81</v>
      </c>
      <c r="E61" s="2" t="str">
        <f>HYPERLINK("capsilon://?command=openfolder&amp;siteaddress=FAM.docvelocity-na8.net&amp;folderid=FX69410842-DDD6-58C0-5A07-C59C03BC6536","FX21111129")</f>
        <v>FX21111129</v>
      </c>
      <c r="F61" t="s">
        <v>19</v>
      </c>
      <c r="G61" t="s">
        <v>19</v>
      </c>
      <c r="H61" t="s">
        <v>82</v>
      </c>
      <c r="I61" t="s">
        <v>256</v>
      </c>
      <c r="J61">
        <v>676</v>
      </c>
      <c r="K61" t="s">
        <v>84</v>
      </c>
      <c r="L61" t="s">
        <v>85</v>
      </c>
      <c r="M61" t="s">
        <v>86</v>
      </c>
      <c r="N61">
        <v>2</v>
      </c>
      <c r="O61" s="1">
        <v>44503.649837962963</v>
      </c>
      <c r="P61" s="1">
        <v>44503.836365740739</v>
      </c>
      <c r="Q61">
        <v>9527</v>
      </c>
      <c r="R61">
        <v>6589</v>
      </c>
      <c r="S61" t="b">
        <v>0</v>
      </c>
      <c r="T61" t="s">
        <v>87</v>
      </c>
      <c r="U61" t="b">
        <v>0</v>
      </c>
      <c r="V61" t="s">
        <v>181</v>
      </c>
      <c r="W61" s="1">
        <v>44503.689467592594</v>
      </c>
      <c r="X61">
        <v>3340</v>
      </c>
      <c r="Y61">
        <v>612</v>
      </c>
      <c r="Z61">
        <v>0</v>
      </c>
      <c r="AA61">
        <v>612</v>
      </c>
      <c r="AB61">
        <v>0</v>
      </c>
      <c r="AC61">
        <v>298</v>
      </c>
      <c r="AD61">
        <v>64</v>
      </c>
      <c r="AE61">
        <v>0</v>
      </c>
      <c r="AF61">
        <v>0</v>
      </c>
      <c r="AG61">
        <v>0</v>
      </c>
      <c r="AH61" t="s">
        <v>182</v>
      </c>
      <c r="AI61" s="1">
        <v>44503.836365740739</v>
      </c>
      <c r="AJ61">
        <v>3134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64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257</v>
      </c>
      <c r="B62" t="s">
        <v>79</v>
      </c>
      <c r="C62" t="s">
        <v>258</v>
      </c>
      <c r="D62" t="s">
        <v>81</v>
      </c>
      <c r="E62" s="2" t="str">
        <f>HYPERLINK("capsilon://?command=openfolder&amp;siteaddress=FAM.docvelocity-na8.net&amp;folderid=FX1F46A0AD-E577-D8CC-0ECA-0A2931077238","FX21107406")</f>
        <v>FX21107406</v>
      </c>
      <c r="F62" t="s">
        <v>19</v>
      </c>
      <c r="G62" t="s">
        <v>19</v>
      </c>
      <c r="H62" t="s">
        <v>82</v>
      </c>
      <c r="I62" t="s">
        <v>259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44503.650671296295</v>
      </c>
      <c r="P62" s="1">
        <v>44503.802835648145</v>
      </c>
      <c r="Q62">
        <v>12503</v>
      </c>
      <c r="R62">
        <v>644</v>
      </c>
      <c r="S62" t="b">
        <v>0</v>
      </c>
      <c r="T62" t="s">
        <v>87</v>
      </c>
      <c r="U62" t="b">
        <v>0</v>
      </c>
      <c r="V62" t="s">
        <v>173</v>
      </c>
      <c r="W62" s="1">
        <v>44503.655868055554</v>
      </c>
      <c r="X62">
        <v>415</v>
      </c>
      <c r="Y62">
        <v>52</v>
      </c>
      <c r="Z62">
        <v>0</v>
      </c>
      <c r="AA62">
        <v>52</v>
      </c>
      <c r="AB62">
        <v>0</v>
      </c>
      <c r="AC62">
        <v>39</v>
      </c>
      <c r="AD62">
        <v>14</v>
      </c>
      <c r="AE62">
        <v>0</v>
      </c>
      <c r="AF62">
        <v>0</v>
      </c>
      <c r="AG62">
        <v>0</v>
      </c>
      <c r="AH62" t="s">
        <v>160</v>
      </c>
      <c r="AI62" s="1">
        <v>44503.802835648145</v>
      </c>
      <c r="AJ62">
        <v>221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14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260</v>
      </c>
      <c r="B63" t="s">
        <v>79</v>
      </c>
      <c r="C63" t="s">
        <v>261</v>
      </c>
      <c r="D63" t="s">
        <v>81</v>
      </c>
      <c r="E63" s="2" t="str">
        <f>HYPERLINK("capsilon://?command=openfolder&amp;siteaddress=FAM.docvelocity-na8.net&amp;folderid=FX2D38951C-B1E3-6C40-9A95-8FF62EF30C86","FX21111225")</f>
        <v>FX21111225</v>
      </c>
      <c r="F63" t="s">
        <v>19</v>
      </c>
      <c r="G63" t="s">
        <v>19</v>
      </c>
      <c r="H63" t="s">
        <v>82</v>
      </c>
      <c r="I63" t="s">
        <v>262</v>
      </c>
      <c r="J63">
        <v>102</v>
      </c>
      <c r="K63" t="s">
        <v>84</v>
      </c>
      <c r="L63" t="s">
        <v>85</v>
      </c>
      <c r="M63" t="s">
        <v>86</v>
      </c>
      <c r="N63">
        <v>1</v>
      </c>
      <c r="O63" s="1">
        <v>44503.664768518516</v>
      </c>
      <c r="P63" s="1">
        <v>44504.293124999997</v>
      </c>
      <c r="Q63">
        <v>53534</v>
      </c>
      <c r="R63">
        <v>756</v>
      </c>
      <c r="S63" t="b">
        <v>0</v>
      </c>
      <c r="T63" t="s">
        <v>87</v>
      </c>
      <c r="U63" t="b">
        <v>0</v>
      </c>
      <c r="V63" t="s">
        <v>231</v>
      </c>
      <c r="W63" s="1">
        <v>44504.293124999997</v>
      </c>
      <c r="X63">
        <v>256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102</v>
      </c>
      <c r="AE63">
        <v>95</v>
      </c>
      <c r="AF63">
        <v>0</v>
      </c>
      <c r="AG63">
        <v>5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263</v>
      </c>
      <c r="B64" t="s">
        <v>79</v>
      </c>
      <c r="C64" t="s">
        <v>264</v>
      </c>
      <c r="D64" t="s">
        <v>81</v>
      </c>
      <c r="E64" s="2" t="str">
        <f>HYPERLINK("capsilon://?command=openfolder&amp;siteaddress=FAM.docvelocity-na8.net&amp;folderid=FX4F9B1762-1120-4FAE-EA49-67060A806946","FX211134")</f>
        <v>FX211134</v>
      </c>
      <c r="F64" t="s">
        <v>19</v>
      </c>
      <c r="G64" t="s">
        <v>19</v>
      </c>
      <c r="H64" t="s">
        <v>82</v>
      </c>
      <c r="I64" t="s">
        <v>265</v>
      </c>
      <c r="J64">
        <v>257</v>
      </c>
      <c r="K64" t="s">
        <v>84</v>
      </c>
      <c r="L64" t="s">
        <v>85</v>
      </c>
      <c r="M64" t="s">
        <v>86</v>
      </c>
      <c r="N64">
        <v>2</v>
      </c>
      <c r="O64" s="1">
        <v>44503.672083333331</v>
      </c>
      <c r="P64" s="1">
        <v>44503.811655092592</v>
      </c>
      <c r="Q64">
        <v>10447</v>
      </c>
      <c r="R64">
        <v>1612</v>
      </c>
      <c r="S64" t="b">
        <v>0</v>
      </c>
      <c r="T64" t="s">
        <v>87</v>
      </c>
      <c r="U64" t="b">
        <v>0</v>
      </c>
      <c r="V64" t="s">
        <v>181</v>
      </c>
      <c r="W64" s="1">
        <v>44503.699675925927</v>
      </c>
      <c r="X64">
        <v>851</v>
      </c>
      <c r="Y64">
        <v>204</v>
      </c>
      <c r="Z64">
        <v>0</v>
      </c>
      <c r="AA64">
        <v>204</v>
      </c>
      <c r="AB64">
        <v>0</v>
      </c>
      <c r="AC64">
        <v>65</v>
      </c>
      <c r="AD64">
        <v>53</v>
      </c>
      <c r="AE64">
        <v>0</v>
      </c>
      <c r="AF64">
        <v>0</v>
      </c>
      <c r="AG64">
        <v>0</v>
      </c>
      <c r="AH64" t="s">
        <v>160</v>
      </c>
      <c r="AI64" s="1">
        <v>44503.811655092592</v>
      </c>
      <c r="AJ64">
        <v>761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53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266</v>
      </c>
      <c r="B65" t="s">
        <v>79</v>
      </c>
      <c r="C65" t="s">
        <v>267</v>
      </c>
      <c r="D65" t="s">
        <v>81</v>
      </c>
      <c r="E65" s="2" t="str">
        <f>HYPERLINK("capsilon://?command=openfolder&amp;siteaddress=FAM.docvelocity-na8.net&amp;folderid=FX9A38AA58-54E0-7484-8BA5-479BE71744A8","FX211012949")</f>
        <v>FX211012949</v>
      </c>
      <c r="F65" t="s">
        <v>19</v>
      </c>
      <c r="G65" t="s">
        <v>19</v>
      </c>
      <c r="H65" t="s">
        <v>82</v>
      </c>
      <c r="I65" t="s">
        <v>268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44503.672511574077</v>
      </c>
      <c r="P65" s="1">
        <v>44503.813935185186</v>
      </c>
      <c r="Q65">
        <v>11860</v>
      </c>
      <c r="R65">
        <v>359</v>
      </c>
      <c r="S65" t="b">
        <v>0</v>
      </c>
      <c r="T65" t="s">
        <v>87</v>
      </c>
      <c r="U65" t="b">
        <v>0</v>
      </c>
      <c r="V65" t="s">
        <v>181</v>
      </c>
      <c r="W65" s="1">
        <v>44503.701574074075</v>
      </c>
      <c r="X65">
        <v>163</v>
      </c>
      <c r="Y65">
        <v>52</v>
      </c>
      <c r="Z65">
        <v>0</v>
      </c>
      <c r="AA65">
        <v>52</v>
      </c>
      <c r="AB65">
        <v>0</v>
      </c>
      <c r="AC65">
        <v>21</v>
      </c>
      <c r="AD65">
        <v>14</v>
      </c>
      <c r="AE65">
        <v>0</v>
      </c>
      <c r="AF65">
        <v>0</v>
      </c>
      <c r="AG65">
        <v>0</v>
      </c>
      <c r="AH65" t="s">
        <v>160</v>
      </c>
      <c r="AI65" s="1">
        <v>44503.813935185186</v>
      </c>
      <c r="AJ65">
        <v>196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14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269</v>
      </c>
      <c r="B66" t="s">
        <v>79</v>
      </c>
      <c r="C66" t="s">
        <v>270</v>
      </c>
      <c r="D66" t="s">
        <v>81</v>
      </c>
      <c r="E66" s="2" t="str">
        <f>HYPERLINK("capsilon://?command=openfolder&amp;siteaddress=FAM.docvelocity-na8.net&amp;folderid=FXFEA397DC-FB07-1A38-424B-F4B464EAE757","FX21111669")</f>
        <v>FX21111669</v>
      </c>
      <c r="F66" t="s">
        <v>19</v>
      </c>
      <c r="G66" t="s">
        <v>19</v>
      </c>
      <c r="H66" t="s">
        <v>82</v>
      </c>
      <c r="I66" t="s">
        <v>271</v>
      </c>
      <c r="J66">
        <v>38</v>
      </c>
      <c r="K66" t="s">
        <v>84</v>
      </c>
      <c r="L66" t="s">
        <v>85</v>
      </c>
      <c r="M66" t="s">
        <v>86</v>
      </c>
      <c r="N66">
        <v>2</v>
      </c>
      <c r="O66" s="1">
        <v>44503.67287037037</v>
      </c>
      <c r="P66" s="1">
        <v>44503.817233796297</v>
      </c>
      <c r="Q66">
        <v>12073</v>
      </c>
      <c r="R66">
        <v>400</v>
      </c>
      <c r="S66" t="b">
        <v>0</v>
      </c>
      <c r="T66" t="s">
        <v>87</v>
      </c>
      <c r="U66" t="b">
        <v>0</v>
      </c>
      <c r="V66" t="s">
        <v>181</v>
      </c>
      <c r="W66" s="1">
        <v>44503.702928240738</v>
      </c>
      <c r="X66">
        <v>116</v>
      </c>
      <c r="Y66">
        <v>37</v>
      </c>
      <c r="Z66">
        <v>0</v>
      </c>
      <c r="AA66">
        <v>37</v>
      </c>
      <c r="AB66">
        <v>0</v>
      </c>
      <c r="AC66">
        <v>6</v>
      </c>
      <c r="AD66">
        <v>1</v>
      </c>
      <c r="AE66">
        <v>0</v>
      </c>
      <c r="AF66">
        <v>0</v>
      </c>
      <c r="AG66">
        <v>0</v>
      </c>
      <c r="AH66" t="s">
        <v>160</v>
      </c>
      <c r="AI66" s="1">
        <v>44503.817233796297</v>
      </c>
      <c r="AJ66">
        <v>284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272</v>
      </c>
      <c r="B67" t="s">
        <v>79</v>
      </c>
      <c r="C67" t="s">
        <v>273</v>
      </c>
      <c r="D67" t="s">
        <v>81</v>
      </c>
      <c r="E67" s="2" t="str">
        <f>HYPERLINK("capsilon://?command=openfolder&amp;siteaddress=FAM.docvelocity-na8.net&amp;folderid=FXC6C9FE8F-246F-078E-E94C-F02C5F4F0D0B","FX211014120")</f>
        <v>FX211014120</v>
      </c>
      <c r="F67" t="s">
        <v>19</v>
      </c>
      <c r="G67" t="s">
        <v>19</v>
      </c>
      <c r="H67" t="s">
        <v>82</v>
      </c>
      <c r="I67" t="s">
        <v>274</v>
      </c>
      <c r="J67">
        <v>408</v>
      </c>
      <c r="K67" t="s">
        <v>84</v>
      </c>
      <c r="L67" t="s">
        <v>85</v>
      </c>
      <c r="M67" t="s">
        <v>86</v>
      </c>
      <c r="N67">
        <v>2</v>
      </c>
      <c r="O67" s="1">
        <v>44501.540358796294</v>
      </c>
      <c r="P67" s="1">
        <v>44501.625185185185</v>
      </c>
      <c r="Q67">
        <v>2474</v>
      </c>
      <c r="R67">
        <v>4855</v>
      </c>
      <c r="S67" t="b">
        <v>0</v>
      </c>
      <c r="T67" t="s">
        <v>87</v>
      </c>
      <c r="U67" t="b">
        <v>0</v>
      </c>
      <c r="V67" t="s">
        <v>125</v>
      </c>
      <c r="W67" s="1">
        <v>44501.585104166668</v>
      </c>
      <c r="X67">
        <v>3803</v>
      </c>
      <c r="Y67">
        <v>402</v>
      </c>
      <c r="Z67">
        <v>0</v>
      </c>
      <c r="AA67">
        <v>402</v>
      </c>
      <c r="AB67">
        <v>0</v>
      </c>
      <c r="AC67">
        <v>299</v>
      </c>
      <c r="AD67">
        <v>6</v>
      </c>
      <c r="AE67">
        <v>0</v>
      </c>
      <c r="AF67">
        <v>0</v>
      </c>
      <c r="AG67">
        <v>0</v>
      </c>
      <c r="AH67" t="s">
        <v>104</v>
      </c>
      <c r="AI67" s="1">
        <v>44501.625185185185</v>
      </c>
      <c r="AJ67">
        <v>1052</v>
      </c>
      <c r="AK67">
        <v>8</v>
      </c>
      <c r="AL67">
        <v>0</v>
      </c>
      <c r="AM67">
        <v>8</v>
      </c>
      <c r="AN67">
        <v>0</v>
      </c>
      <c r="AO67">
        <v>8</v>
      </c>
      <c r="AP67">
        <v>-2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275</v>
      </c>
      <c r="B68" t="s">
        <v>79</v>
      </c>
      <c r="C68" t="s">
        <v>276</v>
      </c>
      <c r="D68" t="s">
        <v>81</v>
      </c>
      <c r="E68" s="2" t="str">
        <f>HYPERLINK("capsilon://?command=openfolder&amp;siteaddress=FAM.docvelocity-na8.net&amp;folderid=FXB7B2993B-7867-74AE-7261-C9F9154D4D8A","FX2111918")</f>
        <v>FX2111918</v>
      </c>
      <c r="F68" t="s">
        <v>19</v>
      </c>
      <c r="G68" t="s">
        <v>19</v>
      </c>
      <c r="H68" t="s">
        <v>82</v>
      </c>
      <c r="I68" t="s">
        <v>277</v>
      </c>
      <c r="J68">
        <v>126</v>
      </c>
      <c r="K68" t="s">
        <v>84</v>
      </c>
      <c r="L68" t="s">
        <v>85</v>
      </c>
      <c r="M68" t="s">
        <v>86</v>
      </c>
      <c r="N68">
        <v>2</v>
      </c>
      <c r="O68" s="1">
        <v>44503.683807870373</v>
      </c>
      <c r="P68" s="1">
        <v>44504.15997685185</v>
      </c>
      <c r="Q68">
        <v>40123</v>
      </c>
      <c r="R68">
        <v>1018</v>
      </c>
      <c r="S68" t="b">
        <v>0</v>
      </c>
      <c r="T68" t="s">
        <v>87</v>
      </c>
      <c r="U68" t="b">
        <v>0</v>
      </c>
      <c r="V68" t="s">
        <v>189</v>
      </c>
      <c r="W68" s="1">
        <v>44503.70584490741</v>
      </c>
      <c r="X68">
        <v>303</v>
      </c>
      <c r="Y68">
        <v>88</v>
      </c>
      <c r="Z68">
        <v>0</v>
      </c>
      <c r="AA68">
        <v>88</v>
      </c>
      <c r="AB68">
        <v>0</v>
      </c>
      <c r="AC68">
        <v>33</v>
      </c>
      <c r="AD68">
        <v>38</v>
      </c>
      <c r="AE68">
        <v>0</v>
      </c>
      <c r="AF68">
        <v>0</v>
      </c>
      <c r="AG68">
        <v>0</v>
      </c>
      <c r="AH68" t="s">
        <v>177</v>
      </c>
      <c r="AI68" s="1">
        <v>44504.15997685185</v>
      </c>
      <c r="AJ68">
        <v>609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38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278</v>
      </c>
      <c r="B69" t="s">
        <v>79</v>
      </c>
      <c r="C69" t="s">
        <v>171</v>
      </c>
      <c r="D69" t="s">
        <v>81</v>
      </c>
      <c r="E69" s="2" t="str">
        <f>HYPERLINK("capsilon://?command=openfolder&amp;siteaddress=FAM.docvelocity-na8.net&amp;folderid=FX33A8CB55-5CDD-96ED-7CAF-CBEDF8ECCA5C","FX21111293")</f>
        <v>FX21111293</v>
      </c>
      <c r="F69" t="s">
        <v>19</v>
      </c>
      <c r="G69" t="s">
        <v>19</v>
      </c>
      <c r="H69" t="s">
        <v>82</v>
      </c>
      <c r="I69" t="s">
        <v>279</v>
      </c>
      <c r="J69">
        <v>66</v>
      </c>
      <c r="K69" t="s">
        <v>84</v>
      </c>
      <c r="L69" t="s">
        <v>85</v>
      </c>
      <c r="M69" t="s">
        <v>86</v>
      </c>
      <c r="N69">
        <v>2</v>
      </c>
      <c r="O69" s="1">
        <v>44503.68445601852</v>
      </c>
      <c r="P69" s="1">
        <v>44504.167280092595</v>
      </c>
      <c r="Q69">
        <v>40962</v>
      </c>
      <c r="R69">
        <v>754</v>
      </c>
      <c r="S69" t="b">
        <v>0</v>
      </c>
      <c r="T69" t="s">
        <v>87</v>
      </c>
      <c r="U69" t="b">
        <v>0</v>
      </c>
      <c r="V69" t="s">
        <v>181</v>
      </c>
      <c r="W69" s="1">
        <v>44503.705092592594</v>
      </c>
      <c r="X69">
        <v>186</v>
      </c>
      <c r="Y69">
        <v>52</v>
      </c>
      <c r="Z69">
        <v>0</v>
      </c>
      <c r="AA69">
        <v>52</v>
      </c>
      <c r="AB69">
        <v>0</v>
      </c>
      <c r="AC69">
        <v>22</v>
      </c>
      <c r="AD69">
        <v>14</v>
      </c>
      <c r="AE69">
        <v>0</v>
      </c>
      <c r="AF69">
        <v>0</v>
      </c>
      <c r="AG69">
        <v>0</v>
      </c>
      <c r="AH69" t="s">
        <v>160</v>
      </c>
      <c r="AI69" s="1">
        <v>44504.167280092595</v>
      </c>
      <c r="AJ69">
        <v>529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280</v>
      </c>
      <c r="B70" t="s">
        <v>79</v>
      </c>
      <c r="C70" t="s">
        <v>158</v>
      </c>
      <c r="D70" t="s">
        <v>81</v>
      </c>
      <c r="E70" s="2" t="str">
        <f>HYPERLINK("capsilon://?command=openfolder&amp;siteaddress=FAM.docvelocity-na8.net&amp;folderid=FXF73F3A2C-B952-BC57-FBC7-9A55E960B26C","FX211013270")</f>
        <v>FX211013270</v>
      </c>
      <c r="F70" t="s">
        <v>19</v>
      </c>
      <c r="G70" t="s">
        <v>19</v>
      </c>
      <c r="H70" t="s">
        <v>82</v>
      </c>
      <c r="I70" t="s">
        <v>281</v>
      </c>
      <c r="J70">
        <v>154</v>
      </c>
      <c r="K70" t="s">
        <v>84</v>
      </c>
      <c r="L70" t="s">
        <v>85</v>
      </c>
      <c r="M70" t="s">
        <v>86</v>
      </c>
      <c r="N70">
        <v>2</v>
      </c>
      <c r="O70" s="1">
        <v>44501.541550925926</v>
      </c>
      <c r="P70" s="1">
        <v>44501.626967592594</v>
      </c>
      <c r="Q70">
        <v>5812</v>
      </c>
      <c r="R70">
        <v>1568</v>
      </c>
      <c r="S70" t="b">
        <v>0</v>
      </c>
      <c r="T70" t="s">
        <v>87</v>
      </c>
      <c r="U70" t="b">
        <v>0</v>
      </c>
      <c r="V70" t="s">
        <v>181</v>
      </c>
      <c r="W70" s="1">
        <v>44501.562025462961</v>
      </c>
      <c r="X70">
        <v>507</v>
      </c>
      <c r="Y70">
        <v>119</v>
      </c>
      <c r="Z70">
        <v>0</v>
      </c>
      <c r="AA70">
        <v>119</v>
      </c>
      <c r="AB70">
        <v>0</v>
      </c>
      <c r="AC70">
        <v>37</v>
      </c>
      <c r="AD70">
        <v>35</v>
      </c>
      <c r="AE70">
        <v>0</v>
      </c>
      <c r="AF70">
        <v>0</v>
      </c>
      <c r="AG70">
        <v>0</v>
      </c>
      <c r="AH70" t="s">
        <v>182</v>
      </c>
      <c r="AI70" s="1">
        <v>44501.626967592594</v>
      </c>
      <c r="AJ70">
        <v>1061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282</v>
      </c>
      <c r="B71" t="s">
        <v>79</v>
      </c>
      <c r="C71" t="s">
        <v>283</v>
      </c>
      <c r="D71" t="s">
        <v>81</v>
      </c>
      <c r="E71" s="2" t="str">
        <f>HYPERLINK("capsilon://?command=openfolder&amp;siteaddress=FAM.docvelocity-na8.net&amp;folderid=FX8B52FFD4-16D7-759C-BDD5-C4EE916C4E43","FX21103059")</f>
        <v>FX21103059</v>
      </c>
      <c r="F71" t="s">
        <v>19</v>
      </c>
      <c r="G71" t="s">
        <v>19</v>
      </c>
      <c r="H71" t="s">
        <v>82</v>
      </c>
      <c r="I71" t="s">
        <v>284</v>
      </c>
      <c r="J71">
        <v>66</v>
      </c>
      <c r="K71" t="s">
        <v>84</v>
      </c>
      <c r="L71" t="s">
        <v>85</v>
      </c>
      <c r="M71" t="s">
        <v>86</v>
      </c>
      <c r="N71">
        <v>2</v>
      </c>
      <c r="O71" s="1">
        <v>44503.689942129633</v>
      </c>
      <c r="P71" s="1">
        <v>44504.244409722225</v>
      </c>
      <c r="Q71">
        <v>47737</v>
      </c>
      <c r="R71">
        <v>169</v>
      </c>
      <c r="S71" t="b">
        <v>0</v>
      </c>
      <c r="T71" t="s">
        <v>87</v>
      </c>
      <c r="U71" t="b">
        <v>0</v>
      </c>
      <c r="V71" t="s">
        <v>181</v>
      </c>
      <c r="W71" s="1">
        <v>44503.70548611111</v>
      </c>
      <c r="X71">
        <v>33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66</v>
      </c>
      <c r="AE71">
        <v>0</v>
      </c>
      <c r="AF71">
        <v>0</v>
      </c>
      <c r="AG71">
        <v>0</v>
      </c>
      <c r="AH71" t="s">
        <v>160</v>
      </c>
      <c r="AI71" s="1">
        <v>44504.244409722225</v>
      </c>
      <c r="AJ71">
        <v>99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66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285</v>
      </c>
      <c r="B72" t="s">
        <v>79</v>
      </c>
      <c r="C72" t="s">
        <v>286</v>
      </c>
      <c r="D72" t="s">
        <v>81</v>
      </c>
      <c r="E72" s="2" t="str">
        <f>HYPERLINK("capsilon://?command=openfolder&amp;siteaddress=FAM.docvelocity-na8.net&amp;folderid=FX74605B0C-F2EE-1EB2-13CE-4ED8F4A535EF","FX211011486")</f>
        <v>FX211011486</v>
      </c>
      <c r="F72" t="s">
        <v>19</v>
      </c>
      <c r="G72" t="s">
        <v>19</v>
      </c>
      <c r="H72" t="s">
        <v>82</v>
      </c>
      <c r="I72" t="s">
        <v>287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44503.706701388888</v>
      </c>
      <c r="P72" s="1">
        <v>44504.249502314815</v>
      </c>
      <c r="Q72">
        <v>46131</v>
      </c>
      <c r="R72">
        <v>767</v>
      </c>
      <c r="S72" t="b">
        <v>0</v>
      </c>
      <c r="T72" t="s">
        <v>87</v>
      </c>
      <c r="U72" t="b">
        <v>0</v>
      </c>
      <c r="V72" t="s">
        <v>173</v>
      </c>
      <c r="W72" s="1">
        <v>44503.719375000001</v>
      </c>
      <c r="X72">
        <v>328</v>
      </c>
      <c r="Y72">
        <v>52</v>
      </c>
      <c r="Z72">
        <v>0</v>
      </c>
      <c r="AA72">
        <v>52</v>
      </c>
      <c r="AB72">
        <v>0</v>
      </c>
      <c r="AC72">
        <v>28</v>
      </c>
      <c r="AD72">
        <v>14</v>
      </c>
      <c r="AE72">
        <v>0</v>
      </c>
      <c r="AF72">
        <v>0</v>
      </c>
      <c r="AG72">
        <v>0</v>
      </c>
      <c r="AH72" t="s">
        <v>160</v>
      </c>
      <c r="AI72" s="1">
        <v>44504.249502314815</v>
      </c>
      <c r="AJ72">
        <v>439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288</v>
      </c>
      <c r="B73" t="s">
        <v>79</v>
      </c>
      <c r="C73" t="s">
        <v>132</v>
      </c>
      <c r="D73" t="s">
        <v>81</v>
      </c>
      <c r="E73" s="2" t="str">
        <f>HYPERLINK("capsilon://?command=openfolder&amp;siteaddress=FAM.docvelocity-na8.net&amp;folderid=FX25178005-C5BC-77A0-AC24-2AED66E62E1B","FX21101520")</f>
        <v>FX21101520</v>
      </c>
      <c r="F73" t="s">
        <v>19</v>
      </c>
      <c r="G73" t="s">
        <v>19</v>
      </c>
      <c r="H73" t="s">
        <v>82</v>
      </c>
      <c r="I73" t="s">
        <v>289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44501.324571759258</v>
      </c>
      <c r="P73" s="1">
        <v>44501.361250000002</v>
      </c>
      <c r="Q73">
        <v>3044</v>
      </c>
      <c r="R73">
        <v>125</v>
      </c>
      <c r="S73" t="b">
        <v>0</v>
      </c>
      <c r="T73" t="s">
        <v>87</v>
      </c>
      <c r="U73" t="b">
        <v>0</v>
      </c>
      <c r="V73" t="s">
        <v>290</v>
      </c>
      <c r="W73" s="1">
        <v>44501.35597222222</v>
      </c>
      <c r="X73">
        <v>30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66</v>
      </c>
      <c r="AE73">
        <v>0</v>
      </c>
      <c r="AF73">
        <v>0</v>
      </c>
      <c r="AG73">
        <v>0</v>
      </c>
      <c r="AH73" t="s">
        <v>182</v>
      </c>
      <c r="AI73" s="1">
        <v>44501.361250000002</v>
      </c>
      <c r="AJ73">
        <v>72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66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291</v>
      </c>
      <c r="B74" t="s">
        <v>79</v>
      </c>
      <c r="C74" t="s">
        <v>292</v>
      </c>
      <c r="D74" t="s">
        <v>81</v>
      </c>
      <c r="E74" s="2" t="str">
        <f>HYPERLINK("capsilon://?command=openfolder&amp;siteaddress=FAM.docvelocity-na8.net&amp;folderid=FX312B8FC0-72B2-2588-46D6-1AF2EEB103D4","FX21111647")</f>
        <v>FX21111647</v>
      </c>
      <c r="F74" t="s">
        <v>19</v>
      </c>
      <c r="G74" t="s">
        <v>19</v>
      </c>
      <c r="H74" t="s">
        <v>82</v>
      </c>
      <c r="I74" t="s">
        <v>293</v>
      </c>
      <c r="J74">
        <v>114</v>
      </c>
      <c r="K74" t="s">
        <v>84</v>
      </c>
      <c r="L74" t="s">
        <v>85</v>
      </c>
      <c r="M74" t="s">
        <v>86</v>
      </c>
      <c r="N74">
        <v>2</v>
      </c>
      <c r="O74" s="1">
        <v>44503.719456018516</v>
      </c>
      <c r="P74" s="1">
        <v>44504.258611111109</v>
      </c>
      <c r="Q74">
        <v>44522</v>
      </c>
      <c r="R74">
        <v>2061</v>
      </c>
      <c r="S74" t="b">
        <v>0</v>
      </c>
      <c r="T74" t="s">
        <v>87</v>
      </c>
      <c r="U74" t="b">
        <v>0</v>
      </c>
      <c r="V74" t="s">
        <v>173</v>
      </c>
      <c r="W74" s="1">
        <v>44503.732777777775</v>
      </c>
      <c r="X74">
        <v>1138</v>
      </c>
      <c r="Y74">
        <v>134</v>
      </c>
      <c r="Z74">
        <v>0</v>
      </c>
      <c r="AA74">
        <v>134</v>
      </c>
      <c r="AB74">
        <v>0</v>
      </c>
      <c r="AC74">
        <v>90</v>
      </c>
      <c r="AD74">
        <v>-20</v>
      </c>
      <c r="AE74">
        <v>0</v>
      </c>
      <c r="AF74">
        <v>0</v>
      </c>
      <c r="AG74">
        <v>0</v>
      </c>
      <c r="AH74" t="s">
        <v>177</v>
      </c>
      <c r="AI74" s="1">
        <v>44504.258611111109</v>
      </c>
      <c r="AJ74">
        <v>923</v>
      </c>
      <c r="AK74">
        <v>4</v>
      </c>
      <c r="AL74">
        <v>0</v>
      </c>
      <c r="AM74">
        <v>4</v>
      </c>
      <c r="AN74">
        <v>0</v>
      </c>
      <c r="AO74">
        <v>4</v>
      </c>
      <c r="AP74">
        <v>-24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294</v>
      </c>
      <c r="B75" t="s">
        <v>79</v>
      </c>
      <c r="C75" t="s">
        <v>295</v>
      </c>
      <c r="D75" t="s">
        <v>81</v>
      </c>
      <c r="E75" s="2" t="str">
        <f>HYPERLINK("capsilon://?command=openfolder&amp;siteaddress=FAM.docvelocity-na8.net&amp;folderid=FXC1CFB333-E3B8-0E18-738F-35588A268320","FX211013544")</f>
        <v>FX211013544</v>
      </c>
      <c r="F75" t="s">
        <v>19</v>
      </c>
      <c r="G75" t="s">
        <v>19</v>
      </c>
      <c r="H75" t="s">
        <v>82</v>
      </c>
      <c r="I75" t="s">
        <v>296</v>
      </c>
      <c r="J75">
        <v>66</v>
      </c>
      <c r="K75" t="s">
        <v>84</v>
      </c>
      <c r="L75" t="s">
        <v>85</v>
      </c>
      <c r="M75" t="s">
        <v>86</v>
      </c>
      <c r="N75">
        <v>2</v>
      </c>
      <c r="O75" s="1">
        <v>44503.73060185185</v>
      </c>
      <c r="P75" s="1">
        <v>44504.255196759259</v>
      </c>
      <c r="Q75">
        <v>44373</v>
      </c>
      <c r="R75">
        <v>952</v>
      </c>
      <c r="S75" t="b">
        <v>0</v>
      </c>
      <c r="T75" t="s">
        <v>87</v>
      </c>
      <c r="U75" t="b">
        <v>0</v>
      </c>
      <c r="V75" t="s">
        <v>181</v>
      </c>
      <c r="W75" s="1">
        <v>44503.738009259258</v>
      </c>
      <c r="X75">
        <v>461</v>
      </c>
      <c r="Y75">
        <v>52</v>
      </c>
      <c r="Z75">
        <v>0</v>
      </c>
      <c r="AA75">
        <v>52</v>
      </c>
      <c r="AB75">
        <v>0</v>
      </c>
      <c r="AC75">
        <v>42</v>
      </c>
      <c r="AD75">
        <v>14</v>
      </c>
      <c r="AE75">
        <v>0</v>
      </c>
      <c r="AF75">
        <v>0</v>
      </c>
      <c r="AG75">
        <v>0</v>
      </c>
      <c r="AH75" t="s">
        <v>160</v>
      </c>
      <c r="AI75" s="1">
        <v>44504.255196759259</v>
      </c>
      <c r="AJ75">
        <v>491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297</v>
      </c>
      <c r="B76" t="s">
        <v>79</v>
      </c>
      <c r="C76" t="s">
        <v>298</v>
      </c>
      <c r="D76" t="s">
        <v>81</v>
      </c>
      <c r="E76" s="2" t="str">
        <f>HYPERLINK("capsilon://?command=openfolder&amp;siteaddress=FAM.docvelocity-na8.net&amp;folderid=FX95639A4D-04C0-A7C0-7C44-F817B08A02D9","FX21111148")</f>
        <v>FX21111148</v>
      </c>
      <c r="F76" t="s">
        <v>19</v>
      </c>
      <c r="G76" t="s">
        <v>19</v>
      </c>
      <c r="H76" t="s">
        <v>82</v>
      </c>
      <c r="I76" t="s">
        <v>299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44503.733194444445</v>
      </c>
      <c r="P76" s="1">
        <v>44504.261284722219</v>
      </c>
      <c r="Q76">
        <v>44757</v>
      </c>
      <c r="R76">
        <v>870</v>
      </c>
      <c r="S76" t="b">
        <v>0</v>
      </c>
      <c r="T76" t="s">
        <v>87</v>
      </c>
      <c r="U76" t="b">
        <v>0</v>
      </c>
      <c r="V76" t="s">
        <v>181</v>
      </c>
      <c r="W76" s="1">
        <v>44503.740763888891</v>
      </c>
      <c r="X76">
        <v>237</v>
      </c>
      <c r="Y76">
        <v>52</v>
      </c>
      <c r="Z76">
        <v>0</v>
      </c>
      <c r="AA76">
        <v>52</v>
      </c>
      <c r="AB76">
        <v>0</v>
      </c>
      <c r="AC76">
        <v>24</v>
      </c>
      <c r="AD76">
        <v>14</v>
      </c>
      <c r="AE76">
        <v>0</v>
      </c>
      <c r="AF76">
        <v>0</v>
      </c>
      <c r="AG76">
        <v>0</v>
      </c>
      <c r="AH76" t="s">
        <v>182</v>
      </c>
      <c r="AI76" s="1">
        <v>44504.261284722219</v>
      </c>
      <c r="AJ76">
        <v>633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300</v>
      </c>
      <c r="B77" t="s">
        <v>79</v>
      </c>
      <c r="C77" t="s">
        <v>301</v>
      </c>
      <c r="D77" t="s">
        <v>81</v>
      </c>
      <c r="E77" s="2" t="str">
        <f>HYPERLINK("capsilon://?command=openfolder&amp;siteaddress=FAM.docvelocity-na8.net&amp;folderid=FX2756AEC4-F6E9-015E-859C-B54369B6A7A2","FX2111667")</f>
        <v>FX2111667</v>
      </c>
      <c r="F77" t="s">
        <v>19</v>
      </c>
      <c r="G77" t="s">
        <v>19</v>
      </c>
      <c r="H77" t="s">
        <v>82</v>
      </c>
      <c r="I77" t="s">
        <v>302</v>
      </c>
      <c r="J77">
        <v>52</v>
      </c>
      <c r="K77" t="s">
        <v>84</v>
      </c>
      <c r="L77" t="s">
        <v>85</v>
      </c>
      <c r="M77" t="s">
        <v>86</v>
      </c>
      <c r="N77">
        <v>2</v>
      </c>
      <c r="O77" s="1">
        <v>44503.743449074071</v>
      </c>
      <c r="P77" s="1">
        <v>44504.259525462963</v>
      </c>
      <c r="Q77">
        <v>44092</v>
      </c>
      <c r="R77">
        <v>497</v>
      </c>
      <c r="S77" t="b">
        <v>0</v>
      </c>
      <c r="T77" t="s">
        <v>87</v>
      </c>
      <c r="U77" t="b">
        <v>0</v>
      </c>
      <c r="V77" t="s">
        <v>189</v>
      </c>
      <c r="W77" s="1">
        <v>44503.746666666666</v>
      </c>
      <c r="X77">
        <v>124</v>
      </c>
      <c r="Y77">
        <v>42</v>
      </c>
      <c r="Z77">
        <v>0</v>
      </c>
      <c r="AA77">
        <v>42</v>
      </c>
      <c r="AB77">
        <v>0</v>
      </c>
      <c r="AC77">
        <v>1</v>
      </c>
      <c r="AD77">
        <v>10</v>
      </c>
      <c r="AE77">
        <v>0</v>
      </c>
      <c r="AF77">
        <v>0</v>
      </c>
      <c r="AG77">
        <v>0</v>
      </c>
      <c r="AH77" t="s">
        <v>160</v>
      </c>
      <c r="AI77" s="1">
        <v>44504.259525462963</v>
      </c>
      <c r="AJ77">
        <v>373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303</v>
      </c>
      <c r="B78" t="s">
        <v>79</v>
      </c>
      <c r="C78" t="s">
        <v>304</v>
      </c>
      <c r="D78" t="s">
        <v>81</v>
      </c>
      <c r="E78" s="2" t="str">
        <f>HYPERLINK("capsilon://?command=openfolder&amp;siteaddress=FAM.docvelocity-na8.net&amp;folderid=FX547479F9-8FDE-C748-DFA5-E23D2870A27F","FX2111724")</f>
        <v>FX2111724</v>
      </c>
      <c r="F78" t="s">
        <v>19</v>
      </c>
      <c r="G78" t="s">
        <v>19</v>
      </c>
      <c r="H78" t="s">
        <v>82</v>
      </c>
      <c r="I78" t="s">
        <v>305</v>
      </c>
      <c r="J78">
        <v>225</v>
      </c>
      <c r="K78" t="s">
        <v>84</v>
      </c>
      <c r="L78" t="s">
        <v>85</v>
      </c>
      <c r="M78" t="s">
        <v>86</v>
      </c>
      <c r="N78">
        <v>2</v>
      </c>
      <c r="O78" s="1">
        <v>44503.748101851852</v>
      </c>
      <c r="P78" s="1">
        <v>44504.272118055553</v>
      </c>
      <c r="Q78">
        <v>43598</v>
      </c>
      <c r="R78">
        <v>1677</v>
      </c>
      <c r="S78" t="b">
        <v>0</v>
      </c>
      <c r="T78" t="s">
        <v>87</v>
      </c>
      <c r="U78" t="b">
        <v>0</v>
      </c>
      <c r="V78" t="s">
        <v>189</v>
      </c>
      <c r="W78" s="1">
        <v>44503.77380787037</v>
      </c>
      <c r="X78">
        <v>423</v>
      </c>
      <c r="Y78">
        <v>112</v>
      </c>
      <c r="Z78">
        <v>0</v>
      </c>
      <c r="AA78">
        <v>112</v>
      </c>
      <c r="AB78">
        <v>0</v>
      </c>
      <c r="AC78">
        <v>38</v>
      </c>
      <c r="AD78">
        <v>113</v>
      </c>
      <c r="AE78">
        <v>0</v>
      </c>
      <c r="AF78">
        <v>0</v>
      </c>
      <c r="AG78">
        <v>0</v>
      </c>
      <c r="AH78" t="s">
        <v>177</v>
      </c>
      <c r="AI78" s="1">
        <v>44504.272118055553</v>
      </c>
      <c r="AJ78">
        <v>1166</v>
      </c>
      <c r="AK78">
        <v>7</v>
      </c>
      <c r="AL78">
        <v>0</v>
      </c>
      <c r="AM78">
        <v>7</v>
      </c>
      <c r="AN78">
        <v>0</v>
      </c>
      <c r="AO78">
        <v>7</v>
      </c>
      <c r="AP78">
        <v>106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306</v>
      </c>
      <c r="B79" t="s">
        <v>79</v>
      </c>
      <c r="C79" t="s">
        <v>307</v>
      </c>
      <c r="D79" t="s">
        <v>81</v>
      </c>
      <c r="E79" s="2" t="str">
        <f>HYPERLINK("capsilon://?command=openfolder&amp;siteaddress=FAM.docvelocity-na8.net&amp;folderid=FXF9B29CC5-5ADD-BED3-08A5-172D9201AD46","FX2111522")</f>
        <v>FX2111522</v>
      </c>
      <c r="F79" t="s">
        <v>19</v>
      </c>
      <c r="G79" t="s">
        <v>19</v>
      </c>
      <c r="H79" t="s">
        <v>82</v>
      </c>
      <c r="I79" t="s">
        <v>308</v>
      </c>
      <c r="J79">
        <v>224</v>
      </c>
      <c r="K79" t="s">
        <v>84</v>
      </c>
      <c r="L79" t="s">
        <v>85</v>
      </c>
      <c r="M79" t="s">
        <v>86</v>
      </c>
      <c r="N79">
        <v>2</v>
      </c>
      <c r="O79" s="1">
        <v>44503.749293981484</v>
      </c>
      <c r="P79" s="1">
        <v>44504.275891203702</v>
      </c>
      <c r="Q79">
        <v>43748</v>
      </c>
      <c r="R79">
        <v>1750</v>
      </c>
      <c r="S79" t="b">
        <v>0</v>
      </c>
      <c r="T79" t="s">
        <v>87</v>
      </c>
      <c r="U79" t="b">
        <v>0</v>
      </c>
      <c r="V79" t="s">
        <v>189</v>
      </c>
      <c r="W79" s="1">
        <v>44503.777719907404</v>
      </c>
      <c r="X79">
        <v>337</v>
      </c>
      <c r="Y79">
        <v>146</v>
      </c>
      <c r="Z79">
        <v>0</v>
      </c>
      <c r="AA79">
        <v>146</v>
      </c>
      <c r="AB79">
        <v>0</v>
      </c>
      <c r="AC79">
        <v>12</v>
      </c>
      <c r="AD79">
        <v>78</v>
      </c>
      <c r="AE79">
        <v>0</v>
      </c>
      <c r="AF79">
        <v>0</v>
      </c>
      <c r="AG79">
        <v>0</v>
      </c>
      <c r="AH79" t="s">
        <v>160</v>
      </c>
      <c r="AI79" s="1">
        <v>44504.275891203702</v>
      </c>
      <c r="AJ79">
        <v>1413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78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309</v>
      </c>
      <c r="B80" t="s">
        <v>79</v>
      </c>
      <c r="C80" t="s">
        <v>249</v>
      </c>
      <c r="D80" t="s">
        <v>81</v>
      </c>
      <c r="E80" s="2" t="str">
        <f>HYPERLINK("capsilon://?command=openfolder&amp;siteaddress=FAM.docvelocity-na8.net&amp;folderid=FX03883951-CF0F-94BC-3F3B-06738242B859","FX211011392")</f>
        <v>FX211011392</v>
      </c>
      <c r="F80" t="s">
        <v>19</v>
      </c>
      <c r="G80" t="s">
        <v>19</v>
      </c>
      <c r="H80" t="s">
        <v>82</v>
      </c>
      <c r="I80" t="s">
        <v>310</v>
      </c>
      <c r="J80">
        <v>40</v>
      </c>
      <c r="K80" t="s">
        <v>84</v>
      </c>
      <c r="L80" t="s">
        <v>85</v>
      </c>
      <c r="M80" t="s">
        <v>86</v>
      </c>
      <c r="N80">
        <v>2</v>
      </c>
      <c r="O80" s="1">
        <v>44501.546527777777</v>
      </c>
      <c r="P80" s="1">
        <v>44501.621469907404</v>
      </c>
      <c r="Q80">
        <v>5539</v>
      </c>
      <c r="R80">
        <v>936</v>
      </c>
      <c r="S80" t="b">
        <v>0</v>
      </c>
      <c r="T80" t="s">
        <v>87</v>
      </c>
      <c r="U80" t="b">
        <v>0</v>
      </c>
      <c r="V80" t="s">
        <v>121</v>
      </c>
      <c r="W80" s="1">
        <v>44501.565011574072</v>
      </c>
      <c r="X80">
        <v>374</v>
      </c>
      <c r="Y80">
        <v>36</v>
      </c>
      <c r="Z80">
        <v>0</v>
      </c>
      <c r="AA80">
        <v>36</v>
      </c>
      <c r="AB80">
        <v>0</v>
      </c>
      <c r="AC80">
        <v>19</v>
      </c>
      <c r="AD80">
        <v>4</v>
      </c>
      <c r="AE80">
        <v>0</v>
      </c>
      <c r="AF80">
        <v>0</v>
      </c>
      <c r="AG80">
        <v>0</v>
      </c>
      <c r="AH80" t="s">
        <v>89</v>
      </c>
      <c r="AI80" s="1">
        <v>44501.621469907404</v>
      </c>
      <c r="AJ80">
        <v>562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311</v>
      </c>
      <c r="B81" t="s">
        <v>79</v>
      </c>
      <c r="C81" t="s">
        <v>312</v>
      </c>
      <c r="D81" t="s">
        <v>81</v>
      </c>
      <c r="E81" s="2" t="str">
        <f>HYPERLINK("capsilon://?command=openfolder&amp;siteaddress=FAM.docvelocity-na8.net&amp;folderid=FX81158251-FE5D-0BCE-FAED-09F4658DBB50","FX21111801")</f>
        <v>FX21111801</v>
      </c>
      <c r="F81" t="s">
        <v>19</v>
      </c>
      <c r="G81" t="s">
        <v>19</v>
      </c>
      <c r="H81" t="s">
        <v>82</v>
      </c>
      <c r="I81" t="s">
        <v>313</v>
      </c>
      <c r="J81">
        <v>217</v>
      </c>
      <c r="K81" t="s">
        <v>84</v>
      </c>
      <c r="L81" t="s">
        <v>85</v>
      </c>
      <c r="M81" t="s">
        <v>86</v>
      </c>
      <c r="N81">
        <v>2</v>
      </c>
      <c r="O81" s="1">
        <v>44503.766828703701</v>
      </c>
      <c r="P81" s="1">
        <v>44504.281446759262</v>
      </c>
      <c r="Q81">
        <v>41761</v>
      </c>
      <c r="R81">
        <v>2702</v>
      </c>
      <c r="S81" t="b">
        <v>0</v>
      </c>
      <c r="T81" t="s">
        <v>87</v>
      </c>
      <c r="U81" t="b">
        <v>0</v>
      </c>
      <c r="V81" t="s">
        <v>173</v>
      </c>
      <c r="W81" s="1">
        <v>44503.788784722223</v>
      </c>
      <c r="X81">
        <v>1220</v>
      </c>
      <c r="Y81">
        <v>182</v>
      </c>
      <c r="Z81">
        <v>0</v>
      </c>
      <c r="AA81">
        <v>182</v>
      </c>
      <c r="AB81">
        <v>0</v>
      </c>
      <c r="AC81">
        <v>62</v>
      </c>
      <c r="AD81">
        <v>35</v>
      </c>
      <c r="AE81">
        <v>0</v>
      </c>
      <c r="AF81">
        <v>0</v>
      </c>
      <c r="AG81">
        <v>0</v>
      </c>
      <c r="AH81" t="s">
        <v>182</v>
      </c>
      <c r="AI81" s="1">
        <v>44504.281446759262</v>
      </c>
      <c r="AJ81">
        <v>1440</v>
      </c>
      <c r="AK81">
        <v>0</v>
      </c>
      <c r="AL81">
        <v>0</v>
      </c>
      <c r="AM81">
        <v>0</v>
      </c>
      <c r="AN81">
        <v>0</v>
      </c>
      <c r="AO81">
        <v>3</v>
      </c>
      <c r="AP81">
        <v>35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314</v>
      </c>
      <c r="B82" t="s">
        <v>79</v>
      </c>
      <c r="C82" t="s">
        <v>315</v>
      </c>
      <c r="D82" t="s">
        <v>81</v>
      </c>
      <c r="E82" s="2" t="str">
        <f>HYPERLINK("capsilon://?command=openfolder&amp;siteaddress=FAM.docvelocity-na8.net&amp;folderid=FXB7AE3189-1382-E3B8-67B5-19FC22D48BA8","FX21108350")</f>
        <v>FX21108350</v>
      </c>
      <c r="F82" t="s">
        <v>19</v>
      </c>
      <c r="G82" t="s">
        <v>19</v>
      </c>
      <c r="H82" t="s">
        <v>82</v>
      </c>
      <c r="I82" t="s">
        <v>316</v>
      </c>
      <c r="J82">
        <v>26</v>
      </c>
      <c r="K82" t="s">
        <v>84</v>
      </c>
      <c r="L82" t="s">
        <v>85</v>
      </c>
      <c r="M82" t="s">
        <v>86</v>
      </c>
      <c r="N82">
        <v>1</v>
      </c>
      <c r="O82" s="1">
        <v>44501.547280092593</v>
      </c>
      <c r="P82" s="1">
        <v>44501.646620370368</v>
      </c>
      <c r="Q82">
        <v>7660</v>
      </c>
      <c r="R82">
        <v>923</v>
      </c>
      <c r="S82" t="b">
        <v>0</v>
      </c>
      <c r="T82" t="s">
        <v>87</v>
      </c>
      <c r="U82" t="b">
        <v>0</v>
      </c>
      <c r="V82" t="s">
        <v>108</v>
      </c>
      <c r="W82" s="1">
        <v>44501.646620370368</v>
      </c>
      <c r="X82">
        <v>476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26</v>
      </c>
      <c r="AE82">
        <v>21</v>
      </c>
      <c r="AF82">
        <v>0</v>
      </c>
      <c r="AG82">
        <v>2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317</v>
      </c>
      <c r="B83" t="s">
        <v>79</v>
      </c>
      <c r="C83" t="s">
        <v>229</v>
      </c>
      <c r="D83" t="s">
        <v>81</v>
      </c>
      <c r="E83" s="2" t="str">
        <f>HYPERLINK("capsilon://?command=openfolder&amp;siteaddress=FAM.docvelocity-na8.net&amp;folderid=FX51156A42-D4A4-2699-F2BD-F1898968021D","FX21099021")</f>
        <v>FX21099021</v>
      </c>
      <c r="F83" t="s">
        <v>19</v>
      </c>
      <c r="G83" t="s">
        <v>19</v>
      </c>
      <c r="H83" t="s">
        <v>82</v>
      </c>
      <c r="I83" t="s">
        <v>230</v>
      </c>
      <c r="J83">
        <v>38</v>
      </c>
      <c r="K83" t="s">
        <v>84</v>
      </c>
      <c r="L83" t="s">
        <v>85</v>
      </c>
      <c r="M83" t="s">
        <v>86</v>
      </c>
      <c r="N83">
        <v>2</v>
      </c>
      <c r="O83" s="1">
        <v>44504.291030092594</v>
      </c>
      <c r="P83" s="1">
        <v>44504.363159722219</v>
      </c>
      <c r="Q83">
        <v>5343</v>
      </c>
      <c r="R83">
        <v>889</v>
      </c>
      <c r="S83" t="b">
        <v>0</v>
      </c>
      <c r="T83" t="s">
        <v>87</v>
      </c>
      <c r="U83" t="b">
        <v>1</v>
      </c>
      <c r="V83" t="s">
        <v>99</v>
      </c>
      <c r="W83" s="1">
        <v>44504.346782407411</v>
      </c>
      <c r="X83">
        <v>388</v>
      </c>
      <c r="Y83">
        <v>37</v>
      </c>
      <c r="Z83">
        <v>0</v>
      </c>
      <c r="AA83">
        <v>37</v>
      </c>
      <c r="AB83">
        <v>0</v>
      </c>
      <c r="AC83">
        <v>26</v>
      </c>
      <c r="AD83">
        <v>1</v>
      </c>
      <c r="AE83">
        <v>0</v>
      </c>
      <c r="AF83">
        <v>0</v>
      </c>
      <c r="AG83">
        <v>0</v>
      </c>
      <c r="AH83" t="s">
        <v>182</v>
      </c>
      <c r="AI83" s="1">
        <v>44504.363159722219</v>
      </c>
      <c r="AJ83">
        <v>243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318</v>
      </c>
      <c r="B84" t="s">
        <v>79</v>
      </c>
      <c r="C84" t="s">
        <v>261</v>
      </c>
      <c r="D84" t="s">
        <v>81</v>
      </c>
      <c r="E84" s="2" t="str">
        <f>HYPERLINK("capsilon://?command=openfolder&amp;siteaddress=FAM.docvelocity-na8.net&amp;folderid=FX2D38951C-B1E3-6C40-9A95-8FF62EF30C86","FX21111225")</f>
        <v>FX21111225</v>
      </c>
      <c r="F84" t="s">
        <v>19</v>
      </c>
      <c r="G84" t="s">
        <v>19</v>
      </c>
      <c r="H84" t="s">
        <v>82</v>
      </c>
      <c r="I84" t="s">
        <v>262</v>
      </c>
      <c r="J84">
        <v>166</v>
      </c>
      <c r="K84" t="s">
        <v>84</v>
      </c>
      <c r="L84" t="s">
        <v>85</v>
      </c>
      <c r="M84" t="s">
        <v>86</v>
      </c>
      <c r="N84">
        <v>2</v>
      </c>
      <c r="O84" s="1">
        <v>44504.294004629628</v>
      </c>
      <c r="P84" s="1">
        <v>44504.372141203705</v>
      </c>
      <c r="Q84">
        <v>5036</v>
      </c>
      <c r="R84">
        <v>1715</v>
      </c>
      <c r="S84" t="b">
        <v>0</v>
      </c>
      <c r="T84" t="s">
        <v>87</v>
      </c>
      <c r="U84" t="b">
        <v>1</v>
      </c>
      <c r="V84" t="s">
        <v>99</v>
      </c>
      <c r="W84" s="1">
        <v>44504.357673611114</v>
      </c>
      <c r="X84">
        <v>940</v>
      </c>
      <c r="Y84">
        <v>116</v>
      </c>
      <c r="Z84">
        <v>0</v>
      </c>
      <c r="AA84">
        <v>116</v>
      </c>
      <c r="AB84">
        <v>37</v>
      </c>
      <c r="AC84">
        <v>54</v>
      </c>
      <c r="AD84">
        <v>50</v>
      </c>
      <c r="AE84">
        <v>0</v>
      </c>
      <c r="AF84">
        <v>0</v>
      </c>
      <c r="AG84">
        <v>0</v>
      </c>
      <c r="AH84" t="s">
        <v>182</v>
      </c>
      <c r="AI84" s="1">
        <v>44504.372141203705</v>
      </c>
      <c r="AJ84">
        <v>775</v>
      </c>
      <c r="AK84">
        <v>0</v>
      </c>
      <c r="AL84">
        <v>0</v>
      </c>
      <c r="AM84">
        <v>0</v>
      </c>
      <c r="AN84">
        <v>37</v>
      </c>
      <c r="AO84">
        <v>0</v>
      </c>
      <c r="AP84">
        <v>50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319</v>
      </c>
      <c r="B85" t="s">
        <v>79</v>
      </c>
      <c r="C85" t="s">
        <v>320</v>
      </c>
      <c r="D85" t="s">
        <v>81</v>
      </c>
      <c r="E85" s="2" t="str">
        <f>HYPERLINK("capsilon://?command=openfolder&amp;siteaddress=FAM.docvelocity-na8.net&amp;folderid=FX4988C439-CCEC-F6D6-E422-244A861710AA","FX211014137")</f>
        <v>FX211014137</v>
      </c>
      <c r="F85" t="s">
        <v>19</v>
      </c>
      <c r="G85" t="s">
        <v>19</v>
      </c>
      <c r="H85" t="s">
        <v>82</v>
      </c>
      <c r="I85" t="s">
        <v>321</v>
      </c>
      <c r="J85">
        <v>38</v>
      </c>
      <c r="K85" t="s">
        <v>84</v>
      </c>
      <c r="L85" t="s">
        <v>85</v>
      </c>
      <c r="M85" t="s">
        <v>86</v>
      </c>
      <c r="N85">
        <v>2</v>
      </c>
      <c r="O85" s="1">
        <v>44504.312384259261</v>
      </c>
      <c r="P85" s="1">
        <v>44504.381307870368</v>
      </c>
      <c r="Q85">
        <v>5285</v>
      </c>
      <c r="R85">
        <v>670</v>
      </c>
      <c r="S85" t="b">
        <v>0</v>
      </c>
      <c r="T85" t="s">
        <v>87</v>
      </c>
      <c r="U85" t="b">
        <v>0</v>
      </c>
      <c r="V85" t="s">
        <v>99</v>
      </c>
      <c r="W85" s="1">
        <v>44504.361608796295</v>
      </c>
      <c r="X85">
        <v>339</v>
      </c>
      <c r="Y85">
        <v>37</v>
      </c>
      <c r="Z85">
        <v>0</v>
      </c>
      <c r="AA85">
        <v>37</v>
      </c>
      <c r="AB85">
        <v>0</v>
      </c>
      <c r="AC85">
        <v>20</v>
      </c>
      <c r="AD85">
        <v>1</v>
      </c>
      <c r="AE85">
        <v>0</v>
      </c>
      <c r="AF85">
        <v>0</v>
      </c>
      <c r="AG85">
        <v>0</v>
      </c>
      <c r="AH85" t="s">
        <v>182</v>
      </c>
      <c r="AI85" s="1">
        <v>44504.381307870368</v>
      </c>
      <c r="AJ85">
        <v>331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322</v>
      </c>
      <c r="B86" t="s">
        <v>79</v>
      </c>
      <c r="C86" t="s">
        <v>323</v>
      </c>
      <c r="D86" t="s">
        <v>81</v>
      </c>
      <c r="E86" s="2" t="str">
        <f>HYPERLINK("capsilon://?command=openfolder&amp;siteaddress=FAM.docvelocity-na8.net&amp;folderid=FX0004A507-3B57-0326-80FB-B0ECEF133176","FX210911331")</f>
        <v>FX210911331</v>
      </c>
      <c r="F86" t="s">
        <v>19</v>
      </c>
      <c r="G86" t="s">
        <v>19</v>
      </c>
      <c r="H86" t="s">
        <v>82</v>
      </c>
      <c r="I86" t="s">
        <v>324</v>
      </c>
      <c r="J86">
        <v>26</v>
      </c>
      <c r="K86" t="s">
        <v>84</v>
      </c>
      <c r="L86" t="s">
        <v>85</v>
      </c>
      <c r="M86" t="s">
        <v>86</v>
      </c>
      <c r="N86">
        <v>1</v>
      </c>
      <c r="O86" s="1">
        <v>44504.322916666664</v>
      </c>
      <c r="P86" s="1">
        <v>44504.368287037039</v>
      </c>
      <c r="Q86">
        <v>3476</v>
      </c>
      <c r="R86">
        <v>444</v>
      </c>
      <c r="S86" t="b">
        <v>0</v>
      </c>
      <c r="T86" t="s">
        <v>87</v>
      </c>
      <c r="U86" t="b">
        <v>0</v>
      </c>
      <c r="V86" t="s">
        <v>231</v>
      </c>
      <c r="W86" s="1">
        <v>44504.368287037039</v>
      </c>
      <c r="X86">
        <v>353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26</v>
      </c>
      <c r="AE86">
        <v>21</v>
      </c>
      <c r="AF86">
        <v>0</v>
      </c>
      <c r="AG86">
        <v>1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325</v>
      </c>
      <c r="B87" t="s">
        <v>79</v>
      </c>
      <c r="C87" t="s">
        <v>323</v>
      </c>
      <c r="D87" t="s">
        <v>81</v>
      </c>
      <c r="E87" s="2" t="str">
        <f>HYPERLINK("capsilon://?command=openfolder&amp;siteaddress=FAM.docvelocity-na8.net&amp;folderid=FX0004A507-3B57-0326-80FB-B0ECEF133176","FX210911331")</f>
        <v>FX210911331</v>
      </c>
      <c r="F87" t="s">
        <v>19</v>
      </c>
      <c r="G87" t="s">
        <v>19</v>
      </c>
      <c r="H87" t="s">
        <v>82</v>
      </c>
      <c r="I87" t="s">
        <v>326</v>
      </c>
      <c r="J87">
        <v>73</v>
      </c>
      <c r="K87" t="s">
        <v>84</v>
      </c>
      <c r="L87" t="s">
        <v>85</v>
      </c>
      <c r="M87" t="s">
        <v>86</v>
      </c>
      <c r="N87">
        <v>2</v>
      </c>
      <c r="O87" s="1">
        <v>44504.324212962965</v>
      </c>
      <c r="P87" s="1">
        <v>44504.401423611111</v>
      </c>
      <c r="Q87">
        <v>5376</v>
      </c>
      <c r="R87">
        <v>1295</v>
      </c>
      <c r="S87" t="b">
        <v>0</v>
      </c>
      <c r="T87" t="s">
        <v>87</v>
      </c>
      <c r="U87" t="b">
        <v>0</v>
      </c>
      <c r="V87" t="s">
        <v>99</v>
      </c>
      <c r="W87" s="1">
        <v>44504.368449074071</v>
      </c>
      <c r="X87">
        <v>498</v>
      </c>
      <c r="Y87">
        <v>75</v>
      </c>
      <c r="Z87">
        <v>0</v>
      </c>
      <c r="AA87">
        <v>75</v>
      </c>
      <c r="AB87">
        <v>0</v>
      </c>
      <c r="AC87">
        <v>46</v>
      </c>
      <c r="AD87">
        <v>-2</v>
      </c>
      <c r="AE87">
        <v>0</v>
      </c>
      <c r="AF87">
        <v>0</v>
      </c>
      <c r="AG87">
        <v>0</v>
      </c>
      <c r="AH87" t="s">
        <v>182</v>
      </c>
      <c r="AI87" s="1">
        <v>44504.401423611111</v>
      </c>
      <c r="AJ87">
        <v>797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327</v>
      </c>
      <c r="B88" t="s">
        <v>79</v>
      </c>
      <c r="C88" t="s">
        <v>238</v>
      </c>
      <c r="D88" t="s">
        <v>81</v>
      </c>
      <c r="E88" s="2" t="str">
        <f>HYPERLINK("capsilon://?command=openfolder&amp;siteaddress=FAM.docvelocity-na8.net&amp;folderid=FX36BD2CEB-E032-0F67-9FC0-F194BEF4FBE6","FX211012645")</f>
        <v>FX211012645</v>
      </c>
      <c r="F88" t="s">
        <v>19</v>
      </c>
      <c r="G88" t="s">
        <v>19</v>
      </c>
      <c r="H88" t="s">
        <v>82</v>
      </c>
      <c r="I88" t="s">
        <v>328</v>
      </c>
      <c r="J88">
        <v>26</v>
      </c>
      <c r="K88" t="s">
        <v>84</v>
      </c>
      <c r="L88" t="s">
        <v>85</v>
      </c>
      <c r="M88" t="s">
        <v>86</v>
      </c>
      <c r="N88">
        <v>2</v>
      </c>
      <c r="O88" s="1">
        <v>44504.342395833337</v>
      </c>
      <c r="P88" s="1">
        <v>44504.408784722225</v>
      </c>
      <c r="Q88">
        <v>4999</v>
      </c>
      <c r="R88">
        <v>737</v>
      </c>
      <c r="S88" t="b">
        <v>0</v>
      </c>
      <c r="T88" t="s">
        <v>87</v>
      </c>
      <c r="U88" t="b">
        <v>0</v>
      </c>
      <c r="V88" t="s">
        <v>231</v>
      </c>
      <c r="W88" s="1">
        <v>44504.369606481479</v>
      </c>
      <c r="X88">
        <v>85</v>
      </c>
      <c r="Y88">
        <v>21</v>
      </c>
      <c r="Z88">
        <v>0</v>
      </c>
      <c r="AA88">
        <v>21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182</v>
      </c>
      <c r="AI88" s="1">
        <v>44504.408784722225</v>
      </c>
      <c r="AJ88">
        <v>635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329</v>
      </c>
      <c r="B89" t="s">
        <v>79</v>
      </c>
      <c r="C89" t="s">
        <v>330</v>
      </c>
      <c r="D89" t="s">
        <v>81</v>
      </c>
      <c r="E89" s="2" t="str">
        <f>HYPERLINK("capsilon://?command=openfolder&amp;siteaddress=FAM.docvelocity-na8.net&amp;folderid=FXF11133FA-8777-706F-F1BD-2767064D8399","FX210911595")</f>
        <v>FX210911595</v>
      </c>
      <c r="F89" t="s">
        <v>19</v>
      </c>
      <c r="G89" t="s">
        <v>19</v>
      </c>
      <c r="H89" t="s">
        <v>82</v>
      </c>
      <c r="I89" t="s">
        <v>331</v>
      </c>
      <c r="J89">
        <v>26</v>
      </c>
      <c r="K89" t="s">
        <v>84</v>
      </c>
      <c r="L89" t="s">
        <v>85</v>
      </c>
      <c r="M89" t="s">
        <v>86</v>
      </c>
      <c r="N89">
        <v>1</v>
      </c>
      <c r="O89" s="1">
        <v>44504.354583333334</v>
      </c>
      <c r="P89" s="1">
        <v>44504.374756944446</v>
      </c>
      <c r="Q89">
        <v>1399</v>
      </c>
      <c r="R89">
        <v>344</v>
      </c>
      <c r="S89" t="b">
        <v>0</v>
      </c>
      <c r="T89" t="s">
        <v>87</v>
      </c>
      <c r="U89" t="b">
        <v>0</v>
      </c>
      <c r="V89" t="s">
        <v>231</v>
      </c>
      <c r="W89" s="1">
        <v>44504.374756944446</v>
      </c>
      <c r="X89">
        <v>306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26</v>
      </c>
      <c r="AE89">
        <v>21</v>
      </c>
      <c r="AF89">
        <v>0</v>
      </c>
      <c r="AG89">
        <v>1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332</v>
      </c>
      <c r="B90" t="s">
        <v>79</v>
      </c>
      <c r="C90" t="s">
        <v>330</v>
      </c>
      <c r="D90" t="s">
        <v>81</v>
      </c>
      <c r="E90" s="2" t="str">
        <f>HYPERLINK("capsilon://?command=openfolder&amp;siteaddress=FAM.docvelocity-na8.net&amp;folderid=FXF11133FA-8777-706F-F1BD-2767064D8399","FX210911595")</f>
        <v>FX210911595</v>
      </c>
      <c r="F90" t="s">
        <v>19</v>
      </c>
      <c r="G90" t="s">
        <v>19</v>
      </c>
      <c r="H90" t="s">
        <v>82</v>
      </c>
      <c r="I90" t="s">
        <v>333</v>
      </c>
      <c r="J90">
        <v>73</v>
      </c>
      <c r="K90" t="s">
        <v>84</v>
      </c>
      <c r="L90" t="s">
        <v>85</v>
      </c>
      <c r="M90" t="s">
        <v>86</v>
      </c>
      <c r="N90">
        <v>2</v>
      </c>
      <c r="O90" s="1">
        <v>44504.356134259258</v>
      </c>
      <c r="P90" s="1">
        <v>44504.414988425924</v>
      </c>
      <c r="Q90">
        <v>4174</v>
      </c>
      <c r="R90">
        <v>911</v>
      </c>
      <c r="S90" t="b">
        <v>0</v>
      </c>
      <c r="T90" t="s">
        <v>87</v>
      </c>
      <c r="U90" t="b">
        <v>0</v>
      </c>
      <c r="V90" t="s">
        <v>99</v>
      </c>
      <c r="W90" s="1">
        <v>44504.373263888891</v>
      </c>
      <c r="X90">
        <v>376</v>
      </c>
      <c r="Y90">
        <v>75</v>
      </c>
      <c r="Z90">
        <v>0</v>
      </c>
      <c r="AA90">
        <v>75</v>
      </c>
      <c r="AB90">
        <v>0</v>
      </c>
      <c r="AC90">
        <v>44</v>
      </c>
      <c r="AD90">
        <v>-2</v>
      </c>
      <c r="AE90">
        <v>0</v>
      </c>
      <c r="AF90">
        <v>0</v>
      </c>
      <c r="AG90">
        <v>0</v>
      </c>
      <c r="AH90" t="s">
        <v>182</v>
      </c>
      <c r="AI90" s="1">
        <v>44504.414988425924</v>
      </c>
      <c r="AJ90">
        <v>535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-2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334</v>
      </c>
      <c r="B91" t="s">
        <v>79</v>
      </c>
      <c r="C91" t="s">
        <v>335</v>
      </c>
      <c r="D91" t="s">
        <v>81</v>
      </c>
      <c r="E91" s="2" t="str">
        <f>HYPERLINK("capsilon://?command=openfolder&amp;siteaddress=FAM.docvelocity-na8.net&amp;folderid=FX3946B407-32B7-3D8D-FA39-444C07F2C1D3","FX21102852")</f>
        <v>FX21102852</v>
      </c>
      <c r="F91" t="s">
        <v>19</v>
      </c>
      <c r="G91" t="s">
        <v>19</v>
      </c>
      <c r="H91" t="s">
        <v>82</v>
      </c>
      <c r="I91" t="s">
        <v>336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44504.360324074078</v>
      </c>
      <c r="P91" s="1">
        <v>44504.416226851848</v>
      </c>
      <c r="Q91">
        <v>4630</v>
      </c>
      <c r="R91">
        <v>200</v>
      </c>
      <c r="S91" t="b">
        <v>0</v>
      </c>
      <c r="T91" t="s">
        <v>87</v>
      </c>
      <c r="U91" t="b">
        <v>0</v>
      </c>
      <c r="V91" t="s">
        <v>99</v>
      </c>
      <c r="W91" s="1">
        <v>44504.374363425923</v>
      </c>
      <c r="X91">
        <v>94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66</v>
      </c>
      <c r="AE91">
        <v>0</v>
      </c>
      <c r="AF91">
        <v>0</v>
      </c>
      <c r="AG91">
        <v>0</v>
      </c>
      <c r="AH91" t="s">
        <v>182</v>
      </c>
      <c r="AI91" s="1">
        <v>44504.416226851848</v>
      </c>
      <c r="AJ91">
        <v>106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66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337</v>
      </c>
      <c r="B92" t="s">
        <v>79</v>
      </c>
      <c r="C92" t="s">
        <v>338</v>
      </c>
      <c r="D92" t="s">
        <v>81</v>
      </c>
      <c r="E92" s="2" t="str">
        <f>HYPERLINK("capsilon://?command=openfolder&amp;siteaddress=FAM.docvelocity-na8.net&amp;folderid=FXF7D8467C-BC52-93A3-CEF6-60DA90F04832","FX210914449")</f>
        <v>FX210914449</v>
      </c>
      <c r="F92" t="s">
        <v>19</v>
      </c>
      <c r="G92" t="s">
        <v>19</v>
      </c>
      <c r="H92" t="s">
        <v>82</v>
      </c>
      <c r="I92" t="s">
        <v>339</v>
      </c>
      <c r="J92">
        <v>66</v>
      </c>
      <c r="K92" t="s">
        <v>84</v>
      </c>
      <c r="L92" t="s">
        <v>85</v>
      </c>
      <c r="M92" t="s">
        <v>86</v>
      </c>
      <c r="N92">
        <v>2</v>
      </c>
      <c r="O92" s="1">
        <v>44504.365057870367</v>
      </c>
      <c r="P92" s="1">
        <v>44504.41710648148</v>
      </c>
      <c r="Q92">
        <v>4355</v>
      </c>
      <c r="R92">
        <v>142</v>
      </c>
      <c r="S92" t="b">
        <v>0</v>
      </c>
      <c r="T92" t="s">
        <v>87</v>
      </c>
      <c r="U92" t="b">
        <v>0</v>
      </c>
      <c r="V92" t="s">
        <v>99</v>
      </c>
      <c r="W92" s="1">
        <v>44504.375138888892</v>
      </c>
      <c r="X92">
        <v>66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66</v>
      </c>
      <c r="AE92">
        <v>0</v>
      </c>
      <c r="AF92">
        <v>0</v>
      </c>
      <c r="AG92">
        <v>0</v>
      </c>
      <c r="AH92" t="s">
        <v>182</v>
      </c>
      <c r="AI92" s="1">
        <v>44504.41710648148</v>
      </c>
      <c r="AJ92">
        <v>76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66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340</v>
      </c>
      <c r="B93" t="s">
        <v>79</v>
      </c>
      <c r="C93" t="s">
        <v>323</v>
      </c>
      <c r="D93" t="s">
        <v>81</v>
      </c>
      <c r="E93" s="2" t="str">
        <f>HYPERLINK("capsilon://?command=openfolder&amp;siteaddress=FAM.docvelocity-na8.net&amp;folderid=FX0004A507-3B57-0326-80FB-B0ECEF133176","FX210911331")</f>
        <v>FX210911331</v>
      </c>
      <c r="F93" t="s">
        <v>19</v>
      </c>
      <c r="G93" t="s">
        <v>19</v>
      </c>
      <c r="H93" t="s">
        <v>82</v>
      </c>
      <c r="I93" t="s">
        <v>324</v>
      </c>
      <c r="J93">
        <v>26</v>
      </c>
      <c r="K93" t="s">
        <v>84</v>
      </c>
      <c r="L93" t="s">
        <v>85</v>
      </c>
      <c r="M93" t="s">
        <v>86</v>
      </c>
      <c r="N93">
        <v>2</v>
      </c>
      <c r="O93" s="1">
        <v>44504.369108796294</v>
      </c>
      <c r="P93" s="1">
        <v>44504.377476851849</v>
      </c>
      <c r="Q93">
        <v>126</v>
      </c>
      <c r="R93">
        <v>597</v>
      </c>
      <c r="S93" t="b">
        <v>0</v>
      </c>
      <c r="T93" t="s">
        <v>87</v>
      </c>
      <c r="U93" t="b">
        <v>1</v>
      </c>
      <c r="V93" t="s">
        <v>231</v>
      </c>
      <c r="W93" s="1">
        <v>44504.371203703704</v>
      </c>
      <c r="X93">
        <v>137</v>
      </c>
      <c r="Y93">
        <v>21</v>
      </c>
      <c r="Z93">
        <v>0</v>
      </c>
      <c r="AA93">
        <v>21</v>
      </c>
      <c r="AB93">
        <v>0</v>
      </c>
      <c r="AC93">
        <v>8</v>
      </c>
      <c r="AD93">
        <v>5</v>
      </c>
      <c r="AE93">
        <v>0</v>
      </c>
      <c r="AF93">
        <v>0</v>
      </c>
      <c r="AG93">
        <v>0</v>
      </c>
      <c r="AH93" t="s">
        <v>182</v>
      </c>
      <c r="AI93" s="1">
        <v>44504.377476851849</v>
      </c>
      <c r="AJ93">
        <v>460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341</v>
      </c>
      <c r="B94" t="s">
        <v>79</v>
      </c>
      <c r="C94" t="s">
        <v>330</v>
      </c>
      <c r="D94" t="s">
        <v>81</v>
      </c>
      <c r="E94" s="2" t="str">
        <f>HYPERLINK("capsilon://?command=openfolder&amp;siteaddress=FAM.docvelocity-na8.net&amp;folderid=FXF11133FA-8777-706F-F1BD-2767064D8399","FX210911595")</f>
        <v>FX210911595</v>
      </c>
      <c r="F94" t="s">
        <v>19</v>
      </c>
      <c r="G94" t="s">
        <v>19</v>
      </c>
      <c r="H94" t="s">
        <v>82</v>
      </c>
      <c r="I94" t="s">
        <v>331</v>
      </c>
      <c r="J94">
        <v>26</v>
      </c>
      <c r="K94" t="s">
        <v>84</v>
      </c>
      <c r="L94" t="s">
        <v>85</v>
      </c>
      <c r="M94" t="s">
        <v>86</v>
      </c>
      <c r="N94">
        <v>2</v>
      </c>
      <c r="O94" s="1">
        <v>44504.375601851854</v>
      </c>
      <c r="P94" s="1">
        <v>44504.392187500001</v>
      </c>
      <c r="Q94">
        <v>136</v>
      </c>
      <c r="R94">
        <v>1297</v>
      </c>
      <c r="S94" t="b">
        <v>0</v>
      </c>
      <c r="T94" t="s">
        <v>87</v>
      </c>
      <c r="U94" t="b">
        <v>1</v>
      </c>
      <c r="V94" t="s">
        <v>99</v>
      </c>
      <c r="W94" s="1">
        <v>44504.380914351852</v>
      </c>
      <c r="X94">
        <v>360</v>
      </c>
      <c r="Y94">
        <v>21</v>
      </c>
      <c r="Z94">
        <v>0</v>
      </c>
      <c r="AA94">
        <v>21</v>
      </c>
      <c r="AB94">
        <v>0</v>
      </c>
      <c r="AC94">
        <v>7</v>
      </c>
      <c r="AD94">
        <v>5</v>
      </c>
      <c r="AE94">
        <v>0</v>
      </c>
      <c r="AF94">
        <v>0</v>
      </c>
      <c r="AG94">
        <v>0</v>
      </c>
      <c r="AH94" t="s">
        <v>182</v>
      </c>
      <c r="AI94" s="1">
        <v>44504.392187500001</v>
      </c>
      <c r="AJ94">
        <v>788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4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342</v>
      </c>
      <c r="B95" t="s">
        <v>79</v>
      </c>
      <c r="C95" t="s">
        <v>298</v>
      </c>
      <c r="D95" t="s">
        <v>81</v>
      </c>
      <c r="E95" s="2" t="str">
        <f>HYPERLINK("capsilon://?command=openfolder&amp;siteaddress=FAM.docvelocity-na8.net&amp;folderid=FX95639A4D-04C0-A7C0-7C44-F817B08A02D9","FX21111148")</f>
        <v>FX21111148</v>
      </c>
      <c r="F95" t="s">
        <v>19</v>
      </c>
      <c r="G95" t="s">
        <v>19</v>
      </c>
      <c r="H95" t="s">
        <v>82</v>
      </c>
      <c r="I95" t="s">
        <v>343</v>
      </c>
      <c r="J95">
        <v>38</v>
      </c>
      <c r="K95" t="s">
        <v>84</v>
      </c>
      <c r="L95" t="s">
        <v>85</v>
      </c>
      <c r="M95" t="s">
        <v>86</v>
      </c>
      <c r="N95">
        <v>2</v>
      </c>
      <c r="O95" s="1">
        <v>44504.38590277778</v>
      </c>
      <c r="P95" s="1">
        <v>44504.422256944446</v>
      </c>
      <c r="Q95">
        <v>2453</v>
      </c>
      <c r="R95">
        <v>688</v>
      </c>
      <c r="S95" t="b">
        <v>0</v>
      </c>
      <c r="T95" t="s">
        <v>87</v>
      </c>
      <c r="U95" t="b">
        <v>0</v>
      </c>
      <c r="V95" t="s">
        <v>130</v>
      </c>
      <c r="W95" s="1">
        <v>44504.390162037038</v>
      </c>
      <c r="X95">
        <v>244</v>
      </c>
      <c r="Y95">
        <v>37</v>
      </c>
      <c r="Z95">
        <v>0</v>
      </c>
      <c r="AA95">
        <v>37</v>
      </c>
      <c r="AB95">
        <v>0</v>
      </c>
      <c r="AC95">
        <v>16</v>
      </c>
      <c r="AD95">
        <v>1</v>
      </c>
      <c r="AE95">
        <v>0</v>
      </c>
      <c r="AF95">
        <v>0</v>
      </c>
      <c r="AG95">
        <v>0</v>
      </c>
      <c r="AH95" t="s">
        <v>182</v>
      </c>
      <c r="AI95" s="1">
        <v>44504.422256944446</v>
      </c>
      <c r="AJ95">
        <v>444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344</v>
      </c>
      <c r="B96" t="s">
        <v>79</v>
      </c>
      <c r="C96" t="s">
        <v>345</v>
      </c>
      <c r="D96" t="s">
        <v>81</v>
      </c>
      <c r="E96" s="2" t="str">
        <f>HYPERLINK("capsilon://?command=openfolder&amp;siteaddress=FAM.docvelocity-na8.net&amp;folderid=FX527F5288-7A78-1338-8B27-0FC7781CD34B","FX210913768")</f>
        <v>FX210913768</v>
      </c>
      <c r="F96" t="s">
        <v>19</v>
      </c>
      <c r="G96" t="s">
        <v>19</v>
      </c>
      <c r="H96" t="s">
        <v>82</v>
      </c>
      <c r="I96" t="s">
        <v>346</v>
      </c>
      <c r="J96">
        <v>66</v>
      </c>
      <c r="K96" t="s">
        <v>84</v>
      </c>
      <c r="L96" t="s">
        <v>85</v>
      </c>
      <c r="M96" t="s">
        <v>86</v>
      </c>
      <c r="N96">
        <v>2</v>
      </c>
      <c r="O96" s="1">
        <v>44504.406180555554</v>
      </c>
      <c r="P96" s="1">
        <v>44504.423495370371</v>
      </c>
      <c r="Q96">
        <v>1360</v>
      </c>
      <c r="R96">
        <v>136</v>
      </c>
      <c r="S96" t="b">
        <v>0</v>
      </c>
      <c r="T96" t="s">
        <v>87</v>
      </c>
      <c r="U96" t="b">
        <v>0</v>
      </c>
      <c r="V96" t="s">
        <v>88</v>
      </c>
      <c r="W96" s="1">
        <v>44504.410671296297</v>
      </c>
      <c r="X96">
        <v>30</v>
      </c>
      <c r="Y96">
        <v>0</v>
      </c>
      <c r="Z96">
        <v>0</v>
      </c>
      <c r="AA96">
        <v>0</v>
      </c>
      <c r="AB96">
        <v>52</v>
      </c>
      <c r="AC96">
        <v>0</v>
      </c>
      <c r="AD96">
        <v>66</v>
      </c>
      <c r="AE96">
        <v>0</v>
      </c>
      <c r="AF96">
        <v>0</v>
      </c>
      <c r="AG96">
        <v>0</v>
      </c>
      <c r="AH96" t="s">
        <v>182</v>
      </c>
      <c r="AI96" s="1">
        <v>44504.423495370371</v>
      </c>
      <c r="AJ96">
        <v>106</v>
      </c>
      <c r="AK96">
        <v>0</v>
      </c>
      <c r="AL96">
        <v>0</v>
      </c>
      <c r="AM96">
        <v>0</v>
      </c>
      <c r="AN96">
        <v>52</v>
      </c>
      <c r="AO96">
        <v>0</v>
      </c>
      <c r="AP96">
        <v>66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347</v>
      </c>
      <c r="B97" t="s">
        <v>79</v>
      </c>
      <c r="C97" t="s">
        <v>348</v>
      </c>
      <c r="D97" t="s">
        <v>81</v>
      </c>
      <c r="E97" s="2" t="str">
        <f>HYPERLINK("capsilon://?command=openfolder&amp;siteaddress=FAM.docvelocity-na8.net&amp;folderid=FX42DC5D8F-EC7F-B325-6A94-CE3679130F2A","FX21105250")</f>
        <v>FX21105250</v>
      </c>
      <c r="F97" t="s">
        <v>19</v>
      </c>
      <c r="G97" t="s">
        <v>19</v>
      </c>
      <c r="H97" t="s">
        <v>82</v>
      </c>
      <c r="I97" t="s">
        <v>349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44504.416747685187</v>
      </c>
      <c r="P97" s="1">
        <v>44504.427673611113</v>
      </c>
      <c r="Q97">
        <v>454</v>
      </c>
      <c r="R97">
        <v>490</v>
      </c>
      <c r="S97" t="b">
        <v>0</v>
      </c>
      <c r="T97" t="s">
        <v>87</v>
      </c>
      <c r="U97" t="b">
        <v>0</v>
      </c>
      <c r="V97" t="s">
        <v>103</v>
      </c>
      <c r="W97" s="1">
        <v>44504.423541666663</v>
      </c>
      <c r="X97">
        <v>279</v>
      </c>
      <c r="Y97">
        <v>0</v>
      </c>
      <c r="Z97">
        <v>0</v>
      </c>
      <c r="AA97">
        <v>0</v>
      </c>
      <c r="AB97">
        <v>52</v>
      </c>
      <c r="AC97">
        <v>0</v>
      </c>
      <c r="AD97">
        <v>66</v>
      </c>
      <c r="AE97">
        <v>0</v>
      </c>
      <c r="AF97">
        <v>0</v>
      </c>
      <c r="AG97">
        <v>0</v>
      </c>
      <c r="AH97" t="s">
        <v>182</v>
      </c>
      <c r="AI97" s="1">
        <v>44504.427673611113</v>
      </c>
      <c r="AJ97">
        <v>211</v>
      </c>
      <c r="AK97">
        <v>0</v>
      </c>
      <c r="AL97">
        <v>0</v>
      </c>
      <c r="AM97">
        <v>0</v>
      </c>
      <c r="AN97">
        <v>52</v>
      </c>
      <c r="AO97">
        <v>0</v>
      </c>
      <c r="AP97">
        <v>66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350</v>
      </c>
      <c r="B98" t="s">
        <v>79</v>
      </c>
      <c r="C98" t="s">
        <v>351</v>
      </c>
      <c r="D98" t="s">
        <v>81</v>
      </c>
      <c r="E98" s="2" t="str">
        <f>HYPERLINK("capsilon://?command=openfolder&amp;siteaddress=FAM.docvelocity-na8.net&amp;folderid=FX448A6636-94F6-4A93-1A9B-8DD877F3F0DB","FX210914118")</f>
        <v>FX210914118</v>
      </c>
      <c r="F98" t="s">
        <v>19</v>
      </c>
      <c r="G98" t="s">
        <v>19</v>
      </c>
      <c r="H98" t="s">
        <v>82</v>
      </c>
      <c r="I98" t="s">
        <v>352</v>
      </c>
      <c r="J98">
        <v>38</v>
      </c>
      <c r="K98" t="s">
        <v>84</v>
      </c>
      <c r="L98" t="s">
        <v>85</v>
      </c>
      <c r="M98" t="s">
        <v>86</v>
      </c>
      <c r="N98">
        <v>2</v>
      </c>
      <c r="O98" s="1">
        <v>44504.425092592595</v>
      </c>
      <c r="P98" s="1">
        <v>44504.449050925927</v>
      </c>
      <c r="Q98">
        <v>1940</v>
      </c>
      <c r="R98">
        <v>130</v>
      </c>
      <c r="S98" t="b">
        <v>0</v>
      </c>
      <c r="T98" t="s">
        <v>87</v>
      </c>
      <c r="U98" t="b">
        <v>0</v>
      </c>
      <c r="V98" t="s">
        <v>130</v>
      </c>
      <c r="W98" s="1">
        <v>44504.432256944441</v>
      </c>
      <c r="X98">
        <v>44</v>
      </c>
      <c r="Y98">
        <v>0</v>
      </c>
      <c r="Z98">
        <v>0</v>
      </c>
      <c r="AA98">
        <v>0</v>
      </c>
      <c r="AB98">
        <v>37</v>
      </c>
      <c r="AC98">
        <v>0</v>
      </c>
      <c r="AD98">
        <v>38</v>
      </c>
      <c r="AE98">
        <v>0</v>
      </c>
      <c r="AF98">
        <v>0</v>
      </c>
      <c r="AG98">
        <v>0</v>
      </c>
      <c r="AH98" t="s">
        <v>177</v>
      </c>
      <c r="AI98" s="1">
        <v>44504.449050925927</v>
      </c>
      <c r="AJ98">
        <v>86</v>
      </c>
      <c r="AK98">
        <v>0</v>
      </c>
      <c r="AL98">
        <v>0</v>
      </c>
      <c r="AM98">
        <v>0</v>
      </c>
      <c r="AN98">
        <v>37</v>
      </c>
      <c r="AO98">
        <v>0</v>
      </c>
      <c r="AP98">
        <v>38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353</v>
      </c>
      <c r="B99" t="s">
        <v>79</v>
      </c>
      <c r="C99" t="s">
        <v>354</v>
      </c>
      <c r="D99" t="s">
        <v>81</v>
      </c>
      <c r="E99" s="2" t="str">
        <f>HYPERLINK("capsilon://?command=openfolder&amp;siteaddress=FAM.docvelocity-na8.net&amp;folderid=FX50A7BB65-B645-0479-139A-ECEF80096C95","FX2111829")</f>
        <v>FX2111829</v>
      </c>
      <c r="F99" t="s">
        <v>19</v>
      </c>
      <c r="G99" t="s">
        <v>19</v>
      </c>
      <c r="H99" t="s">
        <v>82</v>
      </c>
      <c r="I99" t="s">
        <v>355</v>
      </c>
      <c r="J99">
        <v>76</v>
      </c>
      <c r="K99" t="s">
        <v>84</v>
      </c>
      <c r="L99" t="s">
        <v>85</v>
      </c>
      <c r="M99" t="s">
        <v>86</v>
      </c>
      <c r="N99">
        <v>2</v>
      </c>
      <c r="O99" s="1">
        <v>44504.427268518521</v>
      </c>
      <c r="P99" s="1">
        <v>44504.453506944446</v>
      </c>
      <c r="Q99">
        <v>911</v>
      </c>
      <c r="R99">
        <v>1356</v>
      </c>
      <c r="S99" t="b">
        <v>0</v>
      </c>
      <c r="T99" t="s">
        <v>87</v>
      </c>
      <c r="U99" t="b">
        <v>0</v>
      </c>
      <c r="V99" t="s">
        <v>130</v>
      </c>
      <c r="W99" s="1">
        <v>44504.443506944444</v>
      </c>
      <c r="X99">
        <v>972</v>
      </c>
      <c r="Y99">
        <v>37</v>
      </c>
      <c r="Z99">
        <v>0</v>
      </c>
      <c r="AA99">
        <v>37</v>
      </c>
      <c r="AB99">
        <v>37</v>
      </c>
      <c r="AC99">
        <v>35</v>
      </c>
      <c r="AD99">
        <v>39</v>
      </c>
      <c r="AE99">
        <v>0</v>
      </c>
      <c r="AF99">
        <v>0</v>
      </c>
      <c r="AG99">
        <v>0</v>
      </c>
      <c r="AH99" t="s">
        <v>177</v>
      </c>
      <c r="AI99" s="1">
        <v>44504.453506944446</v>
      </c>
      <c r="AJ99">
        <v>384</v>
      </c>
      <c r="AK99">
        <v>0</v>
      </c>
      <c r="AL99">
        <v>0</v>
      </c>
      <c r="AM99">
        <v>0</v>
      </c>
      <c r="AN99">
        <v>37</v>
      </c>
      <c r="AO99">
        <v>0</v>
      </c>
      <c r="AP99">
        <v>39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356</v>
      </c>
      <c r="B100" t="s">
        <v>79</v>
      </c>
      <c r="C100" t="s">
        <v>357</v>
      </c>
      <c r="D100" t="s">
        <v>81</v>
      </c>
      <c r="E100" s="2" t="str">
        <f>HYPERLINK("capsilon://?command=openfolder&amp;siteaddress=FAM.docvelocity-na8.net&amp;folderid=FXE6DC40D6-4CC7-3608-E58A-C873E2677353","FX21111569")</f>
        <v>FX21111569</v>
      </c>
      <c r="F100" t="s">
        <v>19</v>
      </c>
      <c r="G100" t="s">
        <v>19</v>
      </c>
      <c r="H100" t="s">
        <v>82</v>
      </c>
      <c r="I100" t="s">
        <v>358</v>
      </c>
      <c r="J100">
        <v>285</v>
      </c>
      <c r="K100" t="s">
        <v>84</v>
      </c>
      <c r="L100" t="s">
        <v>85</v>
      </c>
      <c r="M100" t="s">
        <v>86</v>
      </c>
      <c r="N100">
        <v>2</v>
      </c>
      <c r="O100" s="1">
        <v>44504.429016203707</v>
      </c>
      <c r="P100" s="1">
        <v>44504.501342592594</v>
      </c>
      <c r="Q100">
        <v>1465</v>
      </c>
      <c r="R100">
        <v>4784</v>
      </c>
      <c r="S100" t="b">
        <v>0</v>
      </c>
      <c r="T100" t="s">
        <v>87</v>
      </c>
      <c r="U100" t="b">
        <v>0</v>
      </c>
      <c r="V100" t="s">
        <v>130</v>
      </c>
      <c r="W100" s="1">
        <v>44504.480243055557</v>
      </c>
      <c r="X100">
        <v>3173</v>
      </c>
      <c r="Y100">
        <v>366</v>
      </c>
      <c r="Z100">
        <v>0</v>
      </c>
      <c r="AA100">
        <v>366</v>
      </c>
      <c r="AB100">
        <v>54</v>
      </c>
      <c r="AC100">
        <v>183</v>
      </c>
      <c r="AD100">
        <v>-81</v>
      </c>
      <c r="AE100">
        <v>0</v>
      </c>
      <c r="AF100">
        <v>0</v>
      </c>
      <c r="AG100">
        <v>0</v>
      </c>
      <c r="AH100" t="s">
        <v>89</v>
      </c>
      <c r="AI100" s="1">
        <v>44504.501342592594</v>
      </c>
      <c r="AJ100">
        <v>1611</v>
      </c>
      <c r="AK100">
        <v>1</v>
      </c>
      <c r="AL100">
        <v>0</v>
      </c>
      <c r="AM100">
        <v>1</v>
      </c>
      <c r="AN100">
        <v>54</v>
      </c>
      <c r="AO100">
        <v>1</v>
      </c>
      <c r="AP100">
        <v>-82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359</v>
      </c>
      <c r="B101" t="s">
        <v>79</v>
      </c>
      <c r="C101" t="s">
        <v>360</v>
      </c>
      <c r="D101" t="s">
        <v>81</v>
      </c>
      <c r="E101" s="2" t="str">
        <f>HYPERLINK("capsilon://?command=openfolder&amp;siteaddress=FAM.docvelocity-na8.net&amp;folderid=FX5BEF82B4-7BF6-167B-0A17-2F27DE67E214","FX21111629")</f>
        <v>FX21111629</v>
      </c>
      <c r="F101" t="s">
        <v>19</v>
      </c>
      <c r="G101" t="s">
        <v>19</v>
      </c>
      <c r="H101" t="s">
        <v>82</v>
      </c>
      <c r="I101" t="s">
        <v>361</v>
      </c>
      <c r="J101">
        <v>526</v>
      </c>
      <c r="K101" t="s">
        <v>84</v>
      </c>
      <c r="L101" t="s">
        <v>85</v>
      </c>
      <c r="M101" t="s">
        <v>86</v>
      </c>
      <c r="N101">
        <v>2</v>
      </c>
      <c r="O101" s="1">
        <v>44504.435266203705</v>
      </c>
      <c r="P101" s="1">
        <v>44504.528460648151</v>
      </c>
      <c r="Q101">
        <v>3516</v>
      </c>
      <c r="R101">
        <v>4536</v>
      </c>
      <c r="S101" t="b">
        <v>0</v>
      </c>
      <c r="T101" t="s">
        <v>87</v>
      </c>
      <c r="U101" t="b">
        <v>0</v>
      </c>
      <c r="V101" t="s">
        <v>125</v>
      </c>
      <c r="W101" s="1">
        <v>44504.47587962963</v>
      </c>
      <c r="X101">
        <v>2185</v>
      </c>
      <c r="Y101">
        <v>454</v>
      </c>
      <c r="Z101">
        <v>0</v>
      </c>
      <c r="AA101">
        <v>454</v>
      </c>
      <c r="AB101">
        <v>0</v>
      </c>
      <c r="AC101">
        <v>244</v>
      </c>
      <c r="AD101">
        <v>72</v>
      </c>
      <c r="AE101">
        <v>0</v>
      </c>
      <c r="AF101">
        <v>0</v>
      </c>
      <c r="AG101">
        <v>0</v>
      </c>
      <c r="AH101" t="s">
        <v>89</v>
      </c>
      <c r="AI101" s="1">
        <v>44504.528460648151</v>
      </c>
      <c r="AJ101">
        <v>2342</v>
      </c>
      <c r="AK101">
        <v>2</v>
      </c>
      <c r="AL101">
        <v>0</v>
      </c>
      <c r="AM101">
        <v>2</v>
      </c>
      <c r="AN101">
        <v>0</v>
      </c>
      <c r="AO101">
        <v>2</v>
      </c>
      <c r="AP101">
        <v>70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362</v>
      </c>
      <c r="B102" t="s">
        <v>79</v>
      </c>
      <c r="C102" t="s">
        <v>363</v>
      </c>
      <c r="D102" t="s">
        <v>81</v>
      </c>
      <c r="E102" s="2" t="str">
        <f>HYPERLINK("capsilon://?command=openfolder&amp;siteaddress=FAM.docvelocity-na8.net&amp;folderid=FX3ACEB7BB-4FC7-D617-94F1-97EED7B0CBB0","FX21107265")</f>
        <v>FX21107265</v>
      </c>
      <c r="F102" t="s">
        <v>19</v>
      </c>
      <c r="G102" t="s">
        <v>19</v>
      </c>
      <c r="H102" t="s">
        <v>82</v>
      </c>
      <c r="I102" t="s">
        <v>364</v>
      </c>
      <c r="J102">
        <v>147</v>
      </c>
      <c r="K102" t="s">
        <v>84</v>
      </c>
      <c r="L102" t="s">
        <v>85</v>
      </c>
      <c r="M102" t="s">
        <v>86</v>
      </c>
      <c r="N102">
        <v>2</v>
      </c>
      <c r="O102" s="1">
        <v>44504.43855324074</v>
      </c>
      <c r="P102" s="1">
        <v>44504.488715277781</v>
      </c>
      <c r="Q102">
        <v>2602</v>
      </c>
      <c r="R102">
        <v>1732</v>
      </c>
      <c r="S102" t="b">
        <v>0</v>
      </c>
      <c r="T102" t="s">
        <v>87</v>
      </c>
      <c r="U102" t="b">
        <v>0</v>
      </c>
      <c r="V102" t="s">
        <v>290</v>
      </c>
      <c r="W102" s="1">
        <v>44504.463101851848</v>
      </c>
      <c r="X102">
        <v>462</v>
      </c>
      <c r="Y102">
        <v>133</v>
      </c>
      <c r="Z102">
        <v>0</v>
      </c>
      <c r="AA102">
        <v>133</v>
      </c>
      <c r="AB102">
        <v>0</v>
      </c>
      <c r="AC102">
        <v>52</v>
      </c>
      <c r="AD102">
        <v>14</v>
      </c>
      <c r="AE102">
        <v>0</v>
      </c>
      <c r="AF102">
        <v>0</v>
      </c>
      <c r="AG102">
        <v>0</v>
      </c>
      <c r="AH102" t="s">
        <v>177</v>
      </c>
      <c r="AI102" s="1">
        <v>44504.488715277781</v>
      </c>
      <c r="AJ102">
        <v>1270</v>
      </c>
      <c r="AK102">
        <v>2</v>
      </c>
      <c r="AL102">
        <v>0</v>
      </c>
      <c r="AM102">
        <v>2</v>
      </c>
      <c r="AN102">
        <v>0</v>
      </c>
      <c r="AO102">
        <v>2</v>
      </c>
      <c r="AP102">
        <v>12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365</v>
      </c>
      <c r="B103" t="s">
        <v>79</v>
      </c>
      <c r="C103" t="s">
        <v>366</v>
      </c>
      <c r="D103" t="s">
        <v>81</v>
      </c>
      <c r="E103" s="2" t="str">
        <f>HYPERLINK("capsilon://?command=openfolder&amp;siteaddress=FAM.docvelocity-na8.net&amp;folderid=FXD692378B-ADE3-B839-FB72-3FF8D3ED82D7","FX211012236")</f>
        <v>FX211012236</v>
      </c>
      <c r="F103" t="s">
        <v>19</v>
      </c>
      <c r="G103" t="s">
        <v>19</v>
      </c>
      <c r="H103" t="s">
        <v>82</v>
      </c>
      <c r="I103" t="s">
        <v>367</v>
      </c>
      <c r="J103">
        <v>116</v>
      </c>
      <c r="K103" t="s">
        <v>84</v>
      </c>
      <c r="L103" t="s">
        <v>85</v>
      </c>
      <c r="M103" t="s">
        <v>86</v>
      </c>
      <c r="N103">
        <v>2</v>
      </c>
      <c r="O103" s="1">
        <v>44504.444293981483</v>
      </c>
      <c r="P103" s="1">
        <v>44504.568784722222</v>
      </c>
      <c r="Q103">
        <v>9174</v>
      </c>
      <c r="R103">
        <v>1582</v>
      </c>
      <c r="S103" t="b">
        <v>0</v>
      </c>
      <c r="T103" t="s">
        <v>87</v>
      </c>
      <c r="U103" t="b">
        <v>0</v>
      </c>
      <c r="V103" t="s">
        <v>290</v>
      </c>
      <c r="W103" s="1">
        <v>44504.471134259256</v>
      </c>
      <c r="X103">
        <v>693</v>
      </c>
      <c r="Y103">
        <v>107</v>
      </c>
      <c r="Z103">
        <v>0</v>
      </c>
      <c r="AA103">
        <v>107</v>
      </c>
      <c r="AB103">
        <v>0</v>
      </c>
      <c r="AC103">
        <v>34</v>
      </c>
      <c r="AD103">
        <v>9</v>
      </c>
      <c r="AE103">
        <v>0</v>
      </c>
      <c r="AF103">
        <v>0</v>
      </c>
      <c r="AG103">
        <v>0</v>
      </c>
      <c r="AH103" t="s">
        <v>89</v>
      </c>
      <c r="AI103" s="1">
        <v>44504.568784722222</v>
      </c>
      <c r="AJ103">
        <v>829</v>
      </c>
      <c r="AK103">
        <v>4</v>
      </c>
      <c r="AL103">
        <v>0</v>
      </c>
      <c r="AM103">
        <v>4</v>
      </c>
      <c r="AN103">
        <v>0</v>
      </c>
      <c r="AO103">
        <v>4</v>
      </c>
      <c r="AP103">
        <v>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368</v>
      </c>
      <c r="B104" t="s">
        <v>79</v>
      </c>
      <c r="C104" t="s">
        <v>97</v>
      </c>
      <c r="D104" t="s">
        <v>81</v>
      </c>
      <c r="E104" s="2" t="str">
        <f>HYPERLINK("capsilon://?command=openfolder&amp;siteaddress=FAM.docvelocity-na8.net&amp;folderid=FX3C3E8E4D-231D-114B-29EB-6DCBBE35F961","FX211011361")</f>
        <v>FX211011361</v>
      </c>
      <c r="F104" t="s">
        <v>19</v>
      </c>
      <c r="G104" t="s">
        <v>19</v>
      </c>
      <c r="H104" t="s">
        <v>82</v>
      </c>
      <c r="I104" t="s">
        <v>369</v>
      </c>
      <c r="J104">
        <v>26</v>
      </c>
      <c r="K104" t="s">
        <v>84</v>
      </c>
      <c r="L104" t="s">
        <v>85</v>
      </c>
      <c r="M104" t="s">
        <v>86</v>
      </c>
      <c r="N104">
        <v>2</v>
      </c>
      <c r="O104" s="1">
        <v>44504.445729166669</v>
      </c>
      <c r="P104" s="1">
        <v>44504.570798611108</v>
      </c>
      <c r="Q104">
        <v>10523</v>
      </c>
      <c r="R104">
        <v>283</v>
      </c>
      <c r="S104" t="b">
        <v>0</v>
      </c>
      <c r="T104" t="s">
        <v>87</v>
      </c>
      <c r="U104" t="b">
        <v>0</v>
      </c>
      <c r="V104" t="s">
        <v>147</v>
      </c>
      <c r="W104" s="1">
        <v>44504.46601851852</v>
      </c>
      <c r="X104">
        <v>110</v>
      </c>
      <c r="Y104">
        <v>21</v>
      </c>
      <c r="Z104">
        <v>0</v>
      </c>
      <c r="AA104">
        <v>21</v>
      </c>
      <c r="AB104">
        <v>0</v>
      </c>
      <c r="AC104">
        <v>1</v>
      </c>
      <c r="AD104">
        <v>5</v>
      </c>
      <c r="AE104">
        <v>0</v>
      </c>
      <c r="AF104">
        <v>0</v>
      </c>
      <c r="AG104">
        <v>0</v>
      </c>
      <c r="AH104" t="s">
        <v>89</v>
      </c>
      <c r="AI104" s="1">
        <v>44504.570798611108</v>
      </c>
      <c r="AJ104">
        <v>173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370</v>
      </c>
      <c r="B105" t="s">
        <v>79</v>
      </c>
      <c r="C105" t="s">
        <v>371</v>
      </c>
      <c r="D105" t="s">
        <v>81</v>
      </c>
      <c r="E105" s="2" t="str">
        <f>HYPERLINK("capsilon://?command=openfolder&amp;siteaddress=FAM.docvelocity-na8.net&amp;folderid=FX3E9784D0-BB34-09E9-66DA-2F4529CC7472","FX21111623")</f>
        <v>FX21111623</v>
      </c>
      <c r="F105" t="s">
        <v>19</v>
      </c>
      <c r="G105" t="s">
        <v>19</v>
      </c>
      <c r="H105" t="s">
        <v>82</v>
      </c>
      <c r="I105" t="s">
        <v>372</v>
      </c>
      <c r="J105">
        <v>110</v>
      </c>
      <c r="K105" t="s">
        <v>84</v>
      </c>
      <c r="L105" t="s">
        <v>85</v>
      </c>
      <c r="M105" t="s">
        <v>86</v>
      </c>
      <c r="N105">
        <v>2</v>
      </c>
      <c r="O105" s="1">
        <v>44504.453148148146</v>
      </c>
      <c r="P105" s="1">
        <v>44504.580092592594</v>
      </c>
      <c r="Q105">
        <v>9555</v>
      </c>
      <c r="R105">
        <v>1413</v>
      </c>
      <c r="S105" t="b">
        <v>0</v>
      </c>
      <c r="T105" t="s">
        <v>87</v>
      </c>
      <c r="U105" t="b">
        <v>0</v>
      </c>
      <c r="V105" t="s">
        <v>147</v>
      </c>
      <c r="W105" s="1">
        <v>44504.473090277781</v>
      </c>
      <c r="X105">
        <v>611</v>
      </c>
      <c r="Y105">
        <v>133</v>
      </c>
      <c r="Z105">
        <v>0</v>
      </c>
      <c r="AA105">
        <v>133</v>
      </c>
      <c r="AB105">
        <v>0</v>
      </c>
      <c r="AC105">
        <v>68</v>
      </c>
      <c r="AD105">
        <v>-23</v>
      </c>
      <c r="AE105">
        <v>0</v>
      </c>
      <c r="AF105">
        <v>0</v>
      </c>
      <c r="AG105">
        <v>0</v>
      </c>
      <c r="AH105" t="s">
        <v>89</v>
      </c>
      <c r="AI105" s="1">
        <v>44504.580092592594</v>
      </c>
      <c r="AJ105">
        <v>802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-23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373</v>
      </c>
      <c r="B106" t="s">
        <v>79</v>
      </c>
      <c r="C106" t="s">
        <v>374</v>
      </c>
      <c r="D106" t="s">
        <v>81</v>
      </c>
      <c r="E106" s="2" t="str">
        <f>HYPERLINK("capsilon://?command=openfolder&amp;siteaddress=FAM.docvelocity-na8.net&amp;folderid=FXCE967D8F-A765-C3D5-D631-4FB859C6AC6C","FX21103131")</f>
        <v>FX21103131</v>
      </c>
      <c r="F106" t="s">
        <v>19</v>
      </c>
      <c r="G106" t="s">
        <v>19</v>
      </c>
      <c r="H106" t="s">
        <v>82</v>
      </c>
      <c r="I106" t="s">
        <v>375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44504.45648148148</v>
      </c>
      <c r="P106" s="1">
        <v>44504.579305555555</v>
      </c>
      <c r="Q106">
        <v>10546</v>
      </c>
      <c r="R106">
        <v>66</v>
      </c>
      <c r="S106" t="b">
        <v>0</v>
      </c>
      <c r="T106" t="s">
        <v>87</v>
      </c>
      <c r="U106" t="b">
        <v>0</v>
      </c>
      <c r="V106" t="s">
        <v>147</v>
      </c>
      <c r="W106" s="1">
        <v>44504.473391203705</v>
      </c>
      <c r="X106">
        <v>25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182</v>
      </c>
      <c r="AI106" s="1">
        <v>44504.579305555555</v>
      </c>
      <c r="AJ106">
        <v>23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376</v>
      </c>
      <c r="B107" t="s">
        <v>79</v>
      </c>
      <c r="C107" t="s">
        <v>377</v>
      </c>
      <c r="D107" t="s">
        <v>81</v>
      </c>
      <c r="E107" s="2" t="str">
        <f>HYPERLINK("capsilon://?command=openfolder&amp;siteaddress=FAM.docvelocity-na8.net&amp;folderid=FX17B1E50B-2EE2-15E0-D1DA-19B635BA38A6","FX21111973")</f>
        <v>FX21111973</v>
      </c>
      <c r="F107" t="s">
        <v>19</v>
      </c>
      <c r="G107" t="s">
        <v>19</v>
      </c>
      <c r="H107" t="s">
        <v>82</v>
      </c>
      <c r="I107" t="s">
        <v>378</v>
      </c>
      <c r="J107">
        <v>359</v>
      </c>
      <c r="K107" t="s">
        <v>84</v>
      </c>
      <c r="L107" t="s">
        <v>85</v>
      </c>
      <c r="M107" t="s">
        <v>86</v>
      </c>
      <c r="N107">
        <v>2</v>
      </c>
      <c r="O107" s="1">
        <v>44504.463148148148</v>
      </c>
      <c r="P107" s="1">
        <v>44504.618020833332</v>
      </c>
      <c r="Q107">
        <v>7969</v>
      </c>
      <c r="R107">
        <v>5412</v>
      </c>
      <c r="S107" t="b">
        <v>0</v>
      </c>
      <c r="T107" t="s">
        <v>87</v>
      </c>
      <c r="U107" t="b">
        <v>0</v>
      </c>
      <c r="V107" t="s">
        <v>125</v>
      </c>
      <c r="W107" s="1">
        <v>44504.502800925926</v>
      </c>
      <c r="X107">
        <v>2325</v>
      </c>
      <c r="Y107">
        <v>422</v>
      </c>
      <c r="Z107">
        <v>0</v>
      </c>
      <c r="AA107">
        <v>422</v>
      </c>
      <c r="AB107">
        <v>0</v>
      </c>
      <c r="AC107">
        <v>259</v>
      </c>
      <c r="AD107">
        <v>-63</v>
      </c>
      <c r="AE107">
        <v>0</v>
      </c>
      <c r="AF107">
        <v>0</v>
      </c>
      <c r="AG107">
        <v>0</v>
      </c>
      <c r="AH107" t="s">
        <v>89</v>
      </c>
      <c r="AI107" s="1">
        <v>44504.618020833332</v>
      </c>
      <c r="AJ107">
        <v>3033</v>
      </c>
      <c r="AK107">
        <v>7</v>
      </c>
      <c r="AL107">
        <v>0</v>
      </c>
      <c r="AM107">
        <v>7</v>
      </c>
      <c r="AN107">
        <v>0</v>
      </c>
      <c r="AO107">
        <v>8</v>
      </c>
      <c r="AP107">
        <v>-70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379</v>
      </c>
      <c r="B108" t="s">
        <v>79</v>
      </c>
      <c r="C108" t="s">
        <v>380</v>
      </c>
      <c r="D108" t="s">
        <v>81</v>
      </c>
      <c r="E108" s="2" t="str">
        <f>HYPERLINK("capsilon://?command=openfolder&amp;siteaddress=FAM.docvelocity-na8.net&amp;folderid=FXFDB21C5B-3CB7-CFD3-94A9-45B6305CF0EB","FX21108505")</f>
        <v>FX21108505</v>
      </c>
      <c r="F108" t="s">
        <v>19</v>
      </c>
      <c r="G108" t="s">
        <v>19</v>
      </c>
      <c r="H108" t="s">
        <v>82</v>
      </c>
      <c r="I108" t="s">
        <v>381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44504.464259259257</v>
      </c>
      <c r="P108" s="1">
        <v>44504.623229166667</v>
      </c>
      <c r="Q108">
        <v>12783</v>
      </c>
      <c r="R108">
        <v>952</v>
      </c>
      <c r="S108" t="b">
        <v>0</v>
      </c>
      <c r="T108" t="s">
        <v>87</v>
      </c>
      <c r="U108" t="b">
        <v>0</v>
      </c>
      <c r="V108" t="s">
        <v>130</v>
      </c>
      <c r="W108" s="1">
        <v>44504.486076388886</v>
      </c>
      <c r="X108">
        <v>503</v>
      </c>
      <c r="Y108">
        <v>52</v>
      </c>
      <c r="Z108">
        <v>0</v>
      </c>
      <c r="AA108">
        <v>52</v>
      </c>
      <c r="AB108">
        <v>0</v>
      </c>
      <c r="AC108">
        <v>38</v>
      </c>
      <c r="AD108">
        <v>14</v>
      </c>
      <c r="AE108">
        <v>0</v>
      </c>
      <c r="AF108">
        <v>0</v>
      </c>
      <c r="AG108">
        <v>0</v>
      </c>
      <c r="AH108" t="s">
        <v>89</v>
      </c>
      <c r="AI108" s="1">
        <v>44504.623229166667</v>
      </c>
      <c r="AJ108">
        <v>449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382</v>
      </c>
      <c r="B109" t="s">
        <v>79</v>
      </c>
      <c r="C109" t="s">
        <v>357</v>
      </c>
      <c r="D109" t="s">
        <v>81</v>
      </c>
      <c r="E109" s="2" t="str">
        <f>HYPERLINK("capsilon://?command=openfolder&amp;siteaddress=FAM.docvelocity-na8.net&amp;folderid=FXE6DC40D6-4CC7-3608-E58A-C873E2677353","FX21111569")</f>
        <v>FX21111569</v>
      </c>
      <c r="F109" t="s">
        <v>19</v>
      </c>
      <c r="G109" t="s">
        <v>19</v>
      </c>
      <c r="H109" t="s">
        <v>82</v>
      </c>
      <c r="I109" t="s">
        <v>383</v>
      </c>
      <c r="J109">
        <v>38</v>
      </c>
      <c r="K109" t="s">
        <v>84</v>
      </c>
      <c r="L109" t="s">
        <v>85</v>
      </c>
      <c r="M109" t="s">
        <v>86</v>
      </c>
      <c r="N109">
        <v>2</v>
      </c>
      <c r="O109" s="1">
        <v>44504.464502314811</v>
      </c>
      <c r="P109" s="1">
        <v>44504.629918981482</v>
      </c>
      <c r="Q109">
        <v>13361</v>
      </c>
      <c r="R109">
        <v>931</v>
      </c>
      <c r="S109" t="b">
        <v>0</v>
      </c>
      <c r="T109" t="s">
        <v>87</v>
      </c>
      <c r="U109" t="b">
        <v>0</v>
      </c>
      <c r="V109" t="s">
        <v>99</v>
      </c>
      <c r="W109" s="1">
        <v>44504.489930555559</v>
      </c>
      <c r="X109">
        <v>354</v>
      </c>
      <c r="Y109">
        <v>37</v>
      </c>
      <c r="Z109">
        <v>0</v>
      </c>
      <c r="AA109">
        <v>37</v>
      </c>
      <c r="AB109">
        <v>0</v>
      </c>
      <c r="AC109">
        <v>14</v>
      </c>
      <c r="AD109">
        <v>1</v>
      </c>
      <c r="AE109">
        <v>0</v>
      </c>
      <c r="AF109">
        <v>0</v>
      </c>
      <c r="AG109">
        <v>0</v>
      </c>
      <c r="AH109" t="s">
        <v>89</v>
      </c>
      <c r="AI109" s="1">
        <v>44504.629918981482</v>
      </c>
      <c r="AJ109">
        <v>577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384</v>
      </c>
      <c r="B110" t="s">
        <v>79</v>
      </c>
      <c r="C110" t="s">
        <v>385</v>
      </c>
      <c r="D110" t="s">
        <v>81</v>
      </c>
      <c r="E110" s="2" t="str">
        <f>HYPERLINK("capsilon://?command=openfolder&amp;siteaddress=FAM.docvelocity-na8.net&amp;folderid=FX33273E1F-F852-49E0-514E-FD0DAE6DC4FC","FX211011712")</f>
        <v>FX211011712</v>
      </c>
      <c r="F110" t="s">
        <v>19</v>
      </c>
      <c r="G110" t="s">
        <v>19</v>
      </c>
      <c r="H110" t="s">
        <v>82</v>
      </c>
      <c r="I110" t="s">
        <v>386</v>
      </c>
      <c r="J110">
        <v>316</v>
      </c>
      <c r="K110" t="s">
        <v>84</v>
      </c>
      <c r="L110" t="s">
        <v>85</v>
      </c>
      <c r="M110" t="s">
        <v>86</v>
      </c>
      <c r="N110">
        <v>1</v>
      </c>
      <c r="O110" s="1">
        <v>44504.466273148151</v>
      </c>
      <c r="P110" s="1">
        <v>44504.783935185187</v>
      </c>
      <c r="Q110">
        <v>24087</v>
      </c>
      <c r="R110">
        <v>3359</v>
      </c>
      <c r="S110" t="b">
        <v>0</v>
      </c>
      <c r="T110" t="s">
        <v>87</v>
      </c>
      <c r="U110" t="b">
        <v>0</v>
      </c>
      <c r="V110" t="s">
        <v>108</v>
      </c>
      <c r="W110" s="1">
        <v>44504.783935185187</v>
      </c>
      <c r="X110">
        <v>2061</v>
      </c>
      <c r="Y110">
        <v>242</v>
      </c>
      <c r="Z110">
        <v>0</v>
      </c>
      <c r="AA110">
        <v>242</v>
      </c>
      <c r="AB110">
        <v>0</v>
      </c>
      <c r="AC110">
        <v>0</v>
      </c>
      <c r="AD110">
        <v>74</v>
      </c>
      <c r="AE110">
        <v>42</v>
      </c>
      <c r="AF110">
        <v>0</v>
      </c>
      <c r="AG110">
        <v>5</v>
      </c>
      <c r="AH110" t="s">
        <v>87</v>
      </c>
      <c r="AI110" t="s">
        <v>87</v>
      </c>
      <c r="AJ110" t="s">
        <v>87</v>
      </c>
      <c r="AK110" t="s">
        <v>87</v>
      </c>
      <c r="AL110" t="s">
        <v>87</v>
      </c>
      <c r="AM110" t="s">
        <v>87</v>
      </c>
      <c r="AN110" t="s">
        <v>87</v>
      </c>
      <c r="AO110" t="s">
        <v>87</v>
      </c>
      <c r="AP110" t="s">
        <v>87</v>
      </c>
      <c r="AQ110" t="s">
        <v>87</v>
      </c>
      <c r="AR110" t="s">
        <v>87</v>
      </c>
      <c r="AS110" t="s">
        <v>87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387</v>
      </c>
      <c r="B111" t="s">
        <v>79</v>
      </c>
      <c r="C111" t="s">
        <v>388</v>
      </c>
      <c r="D111" t="s">
        <v>81</v>
      </c>
      <c r="E111" s="2" t="str">
        <f>HYPERLINK("capsilon://?command=openfolder&amp;siteaddress=FAM.docvelocity-na8.net&amp;folderid=FX3A6E75C4-6384-64B1-151F-FA18E6C78114","FX210710824")</f>
        <v>FX210710824</v>
      </c>
      <c r="F111" t="s">
        <v>19</v>
      </c>
      <c r="G111" t="s">
        <v>19</v>
      </c>
      <c r="H111" t="s">
        <v>82</v>
      </c>
      <c r="I111" t="s">
        <v>389</v>
      </c>
      <c r="J111">
        <v>706</v>
      </c>
      <c r="K111" t="s">
        <v>84</v>
      </c>
      <c r="L111" t="s">
        <v>85</v>
      </c>
      <c r="M111" t="s">
        <v>86</v>
      </c>
      <c r="N111">
        <v>2</v>
      </c>
      <c r="O111" s="1">
        <v>44504.475717592592</v>
      </c>
      <c r="P111" s="1">
        <v>44504.715451388889</v>
      </c>
      <c r="Q111">
        <v>9504</v>
      </c>
      <c r="R111">
        <v>11209</v>
      </c>
      <c r="S111" t="b">
        <v>0</v>
      </c>
      <c r="T111" t="s">
        <v>87</v>
      </c>
      <c r="U111" t="b">
        <v>0</v>
      </c>
      <c r="V111" t="s">
        <v>125</v>
      </c>
      <c r="W111" s="1">
        <v>44504.567719907405</v>
      </c>
      <c r="X111">
        <v>5278</v>
      </c>
      <c r="Y111">
        <v>732</v>
      </c>
      <c r="Z111">
        <v>0</v>
      </c>
      <c r="AA111">
        <v>732</v>
      </c>
      <c r="AB111">
        <v>0</v>
      </c>
      <c r="AC111">
        <v>413</v>
      </c>
      <c r="AD111">
        <v>-26</v>
      </c>
      <c r="AE111">
        <v>0</v>
      </c>
      <c r="AF111">
        <v>0</v>
      </c>
      <c r="AG111">
        <v>0</v>
      </c>
      <c r="AH111" t="s">
        <v>89</v>
      </c>
      <c r="AI111" s="1">
        <v>44504.715451388889</v>
      </c>
      <c r="AJ111">
        <v>4629</v>
      </c>
      <c r="AK111">
        <v>4</v>
      </c>
      <c r="AL111">
        <v>0</v>
      </c>
      <c r="AM111">
        <v>4</v>
      </c>
      <c r="AN111">
        <v>261</v>
      </c>
      <c r="AO111">
        <v>4</v>
      </c>
      <c r="AP111">
        <v>-30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390</v>
      </c>
      <c r="B112" t="s">
        <v>79</v>
      </c>
      <c r="C112" t="s">
        <v>391</v>
      </c>
      <c r="D112" t="s">
        <v>81</v>
      </c>
      <c r="E112" s="2" t="str">
        <f>HYPERLINK("capsilon://?command=openfolder&amp;siteaddress=FAM.docvelocity-na8.net&amp;folderid=FX1F467BAC-675D-16A4-E074-90F47ADE5187","FX21109686")</f>
        <v>FX21109686</v>
      </c>
      <c r="F112" t="s">
        <v>19</v>
      </c>
      <c r="G112" t="s">
        <v>19</v>
      </c>
      <c r="H112" t="s">
        <v>82</v>
      </c>
      <c r="I112" t="s">
        <v>392</v>
      </c>
      <c r="J112">
        <v>289</v>
      </c>
      <c r="K112" t="s">
        <v>84</v>
      </c>
      <c r="L112" t="s">
        <v>85</v>
      </c>
      <c r="M112" t="s">
        <v>86</v>
      </c>
      <c r="N112">
        <v>2</v>
      </c>
      <c r="O112" s="1">
        <v>44501.556342592594</v>
      </c>
      <c r="P112" s="1">
        <v>44501.634317129632</v>
      </c>
      <c r="Q112">
        <v>4605</v>
      </c>
      <c r="R112">
        <v>2132</v>
      </c>
      <c r="S112" t="b">
        <v>0</v>
      </c>
      <c r="T112" t="s">
        <v>87</v>
      </c>
      <c r="U112" t="b">
        <v>0</v>
      </c>
      <c r="V112" t="s">
        <v>121</v>
      </c>
      <c r="W112" s="1">
        <v>44501.576863425929</v>
      </c>
      <c r="X112">
        <v>1023</v>
      </c>
      <c r="Y112">
        <v>149</v>
      </c>
      <c r="Z112">
        <v>0</v>
      </c>
      <c r="AA112">
        <v>149</v>
      </c>
      <c r="AB112">
        <v>95</v>
      </c>
      <c r="AC112">
        <v>87</v>
      </c>
      <c r="AD112">
        <v>140</v>
      </c>
      <c r="AE112">
        <v>0</v>
      </c>
      <c r="AF112">
        <v>0</v>
      </c>
      <c r="AG112">
        <v>0</v>
      </c>
      <c r="AH112" t="s">
        <v>89</v>
      </c>
      <c r="AI112" s="1">
        <v>44501.634317129632</v>
      </c>
      <c r="AJ112">
        <v>1109</v>
      </c>
      <c r="AK112">
        <v>0</v>
      </c>
      <c r="AL112">
        <v>0</v>
      </c>
      <c r="AM112">
        <v>0</v>
      </c>
      <c r="AN112">
        <v>95</v>
      </c>
      <c r="AO112">
        <v>0</v>
      </c>
      <c r="AP112">
        <v>140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393</v>
      </c>
      <c r="B113" t="s">
        <v>79</v>
      </c>
      <c r="C113" t="s">
        <v>394</v>
      </c>
      <c r="D113" t="s">
        <v>81</v>
      </c>
      <c r="E113" s="2" t="str">
        <f>HYPERLINK("capsilon://?command=openfolder&amp;siteaddress=FAM.docvelocity-na8.net&amp;folderid=FX1BB73A50-560F-9F95-94F2-3B2AE39268DB","FX21106980")</f>
        <v>FX21106980</v>
      </c>
      <c r="F113" t="s">
        <v>19</v>
      </c>
      <c r="G113" t="s">
        <v>19</v>
      </c>
      <c r="H113" t="s">
        <v>82</v>
      </c>
      <c r="I113" t="s">
        <v>395</v>
      </c>
      <c r="J113">
        <v>216</v>
      </c>
      <c r="K113" t="s">
        <v>84</v>
      </c>
      <c r="L113" t="s">
        <v>85</v>
      </c>
      <c r="M113" t="s">
        <v>86</v>
      </c>
      <c r="N113">
        <v>1</v>
      </c>
      <c r="O113" s="1">
        <v>44504.498900462961</v>
      </c>
      <c r="P113" s="1">
        <v>44505.304131944446</v>
      </c>
      <c r="Q113">
        <v>67483</v>
      </c>
      <c r="R113">
        <v>2089</v>
      </c>
      <c r="S113" t="b">
        <v>0</v>
      </c>
      <c r="T113" t="s">
        <v>87</v>
      </c>
      <c r="U113" t="b">
        <v>0</v>
      </c>
      <c r="V113" t="s">
        <v>231</v>
      </c>
      <c r="W113" s="1">
        <v>44505.304131944446</v>
      </c>
      <c r="X113">
        <v>1439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216</v>
      </c>
      <c r="AE113">
        <v>193</v>
      </c>
      <c r="AF113">
        <v>0</v>
      </c>
      <c r="AG113">
        <v>14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396</v>
      </c>
      <c r="B114" t="s">
        <v>79</v>
      </c>
      <c r="C114" t="s">
        <v>397</v>
      </c>
      <c r="D114" t="s">
        <v>81</v>
      </c>
      <c r="E114" s="2" t="str">
        <f>HYPERLINK("capsilon://?command=openfolder&amp;siteaddress=FAM.docvelocity-na8.net&amp;folderid=FXFAA13AF9-099E-24D9-18A8-4D4FF9D2B8C2","FX210914366")</f>
        <v>FX210914366</v>
      </c>
      <c r="F114" t="s">
        <v>19</v>
      </c>
      <c r="G114" t="s">
        <v>19</v>
      </c>
      <c r="H114" t="s">
        <v>82</v>
      </c>
      <c r="I114" t="s">
        <v>398</v>
      </c>
      <c r="J114">
        <v>26</v>
      </c>
      <c r="K114" t="s">
        <v>84</v>
      </c>
      <c r="L114" t="s">
        <v>85</v>
      </c>
      <c r="M114" t="s">
        <v>86</v>
      </c>
      <c r="N114">
        <v>2</v>
      </c>
      <c r="O114" s="1">
        <v>44504.504236111112</v>
      </c>
      <c r="P114" s="1">
        <v>44504.661863425928</v>
      </c>
      <c r="Q114">
        <v>12792</v>
      </c>
      <c r="R114">
        <v>827</v>
      </c>
      <c r="S114" t="b">
        <v>0</v>
      </c>
      <c r="T114" t="s">
        <v>87</v>
      </c>
      <c r="U114" t="b">
        <v>0</v>
      </c>
      <c r="V114" t="s">
        <v>88</v>
      </c>
      <c r="W114" s="1">
        <v>44504.513356481482</v>
      </c>
      <c r="X114">
        <v>200</v>
      </c>
      <c r="Y114">
        <v>21</v>
      </c>
      <c r="Z114">
        <v>0</v>
      </c>
      <c r="AA114">
        <v>21</v>
      </c>
      <c r="AB114">
        <v>0</v>
      </c>
      <c r="AC114">
        <v>4</v>
      </c>
      <c r="AD114">
        <v>5</v>
      </c>
      <c r="AE114">
        <v>0</v>
      </c>
      <c r="AF114">
        <v>0</v>
      </c>
      <c r="AG114">
        <v>0</v>
      </c>
      <c r="AH114" t="s">
        <v>89</v>
      </c>
      <c r="AI114" s="1">
        <v>44504.661863425928</v>
      </c>
      <c r="AJ114">
        <v>627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3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399</v>
      </c>
      <c r="B115" t="s">
        <v>79</v>
      </c>
      <c r="C115" t="s">
        <v>400</v>
      </c>
      <c r="D115" t="s">
        <v>81</v>
      </c>
      <c r="E115" s="2" t="str">
        <f>HYPERLINK("capsilon://?command=openfolder&amp;siteaddress=FAM.docvelocity-na8.net&amp;folderid=FXEFB02BAA-CD9C-692D-ACF2-2521E273083C","FX210914424")</f>
        <v>FX210914424</v>
      </c>
      <c r="F115" t="s">
        <v>19</v>
      </c>
      <c r="G115" t="s">
        <v>19</v>
      </c>
      <c r="H115" t="s">
        <v>82</v>
      </c>
      <c r="I115" t="s">
        <v>401</v>
      </c>
      <c r="J115">
        <v>26</v>
      </c>
      <c r="K115" t="s">
        <v>84</v>
      </c>
      <c r="L115" t="s">
        <v>85</v>
      </c>
      <c r="M115" t="s">
        <v>86</v>
      </c>
      <c r="N115">
        <v>2</v>
      </c>
      <c r="O115" s="1">
        <v>44504.504606481481</v>
      </c>
      <c r="P115" s="1">
        <v>44504.722743055558</v>
      </c>
      <c r="Q115">
        <v>17986</v>
      </c>
      <c r="R115">
        <v>861</v>
      </c>
      <c r="S115" t="b">
        <v>0</v>
      </c>
      <c r="T115" t="s">
        <v>87</v>
      </c>
      <c r="U115" t="b">
        <v>0</v>
      </c>
      <c r="V115" t="s">
        <v>88</v>
      </c>
      <c r="W115" s="1">
        <v>44504.514988425923</v>
      </c>
      <c r="X115">
        <v>140</v>
      </c>
      <c r="Y115">
        <v>21</v>
      </c>
      <c r="Z115">
        <v>0</v>
      </c>
      <c r="AA115">
        <v>21</v>
      </c>
      <c r="AB115">
        <v>0</v>
      </c>
      <c r="AC115">
        <v>3</v>
      </c>
      <c r="AD115">
        <v>5</v>
      </c>
      <c r="AE115">
        <v>0</v>
      </c>
      <c r="AF115">
        <v>0</v>
      </c>
      <c r="AG115">
        <v>0</v>
      </c>
      <c r="AH115" t="s">
        <v>182</v>
      </c>
      <c r="AI115" s="1">
        <v>44504.722743055558</v>
      </c>
      <c r="AJ115">
        <v>721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4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402</v>
      </c>
      <c r="B116" t="s">
        <v>79</v>
      </c>
      <c r="C116" t="s">
        <v>403</v>
      </c>
      <c r="D116" t="s">
        <v>81</v>
      </c>
      <c r="E116" s="2" t="str">
        <f>HYPERLINK("capsilon://?command=openfolder&amp;siteaddress=FAM.docvelocity-na8.net&amp;folderid=FXE76CDCDD-925F-6763-7983-84FDDA739A89","FX211013443")</f>
        <v>FX211013443</v>
      </c>
      <c r="F116" t="s">
        <v>19</v>
      </c>
      <c r="G116" t="s">
        <v>19</v>
      </c>
      <c r="H116" t="s">
        <v>82</v>
      </c>
      <c r="I116" t="s">
        <v>404</v>
      </c>
      <c r="J116">
        <v>519</v>
      </c>
      <c r="K116" t="s">
        <v>84</v>
      </c>
      <c r="L116" t="s">
        <v>85</v>
      </c>
      <c r="M116" t="s">
        <v>86</v>
      </c>
      <c r="N116">
        <v>2</v>
      </c>
      <c r="O116" s="1">
        <v>44504.508935185186</v>
      </c>
      <c r="P116" s="1">
        <v>44504.795173611114</v>
      </c>
      <c r="Q116">
        <v>18372</v>
      </c>
      <c r="R116">
        <v>6359</v>
      </c>
      <c r="S116" t="b">
        <v>0</v>
      </c>
      <c r="T116" t="s">
        <v>87</v>
      </c>
      <c r="U116" t="b">
        <v>0</v>
      </c>
      <c r="V116" t="s">
        <v>99</v>
      </c>
      <c r="W116" s="1">
        <v>44504.555266203701</v>
      </c>
      <c r="X116">
        <v>2869</v>
      </c>
      <c r="Y116">
        <v>497</v>
      </c>
      <c r="Z116">
        <v>0</v>
      </c>
      <c r="AA116">
        <v>497</v>
      </c>
      <c r="AB116">
        <v>168</v>
      </c>
      <c r="AC116">
        <v>345</v>
      </c>
      <c r="AD116">
        <v>22</v>
      </c>
      <c r="AE116">
        <v>0</v>
      </c>
      <c r="AF116">
        <v>0</v>
      </c>
      <c r="AG116">
        <v>0</v>
      </c>
      <c r="AH116" t="s">
        <v>89</v>
      </c>
      <c r="AI116" s="1">
        <v>44504.795173611114</v>
      </c>
      <c r="AJ116">
        <v>3244</v>
      </c>
      <c r="AK116">
        <v>5</v>
      </c>
      <c r="AL116">
        <v>0</v>
      </c>
      <c r="AM116">
        <v>5</v>
      </c>
      <c r="AN116">
        <v>168</v>
      </c>
      <c r="AO116">
        <v>6</v>
      </c>
      <c r="AP116">
        <v>17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405</v>
      </c>
      <c r="B117" t="s">
        <v>79</v>
      </c>
      <c r="C117" t="s">
        <v>406</v>
      </c>
      <c r="D117" t="s">
        <v>81</v>
      </c>
      <c r="E117" s="2" t="str">
        <f>HYPERLINK("capsilon://?command=openfolder&amp;siteaddress=FAM.docvelocity-na8.net&amp;folderid=FX500DCB32-D46F-373C-5156-CA74EE607DCA","FX211013693")</f>
        <v>FX211013693</v>
      </c>
      <c r="F117" t="s">
        <v>19</v>
      </c>
      <c r="G117" t="s">
        <v>19</v>
      </c>
      <c r="H117" t="s">
        <v>82</v>
      </c>
      <c r="I117" t="s">
        <v>407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44504.510717592595</v>
      </c>
      <c r="P117" s="1">
        <v>44504.773726851854</v>
      </c>
      <c r="Q117">
        <v>22168</v>
      </c>
      <c r="R117">
        <v>556</v>
      </c>
      <c r="S117" t="b">
        <v>0</v>
      </c>
      <c r="T117" t="s">
        <v>87</v>
      </c>
      <c r="U117" t="b">
        <v>0</v>
      </c>
      <c r="V117" t="s">
        <v>99</v>
      </c>
      <c r="W117" s="1">
        <v>44504.522048611114</v>
      </c>
      <c r="X117">
        <v>138</v>
      </c>
      <c r="Y117">
        <v>37</v>
      </c>
      <c r="Z117">
        <v>0</v>
      </c>
      <c r="AA117">
        <v>37</v>
      </c>
      <c r="AB117">
        <v>0</v>
      </c>
      <c r="AC117">
        <v>9</v>
      </c>
      <c r="AD117">
        <v>1</v>
      </c>
      <c r="AE117">
        <v>0</v>
      </c>
      <c r="AF117">
        <v>0</v>
      </c>
      <c r="AG117">
        <v>0</v>
      </c>
      <c r="AH117" t="s">
        <v>182</v>
      </c>
      <c r="AI117" s="1">
        <v>44504.773726851854</v>
      </c>
      <c r="AJ117">
        <v>418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408</v>
      </c>
      <c r="B118" t="s">
        <v>79</v>
      </c>
      <c r="C118" t="s">
        <v>409</v>
      </c>
      <c r="D118" t="s">
        <v>81</v>
      </c>
      <c r="E118" s="2" t="str">
        <f>HYPERLINK("capsilon://?command=openfolder&amp;siteaddress=FAM.docvelocity-na8.net&amp;folderid=FXA09EA93B-C67C-E1BF-DE87-72E14DBB2233","FX21106172")</f>
        <v>FX21106172</v>
      </c>
      <c r="F118" t="s">
        <v>19</v>
      </c>
      <c r="G118" t="s">
        <v>19</v>
      </c>
      <c r="H118" t="s">
        <v>82</v>
      </c>
      <c r="I118" t="s">
        <v>410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44504.515335648146</v>
      </c>
      <c r="P118" s="1">
        <v>44504.773969907408</v>
      </c>
      <c r="Q118">
        <v>22297</v>
      </c>
      <c r="R118">
        <v>49</v>
      </c>
      <c r="S118" t="b">
        <v>0</v>
      </c>
      <c r="T118" t="s">
        <v>87</v>
      </c>
      <c r="U118" t="b">
        <v>0</v>
      </c>
      <c r="V118" t="s">
        <v>189</v>
      </c>
      <c r="W118" s="1">
        <v>44504.523252314815</v>
      </c>
      <c r="X118">
        <v>29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182</v>
      </c>
      <c r="AI118" s="1">
        <v>44504.773969907408</v>
      </c>
      <c r="AJ118">
        <v>20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411</v>
      </c>
      <c r="B119" t="s">
        <v>79</v>
      </c>
      <c r="C119" t="s">
        <v>412</v>
      </c>
      <c r="D119" t="s">
        <v>81</v>
      </c>
      <c r="E119" s="2" t="str">
        <f>HYPERLINK("capsilon://?command=openfolder&amp;siteaddress=FAM.docvelocity-na8.net&amp;folderid=FX9D7D5372-9F56-4387-2865-50773B411D26","FX21111527")</f>
        <v>FX21111527</v>
      </c>
      <c r="F119" t="s">
        <v>19</v>
      </c>
      <c r="G119" t="s">
        <v>19</v>
      </c>
      <c r="H119" t="s">
        <v>82</v>
      </c>
      <c r="I119" t="s">
        <v>413</v>
      </c>
      <c r="J119">
        <v>90</v>
      </c>
      <c r="K119" t="s">
        <v>84</v>
      </c>
      <c r="L119" t="s">
        <v>85</v>
      </c>
      <c r="M119" t="s">
        <v>86</v>
      </c>
      <c r="N119">
        <v>2</v>
      </c>
      <c r="O119" s="1">
        <v>44504.519953703704</v>
      </c>
      <c r="P119" s="1">
        <v>44504.802847222221</v>
      </c>
      <c r="Q119">
        <v>23534</v>
      </c>
      <c r="R119">
        <v>908</v>
      </c>
      <c r="S119" t="b">
        <v>0</v>
      </c>
      <c r="T119" t="s">
        <v>87</v>
      </c>
      <c r="U119" t="b">
        <v>0</v>
      </c>
      <c r="V119" t="s">
        <v>189</v>
      </c>
      <c r="W119" s="1">
        <v>44504.525694444441</v>
      </c>
      <c r="X119">
        <v>210</v>
      </c>
      <c r="Y119">
        <v>79</v>
      </c>
      <c r="Z119">
        <v>0</v>
      </c>
      <c r="AA119">
        <v>79</v>
      </c>
      <c r="AB119">
        <v>0</v>
      </c>
      <c r="AC119">
        <v>25</v>
      </c>
      <c r="AD119">
        <v>11</v>
      </c>
      <c r="AE119">
        <v>0</v>
      </c>
      <c r="AF119">
        <v>0</v>
      </c>
      <c r="AG119">
        <v>0</v>
      </c>
      <c r="AH119" t="s">
        <v>89</v>
      </c>
      <c r="AI119" s="1">
        <v>44504.802847222221</v>
      </c>
      <c r="AJ119">
        <v>663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414</v>
      </c>
      <c r="B120" t="s">
        <v>79</v>
      </c>
      <c r="C120" t="s">
        <v>415</v>
      </c>
      <c r="D120" t="s">
        <v>81</v>
      </c>
      <c r="E120" s="2" t="str">
        <f>HYPERLINK("capsilon://?command=openfolder&amp;siteaddress=FAM.docvelocity-na8.net&amp;folderid=FX8DD29932-9FEE-B5A0-3BDD-406C2FABA338","FX211013524")</f>
        <v>FX211013524</v>
      </c>
      <c r="F120" t="s">
        <v>19</v>
      </c>
      <c r="G120" t="s">
        <v>19</v>
      </c>
      <c r="H120" t="s">
        <v>82</v>
      </c>
      <c r="I120" t="s">
        <v>416</v>
      </c>
      <c r="J120">
        <v>38</v>
      </c>
      <c r="K120" t="s">
        <v>84</v>
      </c>
      <c r="L120" t="s">
        <v>85</v>
      </c>
      <c r="M120" t="s">
        <v>86</v>
      </c>
      <c r="N120">
        <v>1</v>
      </c>
      <c r="O120" s="1">
        <v>44504.520543981482</v>
      </c>
      <c r="P120" s="1">
        <v>44505.305069444446</v>
      </c>
      <c r="Q120">
        <v>67472</v>
      </c>
      <c r="R120">
        <v>311</v>
      </c>
      <c r="S120" t="b">
        <v>0</v>
      </c>
      <c r="T120" t="s">
        <v>87</v>
      </c>
      <c r="U120" t="b">
        <v>0</v>
      </c>
      <c r="V120" t="s">
        <v>231</v>
      </c>
      <c r="W120" s="1">
        <v>44505.305069444446</v>
      </c>
      <c r="X120">
        <v>80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38</v>
      </c>
      <c r="AE120">
        <v>37</v>
      </c>
      <c r="AF120">
        <v>0</v>
      </c>
      <c r="AG120">
        <v>1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417</v>
      </c>
      <c r="B121" t="s">
        <v>79</v>
      </c>
      <c r="C121" t="s">
        <v>418</v>
      </c>
      <c r="D121" t="s">
        <v>81</v>
      </c>
      <c r="E121" s="2" t="str">
        <f>HYPERLINK("capsilon://?command=openfolder&amp;siteaddress=FAM.docvelocity-na8.net&amp;folderid=FX2267DA1A-AC3D-75C8-4BB0-6250FB5F6BB7","FX21111984")</f>
        <v>FX21111984</v>
      </c>
      <c r="F121" t="s">
        <v>19</v>
      </c>
      <c r="G121" t="s">
        <v>19</v>
      </c>
      <c r="H121" t="s">
        <v>82</v>
      </c>
      <c r="I121" t="s">
        <v>419</v>
      </c>
      <c r="J121">
        <v>132</v>
      </c>
      <c r="K121" t="s">
        <v>84</v>
      </c>
      <c r="L121" t="s">
        <v>85</v>
      </c>
      <c r="M121" t="s">
        <v>86</v>
      </c>
      <c r="N121">
        <v>2</v>
      </c>
      <c r="O121" s="1">
        <v>44504.5234837963</v>
      </c>
      <c r="P121" s="1">
        <v>44504.784780092596</v>
      </c>
      <c r="Q121">
        <v>21214</v>
      </c>
      <c r="R121">
        <v>1362</v>
      </c>
      <c r="S121" t="b">
        <v>0</v>
      </c>
      <c r="T121" t="s">
        <v>87</v>
      </c>
      <c r="U121" t="b">
        <v>0</v>
      </c>
      <c r="V121" t="s">
        <v>147</v>
      </c>
      <c r="W121" s="1">
        <v>44504.530775462961</v>
      </c>
      <c r="X121">
        <v>465</v>
      </c>
      <c r="Y121">
        <v>114</v>
      </c>
      <c r="Z121">
        <v>0</v>
      </c>
      <c r="AA121">
        <v>114</v>
      </c>
      <c r="AB121">
        <v>0</v>
      </c>
      <c r="AC121">
        <v>40</v>
      </c>
      <c r="AD121">
        <v>18</v>
      </c>
      <c r="AE121">
        <v>0</v>
      </c>
      <c r="AF121">
        <v>0</v>
      </c>
      <c r="AG121">
        <v>0</v>
      </c>
      <c r="AH121" t="s">
        <v>182</v>
      </c>
      <c r="AI121" s="1">
        <v>44504.784780092596</v>
      </c>
      <c r="AJ121">
        <v>897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17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420</v>
      </c>
      <c r="B122" t="s">
        <v>79</v>
      </c>
      <c r="C122" t="s">
        <v>421</v>
      </c>
      <c r="D122" t="s">
        <v>81</v>
      </c>
      <c r="E122" s="2" t="str">
        <f>HYPERLINK("capsilon://?command=openfolder&amp;siteaddress=FAM.docvelocity-na8.net&amp;folderid=FX80D0839E-F32A-26E4-09A8-E0658881614B","FX21101999")</f>
        <v>FX21101999</v>
      </c>
      <c r="F122" t="s">
        <v>19</v>
      </c>
      <c r="G122" t="s">
        <v>19</v>
      </c>
      <c r="H122" t="s">
        <v>82</v>
      </c>
      <c r="I122" t="s">
        <v>422</v>
      </c>
      <c r="J122">
        <v>29</v>
      </c>
      <c r="K122" t="s">
        <v>84</v>
      </c>
      <c r="L122" t="s">
        <v>85</v>
      </c>
      <c r="M122" t="s">
        <v>86</v>
      </c>
      <c r="N122">
        <v>2</v>
      </c>
      <c r="O122" s="1">
        <v>44504.527465277781</v>
      </c>
      <c r="P122" s="1">
        <v>44504.787615740737</v>
      </c>
      <c r="Q122">
        <v>22156</v>
      </c>
      <c r="R122">
        <v>321</v>
      </c>
      <c r="S122" t="b">
        <v>0</v>
      </c>
      <c r="T122" t="s">
        <v>87</v>
      </c>
      <c r="U122" t="b">
        <v>0</v>
      </c>
      <c r="V122" t="s">
        <v>147</v>
      </c>
      <c r="W122" s="1">
        <v>44504.531678240739</v>
      </c>
      <c r="X122">
        <v>77</v>
      </c>
      <c r="Y122">
        <v>9</v>
      </c>
      <c r="Z122">
        <v>0</v>
      </c>
      <c r="AA122">
        <v>9</v>
      </c>
      <c r="AB122">
        <v>0</v>
      </c>
      <c r="AC122">
        <v>7</v>
      </c>
      <c r="AD122">
        <v>20</v>
      </c>
      <c r="AE122">
        <v>0</v>
      </c>
      <c r="AF122">
        <v>0</v>
      </c>
      <c r="AG122">
        <v>0</v>
      </c>
      <c r="AH122" t="s">
        <v>182</v>
      </c>
      <c r="AI122" s="1">
        <v>44504.787615740737</v>
      </c>
      <c r="AJ122">
        <v>244</v>
      </c>
      <c r="AK122">
        <v>0</v>
      </c>
      <c r="AL122">
        <v>0</v>
      </c>
      <c r="AM122">
        <v>0</v>
      </c>
      <c r="AN122">
        <v>0</v>
      </c>
      <c r="AO122">
        <v>2</v>
      </c>
      <c r="AP122">
        <v>20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423</v>
      </c>
      <c r="B123" t="s">
        <v>79</v>
      </c>
      <c r="C123" t="s">
        <v>424</v>
      </c>
      <c r="D123" t="s">
        <v>81</v>
      </c>
      <c r="E123" s="2" t="str">
        <f>HYPERLINK("capsilon://?command=openfolder&amp;siteaddress=FAM.docvelocity-na8.net&amp;folderid=FX89CC9660-49BF-EE4E-F7E4-DC301D525C10","FX21109713")</f>
        <v>FX21109713</v>
      </c>
      <c r="F123" t="s">
        <v>19</v>
      </c>
      <c r="G123" t="s">
        <v>19</v>
      </c>
      <c r="H123" t="s">
        <v>82</v>
      </c>
      <c r="I123" t="s">
        <v>425</v>
      </c>
      <c r="J123">
        <v>1100</v>
      </c>
      <c r="K123" t="s">
        <v>84</v>
      </c>
      <c r="L123" t="s">
        <v>85</v>
      </c>
      <c r="M123" t="s">
        <v>86</v>
      </c>
      <c r="N123">
        <v>2</v>
      </c>
      <c r="O123" s="1">
        <v>44504.534421296295</v>
      </c>
      <c r="P123" s="1">
        <v>44505.300046296295</v>
      </c>
      <c r="Q123">
        <v>51833</v>
      </c>
      <c r="R123">
        <v>14317</v>
      </c>
      <c r="S123" t="b">
        <v>0</v>
      </c>
      <c r="T123" t="s">
        <v>87</v>
      </c>
      <c r="U123" t="b">
        <v>0</v>
      </c>
      <c r="V123" t="s">
        <v>147</v>
      </c>
      <c r="W123" s="1">
        <v>44504.803124999999</v>
      </c>
      <c r="X123">
        <v>6825</v>
      </c>
      <c r="Y123">
        <v>1095</v>
      </c>
      <c r="Z123">
        <v>0</v>
      </c>
      <c r="AA123">
        <v>1095</v>
      </c>
      <c r="AB123">
        <v>270</v>
      </c>
      <c r="AC123">
        <v>612</v>
      </c>
      <c r="AD123">
        <v>5</v>
      </c>
      <c r="AE123">
        <v>0</v>
      </c>
      <c r="AF123">
        <v>0</v>
      </c>
      <c r="AG123">
        <v>0</v>
      </c>
      <c r="AH123" t="s">
        <v>177</v>
      </c>
      <c r="AI123" s="1">
        <v>44505.300046296295</v>
      </c>
      <c r="AJ123">
        <v>3853</v>
      </c>
      <c r="AK123">
        <v>2</v>
      </c>
      <c r="AL123">
        <v>0</v>
      </c>
      <c r="AM123">
        <v>2</v>
      </c>
      <c r="AN123">
        <v>135</v>
      </c>
      <c r="AO123">
        <v>6</v>
      </c>
      <c r="AP123">
        <v>3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426</v>
      </c>
      <c r="B124" t="s">
        <v>79</v>
      </c>
      <c r="C124" t="s">
        <v>427</v>
      </c>
      <c r="D124" t="s">
        <v>81</v>
      </c>
      <c r="E124" s="2" t="str">
        <f>HYPERLINK("capsilon://?command=openfolder&amp;siteaddress=FAM.docvelocity-na8.net&amp;folderid=FXF2B2F4E7-047D-7DA9-097F-B35B3E788620","FX21106995")</f>
        <v>FX21106995</v>
      </c>
      <c r="F124" t="s">
        <v>19</v>
      </c>
      <c r="G124" t="s">
        <v>19</v>
      </c>
      <c r="H124" t="s">
        <v>82</v>
      </c>
      <c r="I124" t="s">
        <v>428</v>
      </c>
      <c r="J124">
        <v>44</v>
      </c>
      <c r="K124" t="s">
        <v>84</v>
      </c>
      <c r="L124" t="s">
        <v>85</v>
      </c>
      <c r="M124" t="s">
        <v>86</v>
      </c>
      <c r="N124">
        <v>2</v>
      </c>
      <c r="O124" s="1">
        <v>44504.537604166668</v>
      </c>
      <c r="P124" s="1">
        <v>44504.792488425926</v>
      </c>
      <c r="Q124">
        <v>21431</v>
      </c>
      <c r="R124">
        <v>591</v>
      </c>
      <c r="S124" t="b">
        <v>0</v>
      </c>
      <c r="T124" t="s">
        <v>87</v>
      </c>
      <c r="U124" t="b">
        <v>0</v>
      </c>
      <c r="V124" t="s">
        <v>125</v>
      </c>
      <c r="W124" s="1">
        <v>44504.742210648146</v>
      </c>
      <c r="X124">
        <v>171</v>
      </c>
      <c r="Y124">
        <v>49</v>
      </c>
      <c r="Z124">
        <v>0</v>
      </c>
      <c r="AA124">
        <v>49</v>
      </c>
      <c r="AB124">
        <v>0</v>
      </c>
      <c r="AC124">
        <v>20</v>
      </c>
      <c r="AD124">
        <v>-5</v>
      </c>
      <c r="AE124">
        <v>0</v>
      </c>
      <c r="AF124">
        <v>0</v>
      </c>
      <c r="AG124">
        <v>0</v>
      </c>
      <c r="AH124" t="s">
        <v>182</v>
      </c>
      <c r="AI124" s="1">
        <v>44504.792488425926</v>
      </c>
      <c r="AJ124">
        <v>420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-5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429</v>
      </c>
      <c r="B125" t="s">
        <v>79</v>
      </c>
      <c r="C125" t="s">
        <v>430</v>
      </c>
      <c r="D125" t="s">
        <v>81</v>
      </c>
      <c r="E125" s="2" t="str">
        <f>HYPERLINK("capsilon://?command=openfolder&amp;siteaddress=FAM.docvelocity-na8.net&amp;folderid=FX906D0625-C955-0C2E-50F7-DBD44D3884ED","FX2111247")</f>
        <v>FX2111247</v>
      </c>
      <c r="F125" t="s">
        <v>19</v>
      </c>
      <c r="G125" t="s">
        <v>19</v>
      </c>
      <c r="H125" t="s">
        <v>82</v>
      </c>
      <c r="I125" t="s">
        <v>431</v>
      </c>
      <c r="J125">
        <v>66</v>
      </c>
      <c r="K125" t="s">
        <v>84</v>
      </c>
      <c r="L125" t="s">
        <v>85</v>
      </c>
      <c r="M125" t="s">
        <v>86</v>
      </c>
      <c r="N125">
        <v>2</v>
      </c>
      <c r="O125" s="1">
        <v>44504.537997685184</v>
      </c>
      <c r="P125" s="1">
        <v>44504.801678240743</v>
      </c>
      <c r="Q125">
        <v>21793</v>
      </c>
      <c r="R125">
        <v>989</v>
      </c>
      <c r="S125" t="b">
        <v>0</v>
      </c>
      <c r="T125" t="s">
        <v>87</v>
      </c>
      <c r="U125" t="b">
        <v>0</v>
      </c>
      <c r="V125" t="s">
        <v>125</v>
      </c>
      <c r="W125" s="1">
        <v>44504.744490740741</v>
      </c>
      <c r="X125">
        <v>196</v>
      </c>
      <c r="Y125">
        <v>52</v>
      </c>
      <c r="Z125">
        <v>0</v>
      </c>
      <c r="AA125">
        <v>52</v>
      </c>
      <c r="AB125">
        <v>0</v>
      </c>
      <c r="AC125">
        <v>27</v>
      </c>
      <c r="AD125">
        <v>14</v>
      </c>
      <c r="AE125">
        <v>0</v>
      </c>
      <c r="AF125">
        <v>0</v>
      </c>
      <c r="AG125">
        <v>0</v>
      </c>
      <c r="AH125" t="s">
        <v>182</v>
      </c>
      <c r="AI125" s="1">
        <v>44504.801678240743</v>
      </c>
      <c r="AJ125">
        <v>793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432</v>
      </c>
      <c r="B126" t="s">
        <v>79</v>
      </c>
      <c r="C126" t="s">
        <v>430</v>
      </c>
      <c r="D126" t="s">
        <v>81</v>
      </c>
      <c r="E126" s="2" t="str">
        <f>HYPERLINK("capsilon://?command=openfolder&amp;siteaddress=FAM.docvelocity-na8.net&amp;folderid=FX906D0625-C955-0C2E-50F7-DBD44D3884ED","FX2111247")</f>
        <v>FX2111247</v>
      </c>
      <c r="F126" t="s">
        <v>19</v>
      </c>
      <c r="G126" t="s">
        <v>19</v>
      </c>
      <c r="H126" t="s">
        <v>82</v>
      </c>
      <c r="I126" t="s">
        <v>433</v>
      </c>
      <c r="J126">
        <v>66</v>
      </c>
      <c r="K126" t="s">
        <v>84</v>
      </c>
      <c r="L126" t="s">
        <v>85</v>
      </c>
      <c r="M126" t="s">
        <v>86</v>
      </c>
      <c r="N126">
        <v>2</v>
      </c>
      <c r="O126" s="1">
        <v>44504.539212962962</v>
      </c>
      <c r="P126" s="1">
        <v>44504.812002314815</v>
      </c>
      <c r="Q126">
        <v>22418</v>
      </c>
      <c r="R126">
        <v>1151</v>
      </c>
      <c r="S126" t="b">
        <v>0</v>
      </c>
      <c r="T126" t="s">
        <v>87</v>
      </c>
      <c r="U126" t="b">
        <v>0</v>
      </c>
      <c r="V126" t="s">
        <v>125</v>
      </c>
      <c r="W126" s="1">
        <v>44504.747511574074</v>
      </c>
      <c r="X126">
        <v>260</v>
      </c>
      <c r="Y126">
        <v>52</v>
      </c>
      <c r="Z126">
        <v>0</v>
      </c>
      <c r="AA126">
        <v>52</v>
      </c>
      <c r="AB126">
        <v>0</v>
      </c>
      <c r="AC126">
        <v>27</v>
      </c>
      <c r="AD126">
        <v>14</v>
      </c>
      <c r="AE126">
        <v>0</v>
      </c>
      <c r="AF126">
        <v>0</v>
      </c>
      <c r="AG126">
        <v>0</v>
      </c>
      <c r="AH126" t="s">
        <v>182</v>
      </c>
      <c r="AI126" s="1">
        <v>44504.812002314815</v>
      </c>
      <c r="AJ126">
        <v>891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13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434</v>
      </c>
      <c r="B127" t="s">
        <v>79</v>
      </c>
      <c r="C127" t="s">
        <v>430</v>
      </c>
      <c r="D127" t="s">
        <v>81</v>
      </c>
      <c r="E127" s="2" t="str">
        <f>HYPERLINK("capsilon://?command=openfolder&amp;siteaddress=FAM.docvelocity-na8.net&amp;folderid=FX906D0625-C955-0C2E-50F7-DBD44D3884ED","FX2111247")</f>
        <v>FX2111247</v>
      </c>
      <c r="F127" t="s">
        <v>19</v>
      </c>
      <c r="G127" t="s">
        <v>19</v>
      </c>
      <c r="H127" t="s">
        <v>82</v>
      </c>
      <c r="I127" t="s">
        <v>435</v>
      </c>
      <c r="J127">
        <v>66</v>
      </c>
      <c r="K127" t="s">
        <v>84</v>
      </c>
      <c r="L127" t="s">
        <v>85</v>
      </c>
      <c r="M127" t="s">
        <v>86</v>
      </c>
      <c r="N127">
        <v>2</v>
      </c>
      <c r="O127" s="1">
        <v>44504.540092592593</v>
      </c>
      <c r="P127" s="1">
        <v>44504.807303240741</v>
      </c>
      <c r="Q127">
        <v>22447</v>
      </c>
      <c r="R127">
        <v>640</v>
      </c>
      <c r="S127" t="b">
        <v>0</v>
      </c>
      <c r="T127" t="s">
        <v>87</v>
      </c>
      <c r="U127" t="b">
        <v>0</v>
      </c>
      <c r="V127" t="s">
        <v>125</v>
      </c>
      <c r="W127" s="1">
        <v>44504.750486111108</v>
      </c>
      <c r="X127">
        <v>256</v>
      </c>
      <c r="Y127">
        <v>52</v>
      </c>
      <c r="Z127">
        <v>0</v>
      </c>
      <c r="AA127">
        <v>52</v>
      </c>
      <c r="AB127">
        <v>0</v>
      </c>
      <c r="AC127">
        <v>36</v>
      </c>
      <c r="AD127">
        <v>14</v>
      </c>
      <c r="AE127">
        <v>0</v>
      </c>
      <c r="AF127">
        <v>0</v>
      </c>
      <c r="AG127">
        <v>0</v>
      </c>
      <c r="AH127" t="s">
        <v>89</v>
      </c>
      <c r="AI127" s="1">
        <v>44504.807303240741</v>
      </c>
      <c r="AJ127">
        <v>384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13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436</v>
      </c>
      <c r="B128" t="s">
        <v>79</v>
      </c>
      <c r="C128" t="s">
        <v>403</v>
      </c>
      <c r="D128" t="s">
        <v>81</v>
      </c>
      <c r="E128" s="2" t="str">
        <f>HYPERLINK("capsilon://?command=openfolder&amp;siteaddress=FAM.docvelocity-na8.net&amp;folderid=FXE76CDCDD-925F-6763-7983-84FDDA739A89","FX211013443")</f>
        <v>FX211013443</v>
      </c>
      <c r="F128" t="s">
        <v>19</v>
      </c>
      <c r="G128" t="s">
        <v>19</v>
      </c>
      <c r="H128" t="s">
        <v>82</v>
      </c>
      <c r="I128" t="s">
        <v>437</v>
      </c>
      <c r="J128">
        <v>38</v>
      </c>
      <c r="K128" t="s">
        <v>84</v>
      </c>
      <c r="L128" t="s">
        <v>85</v>
      </c>
      <c r="M128" t="s">
        <v>86</v>
      </c>
      <c r="N128">
        <v>1</v>
      </c>
      <c r="O128" s="1">
        <v>44504.545729166668</v>
      </c>
      <c r="P128" s="1">
        <v>44505.313414351855</v>
      </c>
      <c r="Q128">
        <v>65738</v>
      </c>
      <c r="R128">
        <v>590</v>
      </c>
      <c r="S128" t="b">
        <v>0</v>
      </c>
      <c r="T128" t="s">
        <v>87</v>
      </c>
      <c r="U128" t="b">
        <v>0</v>
      </c>
      <c r="V128" t="s">
        <v>231</v>
      </c>
      <c r="W128" s="1">
        <v>44505.313414351855</v>
      </c>
      <c r="X128">
        <v>296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38</v>
      </c>
      <c r="AE128">
        <v>37</v>
      </c>
      <c r="AF128">
        <v>0</v>
      </c>
      <c r="AG128">
        <v>2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438</v>
      </c>
      <c r="B129" t="s">
        <v>79</v>
      </c>
      <c r="C129" t="s">
        <v>139</v>
      </c>
      <c r="D129" t="s">
        <v>81</v>
      </c>
      <c r="E129" s="2" t="str">
        <f>HYPERLINK("capsilon://?command=openfolder&amp;siteaddress=FAM.docvelocity-na8.net&amp;folderid=FXB4885F69-5B64-35D8-3480-5A708D8A2FC9","FX211013312")</f>
        <v>FX211013312</v>
      </c>
      <c r="F129" t="s">
        <v>19</v>
      </c>
      <c r="G129" t="s">
        <v>19</v>
      </c>
      <c r="H129" t="s">
        <v>82</v>
      </c>
      <c r="I129" t="s">
        <v>439</v>
      </c>
      <c r="J129">
        <v>29</v>
      </c>
      <c r="K129" t="s">
        <v>84</v>
      </c>
      <c r="L129" t="s">
        <v>85</v>
      </c>
      <c r="M129" t="s">
        <v>86</v>
      </c>
      <c r="N129">
        <v>2</v>
      </c>
      <c r="O129" s="1">
        <v>44504.54965277778</v>
      </c>
      <c r="P129" s="1">
        <v>44505.289097222223</v>
      </c>
      <c r="Q129">
        <v>63653</v>
      </c>
      <c r="R129">
        <v>235</v>
      </c>
      <c r="S129" t="b">
        <v>0</v>
      </c>
      <c r="T129" t="s">
        <v>87</v>
      </c>
      <c r="U129" t="b">
        <v>0</v>
      </c>
      <c r="V129" t="s">
        <v>125</v>
      </c>
      <c r="W129" s="1">
        <v>44504.751493055555</v>
      </c>
      <c r="X129">
        <v>58</v>
      </c>
      <c r="Y129">
        <v>9</v>
      </c>
      <c r="Z129">
        <v>0</v>
      </c>
      <c r="AA129">
        <v>9</v>
      </c>
      <c r="AB129">
        <v>0</v>
      </c>
      <c r="AC129">
        <v>3</v>
      </c>
      <c r="AD129">
        <v>20</v>
      </c>
      <c r="AE129">
        <v>0</v>
      </c>
      <c r="AF129">
        <v>0</v>
      </c>
      <c r="AG129">
        <v>0</v>
      </c>
      <c r="AH129" t="s">
        <v>182</v>
      </c>
      <c r="AI129" s="1">
        <v>44505.289097222223</v>
      </c>
      <c r="AJ129">
        <v>177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20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440</v>
      </c>
      <c r="B130" t="s">
        <v>79</v>
      </c>
      <c r="C130" t="s">
        <v>441</v>
      </c>
      <c r="D130" t="s">
        <v>81</v>
      </c>
      <c r="E130" s="2" t="str">
        <f>HYPERLINK("capsilon://?command=openfolder&amp;siteaddress=FAM.docvelocity-na8.net&amp;folderid=FX03A22A4B-FBF0-86B4-19DB-5E00F0246C66","FX21111506")</f>
        <v>FX21111506</v>
      </c>
      <c r="F130" t="s">
        <v>19</v>
      </c>
      <c r="G130" t="s">
        <v>19</v>
      </c>
      <c r="H130" t="s">
        <v>82</v>
      </c>
      <c r="I130" t="s">
        <v>442</v>
      </c>
      <c r="J130">
        <v>263</v>
      </c>
      <c r="K130" t="s">
        <v>84</v>
      </c>
      <c r="L130" t="s">
        <v>85</v>
      </c>
      <c r="M130" t="s">
        <v>86</v>
      </c>
      <c r="N130">
        <v>2</v>
      </c>
      <c r="O130" s="1">
        <v>44504.552615740744</v>
      </c>
      <c r="P130" s="1">
        <v>44505.302534722221</v>
      </c>
      <c r="Q130">
        <v>62444</v>
      </c>
      <c r="R130">
        <v>2349</v>
      </c>
      <c r="S130" t="b">
        <v>0</v>
      </c>
      <c r="T130" t="s">
        <v>87</v>
      </c>
      <c r="U130" t="b">
        <v>0</v>
      </c>
      <c r="V130" t="s">
        <v>125</v>
      </c>
      <c r="W130" s="1">
        <v>44504.765266203707</v>
      </c>
      <c r="X130">
        <v>1189</v>
      </c>
      <c r="Y130">
        <v>233</v>
      </c>
      <c r="Z130">
        <v>0</v>
      </c>
      <c r="AA130">
        <v>233</v>
      </c>
      <c r="AB130">
        <v>0</v>
      </c>
      <c r="AC130">
        <v>122</v>
      </c>
      <c r="AD130">
        <v>30</v>
      </c>
      <c r="AE130">
        <v>0</v>
      </c>
      <c r="AF130">
        <v>0</v>
      </c>
      <c r="AG130">
        <v>0</v>
      </c>
      <c r="AH130" t="s">
        <v>182</v>
      </c>
      <c r="AI130" s="1">
        <v>44505.302534722221</v>
      </c>
      <c r="AJ130">
        <v>1160</v>
      </c>
      <c r="AK130">
        <v>6</v>
      </c>
      <c r="AL130">
        <v>0</v>
      </c>
      <c r="AM130">
        <v>6</v>
      </c>
      <c r="AN130">
        <v>0</v>
      </c>
      <c r="AO130">
        <v>7</v>
      </c>
      <c r="AP130">
        <v>24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443</v>
      </c>
      <c r="B131" t="s">
        <v>79</v>
      </c>
      <c r="C131" t="s">
        <v>444</v>
      </c>
      <c r="D131" t="s">
        <v>81</v>
      </c>
      <c r="E131" s="2" t="str">
        <f>HYPERLINK("capsilon://?command=openfolder&amp;siteaddress=FAM.docvelocity-na8.net&amp;folderid=FXFA625F4E-A1A2-DD8E-D81A-CA0C586AC07B","FX21108133")</f>
        <v>FX21108133</v>
      </c>
      <c r="F131" t="s">
        <v>19</v>
      </c>
      <c r="G131" t="s">
        <v>19</v>
      </c>
      <c r="H131" t="s">
        <v>82</v>
      </c>
      <c r="I131" t="s">
        <v>445</v>
      </c>
      <c r="J131">
        <v>66</v>
      </c>
      <c r="K131" t="s">
        <v>84</v>
      </c>
      <c r="L131" t="s">
        <v>85</v>
      </c>
      <c r="M131" t="s">
        <v>86</v>
      </c>
      <c r="N131">
        <v>1</v>
      </c>
      <c r="O131" s="1">
        <v>44504.554293981484</v>
      </c>
      <c r="P131" s="1">
        <v>44505.31459490741</v>
      </c>
      <c r="Q131">
        <v>65019</v>
      </c>
      <c r="R131">
        <v>671</v>
      </c>
      <c r="S131" t="b">
        <v>0</v>
      </c>
      <c r="T131" t="s">
        <v>87</v>
      </c>
      <c r="U131" t="b">
        <v>0</v>
      </c>
      <c r="V131" t="s">
        <v>231</v>
      </c>
      <c r="W131" s="1">
        <v>44505.31459490741</v>
      </c>
      <c r="X131">
        <v>102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66</v>
      </c>
      <c r="AE131">
        <v>52</v>
      </c>
      <c r="AF131">
        <v>0</v>
      </c>
      <c r="AG131">
        <v>1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446</v>
      </c>
      <c r="B132" t="s">
        <v>79</v>
      </c>
      <c r="C132" t="s">
        <v>447</v>
      </c>
      <c r="D132" t="s">
        <v>81</v>
      </c>
      <c r="E132" s="2" t="str">
        <f>HYPERLINK("capsilon://?command=openfolder&amp;siteaddress=FAM.docvelocity-na8.net&amp;folderid=FX1DF1A808-783E-1352-7357-95EB78D39DDA","FX210816155")</f>
        <v>FX210816155</v>
      </c>
      <c r="F132" t="s">
        <v>19</v>
      </c>
      <c r="G132" t="s">
        <v>19</v>
      </c>
      <c r="H132" t="s">
        <v>82</v>
      </c>
      <c r="I132" t="s">
        <v>448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44504.56082175926</v>
      </c>
      <c r="P132" s="1">
        <v>44505.300995370373</v>
      </c>
      <c r="Q132">
        <v>63808</v>
      </c>
      <c r="R132">
        <v>143</v>
      </c>
      <c r="S132" t="b">
        <v>0</v>
      </c>
      <c r="T132" t="s">
        <v>87</v>
      </c>
      <c r="U132" t="b">
        <v>0</v>
      </c>
      <c r="V132" t="s">
        <v>125</v>
      </c>
      <c r="W132" s="1">
        <v>44504.766516203701</v>
      </c>
      <c r="X132">
        <v>62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66</v>
      </c>
      <c r="AE132">
        <v>0</v>
      </c>
      <c r="AF132">
        <v>0</v>
      </c>
      <c r="AG132">
        <v>0</v>
      </c>
      <c r="AH132" t="s">
        <v>177</v>
      </c>
      <c r="AI132" s="1">
        <v>44505.300995370373</v>
      </c>
      <c r="AJ132">
        <v>81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66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449</v>
      </c>
      <c r="B133" t="s">
        <v>79</v>
      </c>
      <c r="C133" t="s">
        <v>255</v>
      </c>
      <c r="D133" t="s">
        <v>81</v>
      </c>
      <c r="E133" s="2" t="str">
        <f>HYPERLINK("capsilon://?command=openfolder&amp;siteaddress=FAM.docvelocity-na8.net&amp;folderid=FX69410842-DDD6-58C0-5A07-C59C03BC6536","FX21111129")</f>
        <v>FX21111129</v>
      </c>
      <c r="F133" t="s">
        <v>19</v>
      </c>
      <c r="G133" t="s">
        <v>19</v>
      </c>
      <c r="H133" t="s">
        <v>82</v>
      </c>
      <c r="I133" t="s">
        <v>450</v>
      </c>
      <c r="J133">
        <v>38</v>
      </c>
      <c r="K133" t="s">
        <v>84</v>
      </c>
      <c r="L133" t="s">
        <v>85</v>
      </c>
      <c r="M133" t="s">
        <v>86</v>
      </c>
      <c r="N133">
        <v>2</v>
      </c>
      <c r="O133" s="1">
        <v>44504.562303240738</v>
      </c>
      <c r="P133" s="1">
        <v>44505.304664351854</v>
      </c>
      <c r="Q133">
        <v>63689</v>
      </c>
      <c r="R133">
        <v>451</v>
      </c>
      <c r="S133" t="b">
        <v>0</v>
      </c>
      <c r="T133" t="s">
        <v>87</v>
      </c>
      <c r="U133" t="b">
        <v>0</v>
      </c>
      <c r="V133" t="s">
        <v>125</v>
      </c>
      <c r="W133" s="1">
        <v>44504.768090277779</v>
      </c>
      <c r="X133">
        <v>135</v>
      </c>
      <c r="Y133">
        <v>37</v>
      </c>
      <c r="Z133">
        <v>0</v>
      </c>
      <c r="AA133">
        <v>37</v>
      </c>
      <c r="AB133">
        <v>0</v>
      </c>
      <c r="AC133">
        <v>24</v>
      </c>
      <c r="AD133">
        <v>1</v>
      </c>
      <c r="AE133">
        <v>0</v>
      </c>
      <c r="AF133">
        <v>0</v>
      </c>
      <c r="AG133">
        <v>0</v>
      </c>
      <c r="AH133" t="s">
        <v>177</v>
      </c>
      <c r="AI133" s="1">
        <v>44505.304664351854</v>
      </c>
      <c r="AJ133">
        <v>316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451</v>
      </c>
      <c r="B134" t="s">
        <v>79</v>
      </c>
      <c r="C134" t="s">
        <v>452</v>
      </c>
      <c r="D134" t="s">
        <v>81</v>
      </c>
      <c r="E134" s="2" t="str">
        <f>HYPERLINK("capsilon://?command=openfolder&amp;siteaddress=FAM.docvelocity-na8.net&amp;folderid=FXE12CECFE-9A8A-FCE4-678E-9D15CA29480E","FX211013628")</f>
        <v>FX211013628</v>
      </c>
      <c r="F134" t="s">
        <v>19</v>
      </c>
      <c r="G134" t="s">
        <v>19</v>
      </c>
      <c r="H134" t="s">
        <v>82</v>
      </c>
      <c r="I134" t="s">
        <v>453</v>
      </c>
      <c r="J134">
        <v>64</v>
      </c>
      <c r="K134" t="s">
        <v>84</v>
      </c>
      <c r="L134" t="s">
        <v>85</v>
      </c>
      <c r="M134" t="s">
        <v>86</v>
      </c>
      <c r="N134">
        <v>2</v>
      </c>
      <c r="O134" s="1">
        <v>44501.561631944445</v>
      </c>
      <c r="P134" s="1">
        <v>44501.632986111108</v>
      </c>
      <c r="Q134">
        <v>5315</v>
      </c>
      <c r="R134">
        <v>850</v>
      </c>
      <c r="S134" t="b">
        <v>0</v>
      </c>
      <c r="T134" t="s">
        <v>87</v>
      </c>
      <c r="U134" t="b">
        <v>0</v>
      </c>
      <c r="V134" t="s">
        <v>181</v>
      </c>
      <c r="W134" s="1">
        <v>44501.568819444445</v>
      </c>
      <c r="X134">
        <v>290</v>
      </c>
      <c r="Y134">
        <v>58</v>
      </c>
      <c r="Z134">
        <v>0</v>
      </c>
      <c r="AA134">
        <v>58</v>
      </c>
      <c r="AB134">
        <v>0</v>
      </c>
      <c r="AC134">
        <v>26</v>
      </c>
      <c r="AD134">
        <v>6</v>
      </c>
      <c r="AE134">
        <v>0</v>
      </c>
      <c r="AF134">
        <v>0</v>
      </c>
      <c r="AG134">
        <v>0</v>
      </c>
      <c r="AH134" t="s">
        <v>182</v>
      </c>
      <c r="AI134" s="1">
        <v>44501.632986111108</v>
      </c>
      <c r="AJ134">
        <v>519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6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454</v>
      </c>
      <c r="B135" t="s">
        <v>79</v>
      </c>
      <c r="C135" t="s">
        <v>455</v>
      </c>
      <c r="D135" t="s">
        <v>81</v>
      </c>
      <c r="E135" s="2" t="str">
        <f>HYPERLINK("capsilon://?command=openfolder&amp;siteaddress=FAM.docvelocity-na8.net&amp;folderid=FXA4E7FC52-4D15-BA17-6A45-C615F7C5CE6B","FX21101199")</f>
        <v>FX21101199</v>
      </c>
      <c r="F135" t="s">
        <v>19</v>
      </c>
      <c r="G135" t="s">
        <v>19</v>
      </c>
      <c r="H135" t="s">
        <v>82</v>
      </c>
      <c r="I135" t="s">
        <v>456</v>
      </c>
      <c r="J135">
        <v>66</v>
      </c>
      <c r="K135" t="s">
        <v>84</v>
      </c>
      <c r="L135" t="s">
        <v>85</v>
      </c>
      <c r="M135" t="s">
        <v>86</v>
      </c>
      <c r="N135">
        <v>1</v>
      </c>
      <c r="O135" s="1">
        <v>44504.571469907409</v>
      </c>
      <c r="P135" s="1">
        <v>44505.338576388887</v>
      </c>
      <c r="Q135">
        <v>65554</v>
      </c>
      <c r="R135">
        <v>724</v>
      </c>
      <c r="S135" t="b">
        <v>0</v>
      </c>
      <c r="T135" t="s">
        <v>87</v>
      </c>
      <c r="U135" t="b">
        <v>0</v>
      </c>
      <c r="V135" t="s">
        <v>231</v>
      </c>
      <c r="W135" s="1">
        <v>44505.338576388887</v>
      </c>
      <c r="X135">
        <v>478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66</v>
      </c>
      <c r="AE135">
        <v>52</v>
      </c>
      <c r="AF135">
        <v>0</v>
      </c>
      <c r="AG135">
        <v>1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457</v>
      </c>
      <c r="B136" t="s">
        <v>79</v>
      </c>
      <c r="C136" t="s">
        <v>458</v>
      </c>
      <c r="D136" t="s">
        <v>81</v>
      </c>
      <c r="E136" s="2" t="str">
        <f>HYPERLINK("capsilon://?command=openfolder&amp;siteaddress=FAM.docvelocity-na8.net&amp;folderid=FX961C1A54-6AE9-5F59-64D7-0957F5B5EE27","FX21111365")</f>
        <v>FX21111365</v>
      </c>
      <c r="F136" t="s">
        <v>19</v>
      </c>
      <c r="G136" t="s">
        <v>19</v>
      </c>
      <c r="H136" t="s">
        <v>82</v>
      </c>
      <c r="I136" t="s">
        <v>459</v>
      </c>
      <c r="J136">
        <v>114</v>
      </c>
      <c r="K136" t="s">
        <v>84</v>
      </c>
      <c r="L136" t="s">
        <v>85</v>
      </c>
      <c r="M136" t="s">
        <v>86</v>
      </c>
      <c r="N136">
        <v>2</v>
      </c>
      <c r="O136" s="1">
        <v>44504.57372685185</v>
      </c>
      <c r="P136" s="1">
        <v>44505.314155092594</v>
      </c>
      <c r="Q136">
        <v>62586</v>
      </c>
      <c r="R136">
        <v>1387</v>
      </c>
      <c r="S136" t="b">
        <v>0</v>
      </c>
      <c r="T136" t="s">
        <v>87</v>
      </c>
      <c r="U136" t="b">
        <v>0</v>
      </c>
      <c r="V136" t="s">
        <v>125</v>
      </c>
      <c r="W136" s="1">
        <v>44504.772824074076</v>
      </c>
      <c r="X136">
        <v>384</v>
      </c>
      <c r="Y136">
        <v>108</v>
      </c>
      <c r="Z136">
        <v>0</v>
      </c>
      <c r="AA136">
        <v>108</v>
      </c>
      <c r="AB136">
        <v>0</v>
      </c>
      <c r="AC136">
        <v>47</v>
      </c>
      <c r="AD136">
        <v>6</v>
      </c>
      <c r="AE136">
        <v>0</v>
      </c>
      <c r="AF136">
        <v>0</v>
      </c>
      <c r="AG136">
        <v>0</v>
      </c>
      <c r="AH136" t="s">
        <v>182</v>
      </c>
      <c r="AI136" s="1">
        <v>44505.314155092594</v>
      </c>
      <c r="AJ136">
        <v>1003</v>
      </c>
      <c r="AK136">
        <v>5</v>
      </c>
      <c r="AL136">
        <v>0</v>
      </c>
      <c r="AM136">
        <v>5</v>
      </c>
      <c r="AN136">
        <v>0</v>
      </c>
      <c r="AO136">
        <v>5</v>
      </c>
      <c r="AP136">
        <v>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460</v>
      </c>
      <c r="B137" t="s">
        <v>79</v>
      </c>
      <c r="C137" t="s">
        <v>360</v>
      </c>
      <c r="D137" t="s">
        <v>81</v>
      </c>
      <c r="E137" s="2" t="str">
        <f>HYPERLINK("capsilon://?command=openfolder&amp;siteaddress=FAM.docvelocity-na8.net&amp;folderid=FX5BEF82B4-7BF6-167B-0A17-2F27DE67E214","FX21111629")</f>
        <v>FX21111629</v>
      </c>
      <c r="F137" t="s">
        <v>19</v>
      </c>
      <c r="G137" t="s">
        <v>19</v>
      </c>
      <c r="H137" t="s">
        <v>82</v>
      </c>
      <c r="I137" t="s">
        <v>461</v>
      </c>
      <c r="J137">
        <v>62</v>
      </c>
      <c r="K137" t="s">
        <v>84</v>
      </c>
      <c r="L137" t="s">
        <v>85</v>
      </c>
      <c r="M137" t="s">
        <v>86</v>
      </c>
      <c r="N137">
        <v>2</v>
      </c>
      <c r="O137" s="1">
        <v>44504.622002314813</v>
      </c>
      <c r="P137" s="1">
        <v>44505.312847222223</v>
      </c>
      <c r="Q137">
        <v>59122</v>
      </c>
      <c r="R137">
        <v>567</v>
      </c>
      <c r="S137" t="b">
        <v>0</v>
      </c>
      <c r="T137" t="s">
        <v>87</v>
      </c>
      <c r="U137" t="b">
        <v>0</v>
      </c>
      <c r="V137" t="s">
        <v>189</v>
      </c>
      <c r="W137" s="1">
        <v>44504.770821759259</v>
      </c>
      <c r="X137">
        <v>92</v>
      </c>
      <c r="Y137">
        <v>58</v>
      </c>
      <c r="Z137">
        <v>0</v>
      </c>
      <c r="AA137">
        <v>58</v>
      </c>
      <c r="AB137">
        <v>0</v>
      </c>
      <c r="AC137">
        <v>2</v>
      </c>
      <c r="AD137">
        <v>4</v>
      </c>
      <c r="AE137">
        <v>0</v>
      </c>
      <c r="AF137">
        <v>0</v>
      </c>
      <c r="AG137">
        <v>0</v>
      </c>
      <c r="AH137" t="s">
        <v>160</v>
      </c>
      <c r="AI137" s="1">
        <v>44505.312847222223</v>
      </c>
      <c r="AJ137">
        <v>449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4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462</v>
      </c>
      <c r="B138" t="s">
        <v>79</v>
      </c>
      <c r="C138" t="s">
        <v>360</v>
      </c>
      <c r="D138" t="s">
        <v>81</v>
      </c>
      <c r="E138" s="2" t="str">
        <f>HYPERLINK("capsilon://?command=openfolder&amp;siteaddress=FAM.docvelocity-na8.net&amp;folderid=FX5BEF82B4-7BF6-167B-0A17-2F27DE67E214","FX21111629")</f>
        <v>FX21111629</v>
      </c>
      <c r="F138" t="s">
        <v>19</v>
      </c>
      <c r="G138" t="s">
        <v>19</v>
      </c>
      <c r="H138" t="s">
        <v>82</v>
      </c>
      <c r="I138" t="s">
        <v>463</v>
      </c>
      <c r="J138">
        <v>62</v>
      </c>
      <c r="K138" t="s">
        <v>84</v>
      </c>
      <c r="L138" t="s">
        <v>85</v>
      </c>
      <c r="M138" t="s">
        <v>86</v>
      </c>
      <c r="N138">
        <v>2</v>
      </c>
      <c r="O138" s="1">
        <v>44504.622106481482</v>
      </c>
      <c r="P138" s="1">
        <v>44505.318032407406</v>
      </c>
      <c r="Q138">
        <v>59570</v>
      </c>
      <c r="R138">
        <v>558</v>
      </c>
      <c r="S138" t="b">
        <v>0</v>
      </c>
      <c r="T138" t="s">
        <v>87</v>
      </c>
      <c r="U138" t="b">
        <v>0</v>
      </c>
      <c r="V138" t="s">
        <v>189</v>
      </c>
      <c r="W138" s="1">
        <v>44504.772118055553</v>
      </c>
      <c r="X138">
        <v>111</v>
      </c>
      <c r="Y138">
        <v>58</v>
      </c>
      <c r="Z138">
        <v>0</v>
      </c>
      <c r="AA138">
        <v>58</v>
      </c>
      <c r="AB138">
        <v>0</v>
      </c>
      <c r="AC138">
        <v>1</v>
      </c>
      <c r="AD138">
        <v>4</v>
      </c>
      <c r="AE138">
        <v>0</v>
      </c>
      <c r="AF138">
        <v>0</v>
      </c>
      <c r="AG138">
        <v>0</v>
      </c>
      <c r="AH138" t="s">
        <v>160</v>
      </c>
      <c r="AI138" s="1">
        <v>44505.318032407406</v>
      </c>
      <c r="AJ138">
        <v>447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464</v>
      </c>
      <c r="B139" t="s">
        <v>79</v>
      </c>
      <c r="C139" t="s">
        <v>360</v>
      </c>
      <c r="D139" t="s">
        <v>81</v>
      </c>
      <c r="E139" s="2" t="str">
        <f>HYPERLINK("capsilon://?command=openfolder&amp;siteaddress=FAM.docvelocity-na8.net&amp;folderid=FX5BEF82B4-7BF6-167B-0A17-2F27DE67E214","FX21111629")</f>
        <v>FX21111629</v>
      </c>
      <c r="F139" t="s">
        <v>19</v>
      </c>
      <c r="G139" t="s">
        <v>19</v>
      </c>
      <c r="H139" t="s">
        <v>82</v>
      </c>
      <c r="I139" t="s">
        <v>465</v>
      </c>
      <c r="J139">
        <v>26</v>
      </c>
      <c r="K139" t="s">
        <v>84</v>
      </c>
      <c r="L139" t="s">
        <v>85</v>
      </c>
      <c r="M139" t="s">
        <v>86</v>
      </c>
      <c r="N139">
        <v>2</v>
      </c>
      <c r="O139" s="1">
        <v>44504.622384259259</v>
      </c>
      <c r="P139" s="1">
        <v>44505.31653935185</v>
      </c>
      <c r="Q139">
        <v>59716</v>
      </c>
      <c r="R139">
        <v>259</v>
      </c>
      <c r="S139" t="b">
        <v>0</v>
      </c>
      <c r="T139" t="s">
        <v>87</v>
      </c>
      <c r="U139" t="b">
        <v>0</v>
      </c>
      <c r="V139" t="s">
        <v>189</v>
      </c>
      <c r="W139" s="1">
        <v>44504.772743055553</v>
      </c>
      <c r="X139">
        <v>54</v>
      </c>
      <c r="Y139">
        <v>21</v>
      </c>
      <c r="Z139">
        <v>0</v>
      </c>
      <c r="AA139">
        <v>21</v>
      </c>
      <c r="AB139">
        <v>0</v>
      </c>
      <c r="AC139">
        <v>1</v>
      </c>
      <c r="AD139">
        <v>5</v>
      </c>
      <c r="AE139">
        <v>0</v>
      </c>
      <c r="AF139">
        <v>0</v>
      </c>
      <c r="AG139">
        <v>0</v>
      </c>
      <c r="AH139" t="s">
        <v>182</v>
      </c>
      <c r="AI139" s="1">
        <v>44505.31653935185</v>
      </c>
      <c r="AJ139">
        <v>205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5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466</v>
      </c>
      <c r="B140" t="s">
        <v>79</v>
      </c>
      <c r="C140" t="s">
        <v>360</v>
      </c>
      <c r="D140" t="s">
        <v>81</v>
      </c>
      <c r="E140" s="2" t="str">
        <f>HYPERLINK("capsilon://?command=openfolder&amp;siteaddress=FAM.docvelocity-na8.net&amp;folderid=FX5BEF82B4-7BF6-167B-0A17-2F27DE67E214","FX21111629")</f>
        <v>FX21111629</v>
      </c>
      <c r="F140" t="s">
        <v>19</v>
      </c>
      <c r="G140" t="s">
        <v>19</v>
      </c>
      <c r="H140" t="s">
        <v>82</v>
      </c>
      <c r="I140" t="s">
        <v>467</v>
      </c>
      <c r="J140">
        <v>26</v>
      </c>
      <c r="K140" t="s">
        <v>84</v>
      </c>
      <c r="L140" t="s">
        <v>85</v>
      </c>
      <c r="M140" t="s">
        <v>86</v>
      </c>
      <c r="N140">
        <v>2</v>
      </c>
      <c r="O140" s="1">
        <v>44504.622488425928</v>
      </c>
      <c r="P140" s="1">
        <v>44505.320810185185</v>
      </c>
      <c r="Q140">
        <v>59923</v>
      </c>
      <c r="R140">
        <v>412</v>
      </c>
      <c r="S140" t="b">
        <v>0</v>
      </c>
      <c r="T140" t="s">
        <v>87</v>
      </c>
      <c r="U140" t="b">
        <v>0</v>
      </c>
      <c r="V140" t="s">
        <v>189</v>
      </c>
      <c r="W140" s="1">
        <v>44504.773263888892</v>
      </c>
      <c r="X140">
        <v>44</v>
      </c>
      <c r="Y140">
        <v>21</v>
      </c>
      <c r="Z140">
        <v>0</v>
      </c>
      <c r="AA140">
        <v>21</v>
      </c>
      <c r="AB140">
        <v>0</v>
      </c>
      <c r="AC140">
        <v>1</v>
      </c>
      <c r="AD140">
        <v>5</v>
      </c>
      <c r="AE140">
        <v>0</v>
      </c>
      <c r="AF140">
        <v>0</v>
      </c>
      <c r="AG140">
        <v>0</v>
      </c>
      <c r="AH140" t="s">
        <v>182</v>
      </c>
      <c r="AI140" s="1">
        <v>44505.320810185185</v>
      </c>
      <c r="AJ140">
        <v>368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468</v>
      </c>
      <c r="B141" t="s">
        <v>79</v>
      </c>
      <c r="C141" t="s">
        <v>360</v>
      </c>
      <c r="D141" t="s">
        <v>81</v>
      </c>
      <c r="E141" s="2" t="str">
        <f>HYPERLINK("capsilon://?command=openfolder&amp;siteaddress=FAM.docvelocity-na8.net&amp;folderid=FX5BEF82B4-7BF6-167B-0A17-2F27DE67E214","FX21111629")</f>
        <v>FX21111629</v>
      </c>
      <c r="F141" t="s">
        <v>19</v>
      </c>
      <c r="G141" t="s">
        <v>19</v>
      </c>
      <c r="H141" t="s">
        <v>82</v>
      </c>
      <c r="I141" t="s">
        <v>469</v>
      </c>
      <c r="J141">
        <v>26</v>
      </c>
      <c r="K141" t="s">
        <v>84</v>
      </c>
      <c r="L141" t="s">
        <v>85</v>
      </c>
      <c r="M141" t="s">
        <v>86</v>
      </c>
      <c r="N141">
        <v>2</v>
      </c>
      <c r="O141" s="1">
        <v>44504.622800925928</v>
      </c>
      <c r="P141" s="1">
        <v>44505.321817129632</v>
      </c>
      <c r="Q141">
        <v>59955</v>
      </c>
      <c r="R141">
        <v>440</v>
      </c>
      <c r="S141" t="b">
        <v>0</v>
      </c>
      <c r="T141" t="s">
        <v>87</v>
      </c>
      <c r="U141" t="b">
        <v>0</v>
      </c>
      <c r="V141" t="s">
        <v>125</v>
      </c>
      <c r="W141" s="1">
        <v>44504.774143518516</v>
      </c>
      <c r="X141">
        <v>113</v>
      </c>
      <c r="Y141">
        <v>21</v>
      </c>
      <c r="Z141">
        <v>0</v>
      </c>
      <c r="AA141">
        <v>21</v>
      </c>
      <c r="AB141">
        <v>0</v>
      </c>
      <c r="AC141">
        <v>8</v>
      </c>
      <c r="AD141">
        <v>5</v>
      </c>
      <c r="AE141">
        <v>0</v>
      </c>
      <c r="AF141">
        <v>0</v>
      </c>
      <c r="AG141">
        <v>0</v>
      </c>
      <c r="AH141" t="s">
        <v>160</v>
      </c>
      <c r="AI141" s="1">
        <v>44505.321817129632</v>
      </c>
      <c r="AJ141">
        <v>327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470</v>
      </c>
      <c r="B142" t="s">
        <v>79</v>
      </c>
      <c r="C142" t="s">
        <v>360</v>
      </c>
      <c r="D142" t="s">
        <v>81</v>
      </c>
      <c r="E142" s="2" t="str">
        <f>HYPERLINK("capsilon://?command=openfolder&amp;siteaddress=FAM.docvelocity-na8.net&amp;folderid=FX5BEF82B4-7BF6-167B-0A17-2F27DE67E214","FX21111629")</f>
        <v>FX21111629</v>
      </c>
      <c r="F142" t="s">
        <v>19</v>
      </c>
      <c r="G142" t="s">
        <v>19</v>
      </c>
      <c r="H142" t="s">
        <v>82</v>
      </c>
      <c r="I142" t="s">
        <v>471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44504.623518518521</v>
      </c>
      <c r="P142" s="1">
        <v>44505.328321759262</v>
      </c>
      <c r="Q142">
        <v>60090</v>
      </c>
      <c r="R142">
        <v>805</v>
      </c>
      <c r="S142" t="b">
        <v>0</v>
      </c>
      <c r="T142" t="s">
        <v>87</v>
      </c>
      <c r="U142" t="b">
        <v>0</v>
      </c>
      <c r="V142" t="s">
        <v>189</v>
      </c>
      <c r="W142" s="1">
        <v>44504.776099537034</v>
      </c>
      <c r="X142">
        <v>244</v>
      </c>
      <c r="Y142">
        <v>56</v>
      </c>
      <c r="Z142">
        <v>0</v>
      </c>
      <c r="AA142">
        <v>56</v>
      </c>
      <c r="AB142">
        <v>0</v>
      </c>
      <c r="AC142">
        <v>45</v>
      </c>
      <c r="AD142">
        <v>10</v>
      </c>
      <c r="AE142">
        <v>0</v>
      </c>
      <c r="AF142">
        <v>0</v>
      </c>
      <c r="AG142">
        <v>0</v>
      </c>
      <c r="AH142" t="s">
        <v>160</v>
      </c>
      <c r="AI142" s="1">
        <v>44505.328321759262</v>
      </c>
      <c r="AJ142">
        <v>561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10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472</v>
      </c>
      <c r="B143" t="s">
        <v>79</v>
      </c>
      <c r="C143" t="s">
        <v>360</v>
      </c>
      <c r="D143" t="s">
        <v>81</v>
      </c>
      <c r="E143" s="2" t="str">
        <f>HYPERLINK("capsilon://?command=openfolder&amp;siteaddress=FAM.docvelocity-na8.net&amp;folderid=FX5BEF82B4-7BF6-167B-0A17-2F27DE67E214","FX21111629")</f>
        <v>FX21111629</v>
      </c>
      <c r="F143" t="s">
        <v>19</v>
      </c>
      <c r="G143" t="s">
        <v>19</v>
      </c>
      <c r="H143" t="s">
        <v>82</v>
      </c>
      <c r="I143" t="s">
        <v>473</v>
      </c>
      <c r="J143">
        <v>62</v>
      </c>
      <c r="K143" t="s">
        <v>84</v>
      </c>
      <c r="L143" t="s">
        <v>85</v>
      </c>
      <c r="M143" t="s">
        <v>86</v>
      </c>
      <c r="N143">
        <v>2</v>
      </c>
      <c r="O143" s="1">
        <v>44504.624340277776</v>
      </c>
      <c r="P143" s="1">
        <v>44505.331030092595</v>
      </c>
      <c r="Q143">
        <v>60632</v>
      </c>
      <c r="R143">
        <v>426</v>
      </c>
      <c r="S143" t="b">
        <v>0</v>
      </c>
      <c r="T143" t="s">
        <v>87</v>
      </c>
      <c r="U143" t="b">
        <v>0</v>
      </c>
      <c r="V143" t="s">
        <v>125</v>
      </c>
      <c r="W143" s="1">
        <v>44504.775289351855</v>
      </c>
      <c r="X143">
        <v>99</v>
      </c>
      <c r="Y143">
        <v>58</v>
      </c>
      <c r="Z143">
        <v>0</v>
      </c>
      <c r="AA143">
        <v>58</v>
      </c>
      <c r="AB143">
        <v>0</v>
      </c>
      <c r="AC143">
        <v>15</v>
      </c>
      <c r="AD143">
        <v>4</v>
      </c>
      <c r="AE143">
        <v>0</v>
      </c>
      <c r="AF143">
        <v>0</v>
      </c>
      <c r="AG143">
        <v>0</v>
      </c>
      <c r="AH143" t="s">
        <v>182</v>
      </c>
      <c r="AI143" s="1">
        <v>44505.331030092595</v>
      </c>
      <c r="AJ143">
        <v>327</v>
      </c>
      <c r="AK143">
        <v>0</v>
      </c>
      <c r="AL143">
        <v>0</v>
      </c>
      <c r="AM143">
        <v>0</v>
      </c>
      <c r="AN143">
        <v>0</v>
      </c>
      <c r="AO143">
        <v>2</v>
      </c>
      <c r="AP143">
        <v>4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474</v>
      </c>
      <c r="B144" t="s">
        <v>79</v>
      </c>
      <c r="C144" t="s">
        <v>360</v>
      </c>
      <c r="D144" t="s">
        <v>81</v>
      </c>
      <c r="E144" s="2" t="str">
        <f>HYPERLINK("capsilon://?command=openfolder&amp;siteaddress=FAM.docvelocity-na8.net&amp;folderid=FX5BEF82B4-7BF6-167B-0A17-2F27DE67E214","FX21111629")</f>
        <v>FX21111629</v>
      </c>
      <c r="F144" t="s">
        <v>19</v>
      </c>
      <c r="G144" t="s">
        <v>19</v>
      </c>
      <c r="H144" t="s">
        <v>82</v>
      </c>
      <c r="I144" t="s">
        <v>475</v>
      </c>
      <c r="J144">
        <v>66</v>
      </c>
      <c r="K144" t="s">
        <v>84</v>
      </c>
      <c r="L144" t="s">
        <v>85</v>
      </c>
      <c r="M144" t="s">
        <v>86</v>
      </c>
      <c r="N144">
        <v>2</v>
      </c>
      <c r="O144" s="1">
        <v>44504.624652777777</v>
      </c>
      <c r="P144" s="1">
        <v>44505.346018518518</v>
      </c>
      <c r="Q144">
        <v>61250</v>
      </c>
      <c r="R144">
        <v>1076</v>
      </c>
      <c r="S144" t="b">
        <v>0</v>
      </c>
      <c r="T144" t="s">
        <v>87</v>
      </c>
      <c r="U144" t="b">
        <v>0</v>
      </c>
      <c r="V144" t="s">
        <v>125</v>
      </c>
      <c r="W144" s="1">
        <v>44504.777638888889</v>
      </c>
      <c r="X144">
        <v>202</v>
      </c>
      <c r="Y144">
        <v>53</v>
      </c>
      <c r="Z144">
        <v>0</v>
      </c>
      <c r="AA144">
        <v>53</v>
      </c>
      <c r="AB144">
        <v>0</v>
      </c>
      <c r="AC144">
        <v>47</v>
      </c>
      <c r="AD144">
        <v>13</v>
      </c>
      <c r="AE144">
        <v>0</v>
      </c>
      <c r="AF144">
        <v>0</v>
      </c>
      <c r="AG144">
        <v>0</v>
      </c>
      <c r="AH144" t="s">
        <v>182</v>
      </c>
      <c r="AI144" s="1">
        <v>44505.346018518518</v>
      </c>
      <c r="AJ144">
        <v>874</v>
      </c>
      <c r="AK144">
        <v>11</v>
      </c>
      <c r="AL144">
        <v>0</v>
      </c>
      <c r="AM144">
        <v>11</v>
      </c>
      <c r="AN144">
        <v>0</v>
      </c>
      <c r="AO144">
        <v>11</v>
      </c>
      <c r="AP144">
        <v>2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476</v>
      </c>
      <c r="B145" t="s">
        <v>79</v>
      </c>
      <c r="C145" t="s">
        <v>477</v>
      </c>
      <c r="D145" t="s">
        <v>81</v>
      </c>
      <c r="E145" s="2" t="str">
        <f>HYPERLINK("capsilon://?command=openfolder&amp;siteaddress=FAM.docvelocity-na8.net&amp;folderid=FX6F5F28E3-8FBC-0CB6-11D3-60C5396CFF93","FX210815934")</f>
        <v>FX210815934</v>
      </c>
      <c r="F145" t="s">
        <v>19</v>
      </c>
      <c r="G145" t="s">
        <v>19</v>
      </c>
      <c r="H145" t="s">
        <v>82</v>
      </c>
      <c r="I145" t="s">
        <v>478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44504.625081018516</v>
      </c>
      <c r="P145" s="1">
        <v>44505.360092592593</v>
      </c>
      <c r="Q145">
        <v>63406</v>
      </c>
      <c r="R145">
        <v>99</v>
      </c>
      <c r="S145" t="b">
        <v>0</v>
      </c>
      <c r="T145" t="s">
        <v>87</v>
      </c>
      <c r="U145" t="b">
        <v>0</v>
      </c>
      <c r="V145" t="s">
        <v>189</v>
      </c>
      <c r="W145" s="1">
        <v>44504.776400462964</v>
      </c>
      <c r="X145">
        <v>25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66</v>
      </c>
      <c r="AE145">
        <v>0</v>
      </c>
      <c r="AF145">
        <v>0</v>
      </c>
      <c r="AG145">
        <v>0</v>
      </c>
      <c r="AH145" t="s">
        <v>182</v>
      </c>
      <c r="AI145" s="1">
        <v>44505.360092592593</v>
      </c>
      <c r="AJ145">
        <v>74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66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479</v>
      </c>
      <c r="B146" t="s">
        <v>79</v>
      </c>
      <c r="C146" t="s">
        <v>480</v>
      </c>
      <c r="D146" t="s">
        <v>81</v>
      </c>
      <c r="E146" s="2" t="str">
        <f>HYPERLINK("capsilon://?command=openfolder&amp;siteaddress=FAM.docvelocity-na8.net&amp;folderid=FXD87ACD4D-C099-B5EF-2E0C-12B6F354420B","FX211013022")</f>
        <v>FX211013022</v>
      </c>
      <c r="F146" t="s">
        <v>19</v>
      </c>
      <c r="G146" t="s">
        <v>19</v>
      </c>
      <c r="H146" t="s">
        <v>82</v>
      </c>
      <c r="I146" t="s">
        <v>481</v>
      </c>
      <c r="J146">
        <v>427</v>
      </c>
      <c r="K146" t="s">
        <v>84</v>
      </c>
      <c r="L146" t="s">
        <v>85</v>
      </c>
      <c r="M146" t="s">
        <v>86</v>
      </c>
      <c r="N146">
        <v>2</v>
      </c>
      <c r="O146" s="1">
        <v>44501.566874999997</v>
      </c>
      <c r="P146" s="1">
        <v>44501.658958333333</v>
      </c>
      <c r="Q146">
        <v>3965</v>
      </c>
      <c r="R146">
        <v>3991</v>
      </c>
      <c r="S146" t="b">
        <v>0</v>
      </c>
      <c r="T146" t="s">
        <v>87</v>
      </c>
      <c r="U146" t="b">
        <v>0</v>
      </c>
      <c r="V146" t="s">
        <v>181</v>
      </c>
      <c r="W146" s="1">
        <v>44501.590150462966</v>
      </c>
      <c r="X146">
        <v>1842</v>
      </c>
      <c r="Y146">
        <v>282</v>
      </c>
      <c r="Z146">
        <v>0</v>
      </c>
      <c r="AA146">
        <v>282</v>
      </c>
      <c r="AB146">
        <v>112</v>
      </c>
      <c r="AC146">
        <v>152</v>
      </c>
      <c r="AD146">
        <v>145</v>
      </c>
      <c r="AE146">
        <v>0</v>
      </c>
      <c r="AF146">
        <v>0</v>
      </c>
      <c r="AG146">
        <v>0</v>
      </c>
      <c r="AH146" t="s">
        <v>89</v>
      </c>
      <c r="AI146" s="1">
        <v>44501.658958333333</v>
      </c>
      <c r="AJ146">
        <v>2128</v>
      </c>
      <c r="AK146">
        <v>0</v>
      </c>
      <c r="AL146">
        <v>0</v>
      </c>
      <c r="AM146">
        <v>0</v>
      </c>
      <c r="AN146">
        <v>112</v>
      </c>
      <c r="AO146">
        <v>0</v>
      </c>
      <c r="AP146">
        <v>145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482</v>
      </c>
      <c r="B147" t="s">
        <v>79</v>
      </c>
      <c r="C147" t="s">
        <v>483</v>
      </c>
      <c r="D147" t="s">
        <v>81</v>
      </c>
      <c r="E147" s="2" t="str">
        <f>HYPERLINK("capsilon://?command=openfolder&amp;siteaddress=FAM.docvelocity-na8.net&amp;folderid=FX0DA38996-F94A-4E3D-3B24-835A878BA47A","FX210811014")</f>
        <v>FX210811014</v>
      </c>
      <c r="F147" t="s">
        <v>19</v>
      </c>
      <c r="G147" t="s">
        <v>19</v>
      </c>
      <c r="H147" t="s">
        <v>82</v>
      </c>
      <c r="I147" t="s">
        <v>484</v>
      </c>
      <c r="J147">
        <v>66</v>
      </c>
      <c r="K147" t="s">
        <v>84</v>
      </c>
      <c r="L147" t="s">
        <v>85</v>
      </c>
      <c r="M147" t="s">
        <v>86</v>
      </c>
      <c r="N147">
        <v>2</v>
      </c>
      <c r="O147" s="1">
        <v>44504.642164351855</v>
      </c>
      <c r="P147" s="1">
        <v>44505.360856481479</v>
      </c>
      <c r="Q147">
        <v>62012</v>
      </c>
      <c r="R147">
        <v>83</v>
      </c>
      <c r="S147" t="b">
        <v>0</v>
      </c>
      <c r="T147" t="s">
        <v>87</v>
      </c>
      <c r="U147" t="b">
        <v>0</v>
      </c>
      <c r="V147" t="s">
        <v>189</v>
      </c>
      <c r="W147" s="1">
        <v>44504.776620370372</v>
      </c>
      <c r="X147">
        <v>18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66</v>
      </c>
      <c r="AE147">
        <v>0</v>
      </c>
      <c r="AF147">
        <v>0</v>
      </c>
      <c r="AG147">
        <v>0</v>
      </c>
      <c r="AH147" t="s">
        <v>182</v>
      </c>
      <c r="AI147" s="1">
        <v>44505.360856481479</v>
      </c>
      <c r="AJ147">
        <v>65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66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485</v>
      </c>
      <c r="B148" t="s">
        <v>79</v>
      </c>
      <c r="C148" t="s">
        <v>483</v>
      </c>
      <c r="D148" t="s">
        <v>81</v>
      </c>
      <c r="E148" s="2" t="str">
        <f>HYPERLINK("capsilon://?command=openfolder&amp;siteaddress=FAM.docvelocity-na8.net&amp;folderid=FX0DA38996-F94A-4E3D-3B24-835A878BA47A","FX210811014")</f>
        <v>FX210811014</v>
      </c>
      <c r="F148" t="s">
        <v>19</v>
      </c>
      <c r="G148" t="s">
        <v>19</v>
      </c>
      <c r="H148" t="s">
        <v>82</v>
      </c>
      <c r="I148" t="s">
        <v>486</v>
      </c>
      <c r="J148">
        <v>66</v>
      </c>
      <c r="K148" t="s">
        <v>84</v>
      </c>
      <c r="L148" t="s">
        <v>85</v>
      </c>
      <c r="M148" t="s">
        <v>86</v>
      </c>
      <c r="N148">
        <v>2</v>
      </c>
      <c r="O148" s="1">
        <v>44504.642430555556</v>
      </c>
      <c r="P148" s="1">
        <v>44505.361689814818</v>
      </c>
      <c r="Q148">
        <v>62062</v>
      </c>
      <c r="R148">
        <v>82</v>
      </c>
      <c r="S148" t="b">
        <v>0</v>
      </c>
      <c r="T148" t="s">
        <v>87</v>
      </c>
      <c r="U148" t="b">
        <v>0</v>
      </c>
      <c r="V148" t="s">
        <v>189</v>
      </c>
      <c r="W148" s="1">
        <v>44504.776759259257</v>
      </c>
      <c r="X148">
        <v>11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66</v>
      </c>
      <c r="AE148">
        <v>0</v>
      </c>
      <c r="AF148">
        <v>0</v>
      </c>
      <c r="AG148">
        <v>0</v>
      </c>
      <c r="AH148" t="s">
        <v>182</v>
      </c>
      <c r="AI148" s="1">
        <v>44505.361689814818</v>
      </c>
      <c r="AJ148">
        <v>71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66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487</v>
      </c>
      <c r="B149" t="s">
        <v>79</v>
      </c>
      <c r="C149" t="s">
        <v>488</v>
      </c>
      <c r="D149" t="s">
        <v>81</v>
      </c>
      <c r="E149" s="2" t="str">
        <f>HYPERLINK("capsilon://?command=openfolder&amp;siteaddress=FAM.docvelocity-na8.net&amp;folderid=FX7A7933BC-B3C5-44F4-1386-3187626FF3E2","FX211013202")</f>
        <v>FX211013202</v>
      </c>
      <c r="F149" t="s">
        <v>19</v>
      </c>
      <c r="G149" t="s">
        <v>19</v>
      </c>
      <c r="H149" t="s">
        <v>82</v>
      </c>
      <c r="I149" t="s">
        <v>489</v>
      </c>
      <c r="J149">
        <v>52</v>
      </c>
      <c r="K149" t="s">
        <v>84</v>
      </c>
      <c r="L149" t="s">
        <v>85</v>
      </c>
      <c r="M149" t="s">
        <v>86</v>
      </c>
      <c r="N149">
        <v>2</v>
      </c>
      <c r="O149" s="1">
        <v>44501.568645833337</v>
      </c>
      <c r="P149" s="1">
        <v>44501.6487037037</v>
      </c>
      <c r="Q149">
        <v>6424</v>
      </c>
      <c r="R149">
        <v>493</v>
      </c>
      <c r="S149" t="b">
        <v>0</v>
      </c>
      <c r="T149" t="s">
        <v>87</v>
      </c>
      <c r="U149" t="b">
        <v>0</v>
      </c>
      <c r="V149" t="s">
        <v>121</v>
      </c>
      <c r="W149" s="1">
        <v>44501.57880787037</v>
      </c>
      <c r="X149">
        <v>128</v>
      </c>
      <c r="Y149">
        <v>39</v>
      </c>
      <c r="Z149">
        <v>0</v>
      </c>
      <c r="AA149">
        <v>39</v>
      </c>
      <c r="AB149">
        <v>0</v>
      </c>
      <c r="AC149">
        <v>9</v>
      </c>
      <c r="AD149">
        <v>13</v>
      </c>
      <c r="AE149">
        <v>0</v>
      </c>
      <c r="AF149">
        <v>0</v>
      </c>
      <c r="AG149">
        <v>0</v>
      </c>
      <c r="AH149" t="s">
        <v>182</v>
      </c>
      <c r="AI149" s="1">
        <v>44501.6487037037</v>
      </c>
      <c r="AJ149">
        <v>365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13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490</v>
      </c>
      <c r="B150" t="s">
        <v>79</v>
      </c>
      <c r="C150" t="s">
        <v>491</v>
      </c>
      <c r="D150" t="s">
        <v>81</v>
      </c>
      <c r="E150" s="2" t="str">
        <f>HYPERLINK("capsilon://?command=openfolder&amp;siteaddress=FAM.docvelocity-na8.net&amp;folderid=FX2588AA45-A46D-DA81-AD55-3BB265C58B5B","FX210816341")</f>
        <v>FX210816341</v>
      </c>
      <c r="F150" t="s">
        <v>19</v>
      </c>
      <c r="G150" t="s">
        <v>19</v>
      </c>
      <c r="H150" t="s">
        <v>82</v>
      </c>
      <c r="I150" t="s">
        <v>492</v>
      </c>
      <c r="J150">
        <v>66</v>
      </c>
      <c r="K150" t="s">
        <v>84</v>
      </c>
      <c r="L150" t="s">
        <v>85</v>
      </c>
      <c r="M150" t="s">
        <v>86</v>
      </c>
      <c r="N150">
        <v>2</v>
      </c>
      <c r="O150" s="1">
        <v>44504.651087962964</v>
      </c>
      <c r="P150" s="1">
        <v>44505.363194444442</v>
      </c>
      <c r="Q150">
        <v>61377</v>
      </c>
      <c r="R150">
        <v>149</v>
      </c>
      <c r="S150" t="b">
        <v>0</v>
      </c>
      <c r="T150" t="s">
        <v>87</v>
      </c>
      <c r="U150" t="b">
        <v>0</v>
      </c>
      <c r="V150" t="s">
        <v>189</v>
      </c>
      <c r="W150" s="1">
        <v>44504.777002314811</v>
      </c>
      <c r="X150">
        <v>20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182</v>
      </c>
      <c r="AI150" s="1">
        <v>44505.363194444442</v>
      </c>
      <c r="AJ150">
        <v>129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493</v>
      </c>
      <c r="B151" t="s">
        <v>79</v>
      </c>
      <c r="C151" t="s">
        <v>494</v>
      </c>
      <c r="D151" t="s">
        <v>81</v>
      </c>
      <c r="E151" s="2" t="str">
        <f>HYPERLINK("capsilon://?command=openfolder&amp;siteaddress=FAM.docvelocity-na8.net&amp;folderid=FX23EEB307-CA58-A4F5-316D-B48507C26E0A","FX21104409")</f>
        <v>FX21104409</v>
      </c>
      <c r="F151" t="s">
        <v>19</v>
      </c>
      <c r="G151" t="s">
        <v>19</v>
      </c>
      <c r="H151" t="s">
        <v>82</v>
      </c>
      <c r="I151" t="s">
        <v>495</v>
      </c>
      <c r="J151">
        <v>66</v>
      </c>
      <c r="K151" t="s">
        <v>84</v>
      </c>
      <c r="L151" t="s">
        <v>85</v>
      </c>
      <c r="M151" t="s">
        <v>86</v>
      </c>
      <c r="N151">
        <v>2</v>
      </c>
      <c r="O151" s="1">
        <v>44504.652256944442</v>
      </c>
      <c r="P151" s="1">
        <v>44505.363796296297</v>
      </c>
      <c r="Q151">
        <v>61414</v>
      </c>
      <c r="R151">
        <v>63</v>
      </c>
      <c r="S151" t="b">
        <v>0</v>
      </c>
      <c r="T151" t="s">
        <v>87</v>
      </c>
      <c r="U151" t="b">
        <v>0</v>
      </c>
      <c r="V151" t="s">
        <v>189</v>
      </c>
      <c r="W151" s="1">
        <v>44504.777141203704</v>
      </c>
      <c r="X151">
        <v>12</v>
      </c>
      <c r="Y151">
        <v>0</v>
      </c>
      <c r="Z151">
        <v>0</v>
      </c>
      <c r="AA151">
        <v>0</v>
      </c>
      <c r="AB151">
        <v>52</v>
      </c>
      <c r="AC151">
        <v>0</v>
      </c>
      <c r="AD151">
        <v>66</v>
      </c>
      <c r="AE151">
        <v>0</v>
      </c>
      <c r="AF151">
        <v>0</v>
      </c>
      <c r="AG151">
        <v>0</v>
      </c>
      <c r="AH151" t="s">
        <v>182</v>
      </c>
      <c r="AI151" s="1">
        <v>44505.363796296297</v>
      </c>
      <c r="AJ151">
        <v>51</v>
      </c>
      <c r="AK151">
        <v>0</v>
      </c>
      <c r="AL151">
        <v>0</v>
      </c>
      <c r="AM151">
        <v>0</v>
      </c>
      <c r="AN151">
        <v>52</v>
      </c>
      <c r="AO151">
        <v>0</v>
      </c>
      <c r="AP151">
        <v>66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496</v>
      </c>
      <c r="B152" t="s">
        <v>79</v>
      </c>
      <c r="C152" t="s">
        <v>497</v>
      </c>
      <c r="D152" t="s">
        <v>81</v>
      </c>
      <c r="E152" s="2" t="str">
        <f>HYPERLINK("capsilon://?command=openfolder&amp;siteaddress=FAM.docvelocity-na8.net&amp;folderid=FX52B0463D-0C0C-2F7B-8F5B-DA617610DDDF","FX21112101")</f>
        <v>FX21112101</v>
      </c>
      <c r="F152" t="s">
        <v>19</v>
      </c>
      <c r="G152" t="s">
        <v>19</v>
      </c>
      <c r="H152" t="s">
        <v>82</v>
      </c>
      <c r="I152" t="s">
        <v>498</v>
      </c>
      <c r="J152">
        <v>144</v>
      </c>
      <c r="K152" t="s">
        <v>84</v>
      </c>
      <c r="L152" t="s">
        <v>85</v>
      </c>
      <c r="M152" t="s">
        <v>86</v>
      </c>
      <c r="N152">
        <v>2</v>
      </c>
      <c r="O152" s="1">
        <v>44504.66909722222</v>
      </c>
      <c r="P152" s="1">
        <v>44505.376793981479</v>
      </c>
      <c r="Q152">
        <v>59241</v>
      </c>
      <c r="R152">
        <v>1904</v>
      </c>
      <c r="S152" t="b">
        <v>0</v>
      </c>
      <c r="T152" t="s">
        <v>87</v>
      </c>
      <c r="U152" t="b">
        <v>0</v>
      </c>
      <c r="V152" t="s">
        <v>125</v>
      </c>
      <c r="W152" s="1">
        <v>44504.788472222222</v>
      </c>
      <c r="X152">
        <v>935</v>
      </c>
      <c r="Y152">
        <v>139</v>
      </c>
      <c r="Z152">
        <v>0</v>
      </c>
      <c r="AA152">
        <v>139</v>
      </c>
      <c r="AB152">
        <v>0</v>
      </c>
      <c r="AC152">
        <v>80</v>
      </c>
      <c r="AD152">
        <v>5</v>
      </c>
      <c r="AE152">
        <v>0</v>
      </c>
      <c r="AF152">
        <v>0</v>
      </c>
      <c r="AG152">
        <v>0</v>
      </c>
      <c r="AH152" t="s">
        <v>182</v>
      </c>
      <c r="AI152" s="1">
        <v>44505.376793981479</v>
      </c>
      <c r="AJ152">
        <v>946</v>
      </c>
      <c r="AK152">
        <v>10</v>
      </c>
      <c r="AL152">
        <v>0</v>
      </c>
      <c r="AM152">
        <v>10</v>
      </c>
      <c r="AN152">
        <v>0</v>
      </c>
      <c r="AO152">
        <v>9</v>
      </c>
      <c r="AP152">
        <v>-5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499</v>
      </c>
      <c r="B153" t="s">
        <v>79</v>
      </c>
      <c r="C153" t="s">
        <v>488</v>
      </c>
      <c r="D153" t="s">
        <v>81</v>
      </c>
      <c r="E153" s="2" t="str">
        <f>HYPERLINK("capsilon://?command=openfolder&amp;siteaddress=FAM.docvelocity-na8.net&amp;folderid=FX7A7933BC-B3C5-44F4-1386-3187626FF3E2","FX211013202")</f>
        <v>FX211013202</v>
      </c>
      <c r="F153" t="s">
        <v>19</v>
      </c>
      <c r="G153" t="s">
        <v>19</v>
      </c>
      <c r="H153" t="s">
        <v>82</v>
      </c>
      <c r="I153" t="s">
        <v>500</v>
      </c>
      <c r="J153">
        <v>38</v>
      </c>
      <c r="K153" t="s">
        <v>84</v>
      </c>
      <c r="L153" t="s">
        <v>85</v>
      </c>
      <c r="M153" t="s">
        <v>86</v>
      </c>
      <c r="N153">
        <v>2</v>
      </c>
      <c r="O153" s="1">
        <v>44504.684791666667</v>
      </c>
      <c r="P153" s="1">
        <v>44505.421689814815</v>
      </c>
      <c r="Q153">
        <v>63450</v>
      </c>
      <c r="R153">
        <v>218</v>
      </c>
      <c r="S153" t="b">
        <v>0</v>
      </c>
      <c r="T153" t="s">
        <v>87</v>
      </c>
      <c r="U153" t="b">
        <v>0</v>
      </c>
      <c r="V153" t="s">
        <v>189</v>
      </c>
      <c r="W153" s="1">
        <v>44504.799189814818</v>
      </c>
      <c r="X153">
        <v>36</v>
      </c>
      <c r="Y153">
        <v>0</v>
      </c>
      <c r="Z153">
        <v>0</v>
      </c>
      <c r="AA153">
        <v>0</v>
      </c>
      <c r="AB153">
        <v>37</v>
      </c>
      <c r="AC153">
        <v>0</v>
      </c>
      <c r="AD153">
        <v>38</v>
      </c>
      <c r="AE153">
        <v>0</v>
      </c>
      <c r="AF153">
        <v>0</v>
      </c>
      <c r="AG153">
        <v>0</v>
      </c>
      <c r="AH153" t="s">
        <v>182</v>
      </c>
      <c r="AI153" s="1">
        <v>44505.421689814815</v>
      </c>
      <c r="AJ153">
        <v>182</v>
      </c>
      <c r="AK153">
        <v>0</v>
      </c>
      <c r="AL153">
        <v>0</v>
      </c>
      <c r="AM153">
        <v>0</v>
      </c>
      <c r="AN153">
        <v>37</v>
      </c>
      <c r="AO153">
        <v>0</v>
      </c>
      <c r="AP153">
        <v>38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501</v>
      </c>
      <c r="B154" t="s">
        <v>79</v>
      </c>
      <c r="C154" t="s">
        <v>488</v>
      </c>
      <c r="D154" t="s">
        <v>81</v>
      </c>
      <c r="E154" s="2" t="str">
        <f>HYPERLINK("capsilon://?command=openfolder&amp;siteaddress=FAM.docvelocity-na8.net&amp;folderid=FX7A7933BC-B3C5-44F4-1386-3187626FF3E2","FX211013202")</f>
        <v>FX211013202</v>
      </c>
      <c r="F154" t="s">
        <v>19</v>
      </c>
      <c r="G154" t="s">
        <v>19</v>
      </c>
      <c r="H154" t="s">
        <v>82</v>
      </c>
      <c r="I154" t="s">
        <v>502</v>
      </c>
      <c r="J154">
        <v>38</v>
      </c>
      <c r="K154" t="s">
        <v>84</v>
      </c>
      <c r="L154" t="s">
        <v>85</v>
      </c>
      <c r="M154" t="s">
        <v>86</v>
      </c>
      <c r="N154">
        <v>2</v>
      </c>
      <c r="O154" s="1">
        <v>44504.689826388887</v>
      </c>
      <c r="P154" s="1">
        <v>44505.422881944447</v>
      </c>
      <c r="Q154">
        <v>63215</v>
      </c>
      <c r="R154">
        <v>121</v>
      </c>
      <c r="S154" t="b">
        <v>0</v>
      </c>
      <c r="T154" t="s">
        <v>87</v>
      </c>
      <c r="U154" t="b">
        <v>0</v>
      </c>
      <c r="V154" t="s">
        <v>189</v>
      </c>
      <c r="W154" s="1">
        <v>44504.799421296295</v>
      </c>
      <c r="X154">
        <v>19</v>
      </c>
      <c r="Y154">
        <v>0</v>
      </c>
      <c r="Z154">
        <v>0</v>
      </c>
      <c r="AA154">
        <v>0</v>
      </c>
      <c r="AB154">
        <v>37</v>
      </c>
      <c r="AC154">
        <v>0</v>
      </c>
      <c r="AD154">
        <v>38</v>
      </c>
      <c r="AE154">
        <v>0</v>
      </c>
      <c r="AF154">
        <v>0</v>
      </c>
      <c r="AG154">
        <v>0</v>
      </c>
      <c r="AH154" t="s">
        <v>182</v>
      </c>
      <c r="AI154" s="1">
        <v>44505.422881944447</v>
      </c>
      <c r="AJ154">
        <v>102</v>
      </c>
      <c r="AK154">
        <v>0</v>
      </c>
      <c r="AL154">
        <v>0</v>
      </c>
      <c r="AM154">
        <v>0</v>
      </c>
      <c r="AN154">
        <v>37</v>
      </c>
      <c r="AO154">
        <v>0</v>
      </c>
      <c r="AP154">
        <v>38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503</v>
      </c>
      <c r="B155" t="s">
        <v>79</v>
      </c>
      <c r="C155" t="s">
        <v>504</v>
      </c>
      <c r="D155" t="s">
        <v>81</v>
      </c>
      <c r="E155" s="2" t="str">
        <f>HYPERLINK("capsilon://?command=openfolder&amp;siteaddress=FAM.docvelocity-na8.net&amp;folderid=FXFCBDCF89-E0E6-044D-E7CF-71FDAF889BEA","FX21112449")</f>
        <v>FX21112449</v>
      </c>
      <c r="F155" t="s">
        <v>19</v>
      </c>
      <c r="G155" t="s">
        <v>19</v>
      </c>
      <c r="H155" t="s">
        <v>82</v>
      </c>
      <c r="I155" t="s">
        <v>505</v>
      </c>
      <c r="J155">
        <v>256</v>
      </c>
      <c r="K155" t="s">
        <v>84</v>
      </c>
      <c r="L155" t="s">
        <v>85</v>
      </c>
      <c r="M155" t="s">
        <v>86</v>
      </c>
      <c r="N155">
        <v>2</v>
      </c>
      <c r="O155" s="1">
        <v>44504.693703703706</v>
      </c>
      <c r="P155" s="1">
        <v>44505.471863425926</v>
      </c>
      <c r="Q155">
        <v>64847</v>
      </c>
      <c r="R155">
        <v>2386</v>
      </c>
      <c r="S155" t="b">
        <v>0</v>
      </c>
      <c r="T155" t="s">
        <v>87</v>
      </c>
      <c r="U155" t="b">
        <v>0</v>
      </c>
      <c r="V155" t="s">
        <v>189</v>
      </c>
      <c r="W155" s="1">
        <v>44504.807592592595</v>
      </c>
      <c r="X155">
        <v>706</v>
      </c>
      <c r="Y155">
        <v>184</v>
      </c>
      <c r="Z155">
        <v>0</v>
      </c>
      <c r="AA155">
        <v>184</v>
      </c>
      <c r="AB155">
        <v>0</v>
      </c>
      <c r="AC155">
        <v>57</v>
      </c>
      <c r="AD155">
        <v>72</v>
      </c>
      <c r="AE155">
        <v>0</v>
      </c>
      <c r="AF155">
        <v>0</v>
      </c>
      <c r="AG155">
        <v>0</v>
      </c>
      <c r="AH155" t="s">
        <v>160</v>
      </c>
      <c r="AI155" s="1">
        <v>44505.471863425926</v>
      </c>
      <c r="AJ155">
        <v>1407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70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506</v>
      </c>
      <c r="B156" t="s">
        <v>79</v>
      </c>
      <c r="C156" t="s">
        <v>97</v>
      </c>
      <c r="D156" t="s">
        <v>81</v>
      </c>
      <c r="E156" s="2" t="str">
        <f>HYPERLINK("capsilon://?command=openfolder&amp;siteaddress=FAM.docvelocity-na8.net&amp;folderid=FX3C3E8E4D-231D-114B-29EB-6DCBBE35F961","FX211011361")</f>
        <v>FX211011361</v>
      </c>
      <c r="F156" t="s">
        <v>19</v>
      </c>
      <c r="G156" t="s">
        <v>19</v>
      </c>
      <c r="H156" t="s">
        <v>82</v>
      </c>
      <c r="I156" t="s">
        <v>507</v>
      </c>
      <c r="J156">
        <v>284</v>
      </c>
      <c r="K156" t="s">
        <v>84</v>
      </c>
      <c r="L156" t="s">
        <v>85</v>
      </c>
      <c r="M156" t="s">
        <v>86</v>
      </c>
      <c r="N156">
        <v>2</v>
      </c>
      <c r="O156" s="1">
        <v>44501.572928240741</v>
      </c>
      <c r="P156" s="1">
        <v>44501.653101851851</v>
      </c>
      <c r="Q156">
        <v>5990</v>
      </c>
      <c r="R156">
        <v>937</v>
      </c>
      <c r="S156" t="b">
        <v>0</v>
      </c>
      <c r="T156" t="s">
        <v>87</v>
      </c>
      <c r="U156" t="b">
        <v>0</v>
      </c>
      <c r="V156" t="s">
        <v>121</v>
      </c>
      <c r="W156" s="1">
        <v>44501.58525462963</v>
      </c>
      <c r="X156">
        <v>556</v>
      </c>
      <c r="Y156">
        <v>196</v>
      </c>
      <c r="Z156">
        <v>0</v>
      </c>
      <c r="AA156">
        <v>196</v>
      </c>
      <c r="AB156">
        <v>21</v>
      </c>
      <c r="AC156">
        <v>52</v>
      </c>
      <c r="AD156">
        <v>88</v>
      </c>
      <c r="AE156">
        <v>0</v>
      </c>
      <c r="AF156">
        <v>0</v>
      </c>
      <c r="AG156">
        <v>0</v>
      </c>
      <c r="AH156" t="s">
        <v>104</v>
      </c>
      <c r="AI156" s="1">
        <v>44501.653101851851</v>
      </c>
      <c r="AJ156">
        <v>381</v>
      </c>
      <c r="AK156">
        <v>0</v>
      </c>
      <c r="AL156">
        <v>0</v>
      </c>
      <c r="AM156">
        <v>0</v>
      </c>
      <c r="AN156">
        <v>21</v>
      </c>
      <c r="AO156">
        <v>0</v>
      </c>
      <c r="AP156">
        <v>88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508</v>
      </c>
      <c r="B157" t="s">
        <v>79</v>
      </c>
      <c r="C157" t="s">
        <v>509</v>
      </c>
      <c r="D157" t="s">
        <v>81</v>
      </c>
      <c r="E157" s="2" t="str">
        <f>HYPERLINK("capsilon://?command=openfolder&amp;siteaddress=FAM.docvelocity-na8.net&amp;folderid=FX74162559-7E21-6E75-A6E6-421EFB73219A","FX21109470")</f>
        <v>FX21109470</v>
      </c>
      <c r="F157" t="s">
        <v>19</v>
      </c>
      <c r="G157" t="s">
        <v>19</v>
      </c>
      <c r="H157" t="s">
        <v>82</v>
      </c>
      <c r="I157" t="s">
        <v>510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44504.735011574077</v>
      </c>
      <c r="P157" s="1">
        <v>44505.464618055557</v>
      </c>
      <c r="Q157">
        <v>62239</v>
      </c>
      <c r="R157">
        <v>799</v>
      </c>
      <c r="S157" t="b">
        <v>0</v>
      </c>
      <c r="T157" t="s">
        <v>87</v>
      </c>
      <c r="U157" t="b">
        <v>0</v>
      </c>
      <c r="V157" t="s">
        <v>147</v>
      </c>
      <c r="W157" s="1">
        <v>44504.806423611109</v>
      </c>
      <c r="X157">
        <v>233</v>
      </c>
      <c r="Y157">
        <v>52</v>
      </c>
      <c r="Z157">
        <v>0</v>
      </c>
      <c r="AA157">
        <v>52</v>
      </c>
      <c r="AB157">
        <v>0</v>
      </c>
      <c r="AC157">
        <v>26</v>
      </c>
      <c r="AD157">
        <v>14</v>
      </c>
      <c r="AE157">
        <v>0</v>
      </c>
      <c r="AF157">
        <v>0</v>
      </c>
      <c r="AG157">
        <v>0</v>
      </c>
      <c r="AH157" t="s">
        <v>182</v>
      </c>
      <c r="AI157" s="1">
        <v>44505.464618055557</v>
      </c>
      <c r="AJ157">
        <v>566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14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511</v>
      </c>
      <c r="B158" t="s">
        <v>79</v>
      </c>
      <c r="C158" t="s">
        <v>512</v>
      </c>
      <c r="D158" t="s">
        <v>81</v>
      </c>
      <c r="E158" s="2" t="str">
        <f>HYPERLINK("capsilon://?command=openfolder&amp;siteaddress=FAM.docvelocity-na8.net&amp;folderid=FXA4DDA25C-9F9A-B03F-CF9F-91898369FD73","FX2110282")</f>
        <v>FX2110282</v>
      </c>
      <c r="F158" t="s">
        <v>19</v>
      </c>
      <c r="G158" t="s">
        <v>19</v>
      </c>
      <c r="H158" t="s">
        <v>82</v>
      </c>
      <c r="I158" t="s">
        <v>513</v>
      </c>
      <c r="J158">
        <v>66</v>
      </c>
      <c r="K158" t="s">
        <v>84</v>
      </c>
      <c r="L158" t="s">
        <v>85</v>
      </c>
      <c r="M158" t="s">
        <v>86</v>
      </c>
      <c r="N158">
        <v>2</v>
      </c>
      <c r="O158" s="1">
        <v>44501.360844907409</v>
      </c>
      <c r="P158" s="1">
        <v>44501.364293981482</v>
      </c>
      <c r="Q158">
        <v>196</v>
      </c>
      <c r="R158">
        <v>102</v>
      </c>
      <c r="S158" t="b">
        <v>0</v>
      </c>
      <c r="T158" t="s">
        <v>87</v>
      </c>
      <c r="U158" t="b">
        <v>0</v>
      </c>
      <c r="V158" t="s">
        <v>88</v>
      </c>
      <c r="W158" s="1">
        <v>44501.361979166664</v>
      </c>
      <c r="X158">
        <v>29</v>
      </c>
      <c r="Y158">
        <v>0</v>
      </c>
      <c r="Z158">
        <v>0</v>
      </c>
      <c r="AA158">
        <v>0</v>
      </c>
      <c r="AB158">
        <v>52</v>
      </c>
      <c r="AC158">
        <v>0</v>
      </c>
      <c r="AD158">
        <v>66</v>
      </c>
      <c r="AE158">
        <v>0</v>
      </c>
      <c r="AF158">
        <v>0</v>
      </c>
      <c r="AG158">
        <v>0</v>
      </c>
      <c r="AH158" t="s">
        <v>182</v>
      </c>
      <c r="AI158" s="1">
        <v>44501.364293981482</v>
      </c>
      <c r="AJ158">
        <v>73</v>
      </c>
      <c r="AK158">
        <v>0</v>
      </c>
      <c r="AL158">
        <v>0</v>
      </c>
      <c r="AM158">
        <v>0</v>
      </c>
      <c r="AN158">
        <v>52</v>
      </c>
      <c r="AO158">
        <v>0</v>
      </c>
      <c r="AP158">
        <v>66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514</v>
      </c>
      <c r="B159" t="s">
        <v>79</v>
      </c>
      <c r="C159" t="s">
        <v>515</v>
      </c>
      <c r="D159" t="s">
        <v>81</v>
      </c>
      <c r="E159" s="2" t="str">
        <f>HYPERLINK("capsilon://?command=openfolder&amp;siteaddress=FAM.docvelocity-na8.net&amp;folderid=FX850EC608-C158-ADF9-DDF1-AEFB2EEBBD0C","FX21111849")</f>
        <v>FX21111849</v>
      </c>
      <c r="F159" t="s">
        <v>19</v>
      </c>
      <c r="G159" t="s">
        <v>19</v>
      </c>
      <c r="H159" t="s">
        <v>82</v>
      </c>
      <c r="I159" t="s">
        <v>516</v>
      </c>
      <c r="J159">
        <v>948</v>
      </c>
      <c r="K159" t="s">
        <v>84</v>
      </c>
      <c r="L159" t="s">
        <v>85</v>
      </c>
      <c r="M159" t="s">
        <v>86</v>
      </c>
      <c r="N159">
        <v>2</v>
      </c>
      <c r="O159" s="1">
        <v>44504.768819444442</v>
      </c>
      <c r="P159" s="1">
        <v>44505.513067129628</v>
      </c>
      <c r="Q159">
        <v>56390</v>
      </c>
      <c r="R159">
        <v>7913</v>
      </c>
      <c r="S159" t="b">
        <v>0</v>
      </c>
      <c r="T159" t="s">
        <v>87</v>
      </c>
      <c r="U159" t="b">
        <v>0</v>
      </c>
      <c r="V159" t="s">
        <v>130</v>
      </c>
      <c r="W159" s="1">
        <v>44505.203506944446</v>
      </c>
      <c r="X159">
        <v>5285</v>
      </c>
      <c r="Y159">
        <v>462</v>
      </c>
      <c r="Z159">
        <v>0</v>
      </c>
      <c r="AA159">
        <v>462</v>
      </c>
      <c r="AB159">
        <v>564</v>
      </c>
      <c r="AC159">
        <v>289</v>
      </c>
      <c r="AD159">
        <v>486</v>
      </c>
      <c r="AE159">
        <v>0</v>
      </c>
      <c r="AF159">
        <v>0</v>
      </c>
      <c r="AG159">
        <v>0</v>
      </c>
      <c r="AH159" t="s">
        <v>89</v>
      </c>
      <c r="AI159" s="1">
        <v>44505.513067129628</v>
      </c>
      <c r="AJ159">
        <v>2372</v>
      </c>
      <c r="AK159">
        <v>0</v>
      </c>
      <c r="AL159">
        <v>0</v>
      </c>
      <c r="AM159">
        <v>0</v>
      </c>
      <c r="AN159">
        <v>282</v>
      </c>
      <c r="AO159">
        <v>0</v>
      </c>
      <c r="AP159">
        <v>486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517</v>
      </c>
      <c r="B160" t="s">
        <v>79</v>
      </c>
      <c r="C160" t="s">
        <v>518</v>
      </c>
      <c r="D160" t="s">
        <v>81</v>
      </c>
      <c r="E160" s="2" t="str">
        <f>HYPERLINK("capsilon://?command=openfolder&amp;siteaddress=FAM.docvelocity-na8.net&amp;folderid=FX6F3EE599-5BF7-E507-112F-325E76EEB60A","FX21102239")</f>
        <v>FX21102239</v>
      </c>
      <c r="F160" t="s">
        <v>19</v>
      </c>
      <c r="G160" t="s">
        <v>19</v>
      </c>
      <c r="H160" t="s">
        <v>82</v>
      </c>
      <c r="I160" t="s">
        <v>519</v>
      </c>
      <c r="J160">
        <v>66</v>
      </c>
      <c r="K160" t="s">
        <v>84</v>
      </c>
      <c r="L160" t="s">
        <v>85</v>
      </c>
      <c r="M160" t="s">
        <v>86</v>
      </c>
      <c r="N160">
        <v>2</v>
      </c>
      <c r="O160" s="1">
        <v>44501.362314814818</v>
      </c>
      <c r="P160" s="1">
        <v>44501.412951388891</v>
      </c>
      <c r="Q160">
        <v>838</v>
      </c>
      <c r="R160">
        <v>3537</v>
      </c>
      <c r="S160" t="b">
        <v>0</v>
      </c>
      <c r="T160" t="s">
        <v>87</v>
      </c>
      <c r="U160" t="b">
        <v>0</v>
      </c>
      <c r="V160" t="s">
        <v>88</v>
      </c>
      <c r="W160" s="1">
        <v>44501.399745370371</v>
      </c>
      <c r="X160">
        <v>2522</v>
      </c>
      <c r="Y160">
        <v>52</v>
      </c>
      <c r="Z160">
        <v>0</v>
      </c>
      <c r="AA160">
        <v>52</v>
      </c>
      <c r="AB160">
        <v>0</v>
      </c>
      <c r="AC160">
        <v>39</v>
      </c>
      <c r="AD160">
        <v>14</v>
      </c>
      <c r="AE160">
        <v>0</v>
      </c>
      <c r="AF160">
        <v>0</v>
      </c>
      <c r="AG160">
        <v>0</v>
      </c>
      <c r="AH160" t="s">
        <v>177</v>
      </c>
      <c r="AI160" s="1">
        <v>44501.412951388891</v>
      </c>
      <c r="AJ160">
        <v>1015</v>
      </c>
      <c r="AK160">
        <v>2</v>
      </c>
      <c r="AL160">
        <v>0</v>
      </c>
      <c r="AM160">
        <v>2</v>
      </c>
      <c r="AN160">
        <v>0</v>
      </c>
      <c r="AO160">
        <v>2</v>
      </c>
      <c r="AP160">
        <v>12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520</v>
      </c>
      <c r="B161" t="s">
        <v>79</v>
      </c>
      <c r="C161" t="s">
        <v>385</v>
      </c>
      <c r="D161" t="s">
        <v>81</v>
      </c>
      <c r="E161" s="2" t="str">
        <f>HYPERLINK("capsilon://?command=openfolder&amp;siteaddress=FAM.docvelocity-na8.net&amp;folderid=FX33273E1F-F852-49E0-514E-FD0DAE6DC4FC","FX211011712")</f>
        <v>FX211011712</v>
      </c>
      <c r="F161" t="s">
        <v>19</v>
      </c>
      <c r="G161" t="s">
        <v>19</v>
      </c>
      <c r="H161" t="s">
        <v>82</v>
      </c>
      <c r="I161" t="s">
        <v>386</v>
      </c>
      <c r="J161">
        <v>130</v>
      </c>
      <c r="K161" t="s">
        <v>84</v>
      </c>
      <c r="L161" t="s">
        <v>85</v>
      </c>
      <c r="M161" t="s">
        <v>86</v>
      </c>
      <c r="N161">
        <v>2</v>
      </c>
      <c r="O161" s="1">
        <v>44504.784768518519</v>
      </c>
      <c r="P161" s="1">
        <v>44505.222222222219</v>
      </c>
      <c r="Q161">
        <v>31533</v>
      </c>
      <c r="R161">
        <v>6263</v>
      </c>
      <c r="S161" t="b">
        <v>0</v>
      </c>
      <c r="T161" t="s">
        <v>87</v>
      </c>
      <c r="U161" t="b">
        <v>1</v>
      </c>
      <c r="V161" t="s">
        <v>173</v>
      </c>
      <c r="W161" s="1">
        <v>44504.841574074075</v>
      </c>
      <c r="X161">
        <v>3609</v>
      </c>
      <c r="Y161">
        <v>459</v>
      </c>
      <c r="Z161">
        <v>0</v>
      </c>
      <c r="AA161">
        <v>459</v>
      </c>
      <c r="AB161">
        <v>116</v>
      </c>
      <c r="AC161">
        <v>228</v>
      </c>
      <c r="AD161">
        <v>-329</v>
      </c>
      <c r="AE161">
        <v>0</v>
      </c>
      <c r="AF161">
        <v>0</v>
      </c>
      <c r="AG161">
        <v>0</v>
      </c>
      <c r="AH161" t="s">
        <v>177</v>
      </c>
      <c r="AI161" s="1">
        <v>44505.222222222219</v>
      </c>
      <c r="AJ161">
        <v>2585</v>
      </c>
      <c r="AK161">
        <v>4</v>
      </c>
      <c r="AL161">
        <v>0</v>
      </c>
      <c r="AM161">
        <v>4</v>
      </c>
      <c r="AN161">
        <v>79</v>
      </c>
      <c r="AO161">
        <v>4</v>
      </c>
      <c r="AP161">
        <v>-333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521</v>
      </c>
      <c r="B162" t="s">
        <v>79</v>
      </c>
      <c r="C162" t="s">
        <v>522</v>
      </c>
      <c r="D162" t="s">
        <v>81</v>
      </c>
      <c r="E162" s="2" t="str">
        <f>HYPERLINK("capsilon://?command=openfolder&amp;siteaddress=FAM.docvelocity-na8.net&amp;folderid=FX27962233-3E74-8583-6E36-2ABE1B5C3E9A","FX210812114")</f>
        <v>FX210812114</v>
      </c>
      <c r="F162" t="s">
        <v>19</v>
      </c>
      <c r="G162" t="s">
        <v>19</v>
      </c>
      <c r="H162" t="s">
        <v>82</v>
      </c>
      <c r="I162" t="s">
        <v>523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44501.365844907406</v>
      </c>
      <c r="P162" s="1">
        <v>44501.377766203703</v>
      </c>
      <c r="Q162">
        <v>925</v>
      </c>
      <c r="R162">
        <v>105</v>
      </c>
      <c r="S162" t="b">
        <v>0</v>
      </c>
      <c r="T162" t="s">
        <v>87</v>
      </c>
      <c r="U162" t="b">
        <v>0</v>
      </c>
      <c r="V162" t="s">
        <v>290</v>
      </c>
      <c r="W162" s="1">
        <v>44501.374837962961</v>
      </c>
      <c r="X162">
        <v>45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177</v>
      </c>
      <c r="AI162" s="1">
        <v>44501.377766203703</v>
      </c>
      <c r="AJ162">
        <v>60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524</v>
      </c>
      <c r="B163" t="s">
        <v>79</v>
      </c>
      <c r="C163" t="s">
        <v>525</v>
      </c>
      <c r="D163" t="s">
        <v>81</v>
      </c>
      <c r="E163" s="2" t="str">
        <f>HYPERLINK("capsilon://?command=openfolder&amp;siteaddress=FAM.docvelocity-na8.net&amp;folderid=FX8DB92994-F37E-5FF7-8772-014EB17D8DBF","FX211013935")</f>
        <v>FX211013935</v>
      </c>
      <c r="F163" t="s">
        <v>19</v>
      </c>
      <c r="G163" t="s">
        <v>19</v>
      </c>
      <c r="H163" t="s">
        <v>82</v>
      </c>
      <c r="I163" t="s">
        <v>526</v>
      </c>
      <c r="J163">
        <v>209</v>
      </c>
      <c r="K163" t="s">
        <v>84</v>
      </c>
      <c r="L163" t="s">
        <v>85</v>
      </c>
      <c r="M163" t="s">
        <v>86</v>
      </c>
      <c r="N163">
        <v>2</v>
      </c>
      <c r="O163" s="1">
        <v>44501.581759259258</v>
      </c>
      <c r="P163" s="1">
        <v>44501.661458333336</v>
      </c>
      <c r="Q163">
        <v>4315</v>
      </c>
      <c r="R163">
        <v>2571</v>
      </c>
      <c r="S163" t="b">
        <v>0</v>
      </c>
      <c r="T163" t="s">
        <v>87</v>
      </c>
      <c r="U163" t="b">
        <v>0</v>
      </c>
      <c r="V163" t="s">
        <v>121</v>
      </c>
      <c r="W163" s="1">
        <v>44501.60664351852</v>
      </c>
      <c r="X163">
        <v>1842</v>
      </c>
      <c r="Y163">
        <v>260</v>
      </c>
      <c r="Z163">
        <v>0</v>
      </c>
      <c r="AA163">
        <v>260</v>
      </c>
      <c r="AB163">
        <v>0</v>
      </c>
      <c r="AC163">
        <v>215</v>
      </c>
      <c r="AD163">
        <v>-51</v>
      </c>
      <c r="AE163">
        <v>0</v>
      </c>
      <c r="AF163">
        <v>0</v>
      </c>
      <c r="AG163">
        <v>0</v>
      </c>
      <c r="AH163" t="s">
        <v>104</v>
      </c>
      <c r="AI163" s="1">
        <v>44501.661458333336</v>
      </c>
      <c r="AJ163">
        <v>721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-52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527</v>
      </c>
      <c r="B164" t="s">
        <v>79</v>
      </c>
      <c r="C164" t="s">
        <v>415</v>
      </c>
      <c r="D164" t="s">
        <v>81</v>
      </c>
      <c r="E164" s="2" t="str">
        <f>HYPERLINK("capsilon://?command=openfolder&amp;siteaddress=FAM.docvelocity-na8.net&amp;folderid=FX8DD29932-9FEE-B5A0-3BDD-406C2FABA338","FX211013524")</f>
        <v>FX211013524</v>
      </c>
      <c r="F164" t="s">
        <v>19</v>
      </c>
      <c r="G164" t="s">
        <v>19</v>
      </c>
      <c r="H164" t="s">
        <v>82</v>
      </c>
      <c r="I164" t="s">
        <v>416</v>
      </c>
      <c r="J164">
        <v>66</v>
      </c>
      <c r="K164" t="s">
        <v>84</v>
      </c>
      <c r="L164" t="s">
        <v>85</v>
      </c>
      <c r="M164" t="s">
        <v>86</v>
      </c>
      <c r="N164">
        <v>2</v>
      </c>
      <c r="O164" s="1">
        <v>44505.305902777778</v>
      </c>
      <c r="P164" s="1">
        <v>44505.327245370368</v>
      </c>
      <c r="Q164">
        <v>322</v>
      </c>
      <c r="R164">
        <v>1522</v>
      </c>
      <c r="S164" t="b">
        <v>0</v>
      </c>
      <c r="T164" t="s">
        <v>87</v>
      </c>
      <c r="U164" t="b">
        <v>1</v>
      </c>
      <c r="V164" t="s">
        <v>130</v>
      </c>
      <c r="W164" s="1">
        <v>44505.318229166667</v>
      </c>
      <c r="X164">
        <v>959</v>
      </c>
      <c r="Y164">
        <v>52</v>
      </c>
      <c r="Z164">
        <v>0</v>
      </c>
      <c r="AA164">
        <v>52</v>
      </c>
      <c r="AB164">
        <v>0</v>
      </c>
      <c r="AC164">
        <v>38</v>
      </c>
      <c r="AD164">
        <v>14</v>
      </c>
      <c r="AE164">
        <v>0</v>
      </c>
      <c r="AF164">
        <v>0</v>
      </c>
      <c r="AG164">
        <v>0</v>
      </c>
      <c r="AH164" t="s">
        <v>182</v>
      </c>
      <c r="AI164" s="1">
        <v>44505.327245370368</v>
      </c>
      <c r="AJ164">
        <v>555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14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528</v>
      </c>
      <c r="B165" t="s">
        <v>79</v>
      </c>
      <c r="C165" t="s">
        <v>394</v>
      </c>
      <c r="D165" t="s">
        <v>81</v>
      </c>
      <c r="E165" s="2" t="str">
        <f>HYPERLINK("capsilon://?command=openfolder&amp;siteaddress=FAM.docvelocity-na8.net&amp;folderid=FX1BB73A50-560F-9F95-94F2-3B2AE39268DB","FX21106980")</f>
        <v>FX21106980</v>
      </c>
      <c r="F165" t="s">
        <v>19</v>
      </c>
      <c r="G165" t="s">
        <v>19</v>
      </c>
      <c r="H165" t="s">
        <v>82</v>
      </c>
      <c r="I165" t="s">
        <v>395</v>
      </c>
      <c r="J165">
        <v>748</v>
      </c>
      <c r="K165" t="s">
        <v>84</v>
      </c>
      <c r="L165" t="s">
        <v>85</v>
      </c>
      <c r="M165" t="s">
        <v>86</v>
      </c>
      <c r="N165">
        <v>2</v>
      </c>
      <c r="O165" s="1">
        <v>44505.308333333334</v>
      </c>
      <c r="P165" s="1">
        <v>44505.455567129633</v>
      </c>
      <c r="Q165">
        <v>3130</v>
      </c>
      <c r="R165">
        <v>9591</v>
      </c>
      <c r="S165" t="b">
        <v>0</v>
      </c>
      <c r="T165" t="s">
        <v>87</v>
      </c>
      <c r="U165" t="b">
        <v>1</v>
      </c>
      <c r="V165" t="s">
        <v>103</v>
      </c>
      <c r="W165" s="1">
        <v>44505.376238425924</v>
      </c>
      <c r="X165">
        <v>5746</v>
      </c>
      <c r="Y165">
        <v>346</v>
      </c>
      <c r="Z165">
        <v>0</v>
      </c>
      <c r="AA165">
        <v>346</v>
      </c>
      <c r="AB165">
        <v>344</v>
      </c>
      <c r="AC165">
        <v>251</v>
      </c>
      <c r="AD165">
        <v>402</v>
      </c>
      <c r="AE165">
        <v>0</v>
      </c>
      <c r="AF165">
        <v>0</v>
      </c>
      <c r="AG165">
        <v>0</v>
      </c>
      <c r="AH165" t="s">
        <v>160</v>
      </c>
      <c r="AI165" s="1">
        <v>44505.455567129633</v>
      </c>
      <c r="AJ165">
        <v>3764</v>
      </c>
      <c r="AK165">
        <v>2</v>
      </c>
      <c r="AL165">
        <v>0</v>
      </c>
      <c r="AM165">
        <v>2</v>
      </c>
      <c r="AN165">
        <v>403</v>
      </c>
      <c r="AO165">
        <v>2</v>
      </c>
      <c r="AP165">
        <v>400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>
      <c r="A166" t="s">
        <v>529</v>
      </c>
      <c r="B166" t="s">
        <v>79</v>
      </c>
      <c r="C166" t="s">
        <v>403</v>
      </c>
      <c r="D166" t="s">
        <v>81</v>
      </c>
      <c r="E166" s="2" t="str">
        <f>HYPERLINK("capsilon://?command=openfolder&amp;siteaddress=FAM.docvelocity-na8.net&amp;folderid=FXE76CDCDD-925F-6763-7983-84FDDA739A89","FX211013443")</f>
        <v>FX211013443</v>
      </c>
      <c r="F166" t="s">
        <v>19</v>
      </c>
      <c r="G166" t="s">
        <v>19</v>
      </c>
      <c r="H166" t="s">
        <v>82</v>
      </c>
      <c r="I166" t="s">
        <v>437</v>
      </c>
      <c r="J166">
        <v>76</v>
      </c>
      <c r="K166" t="s">
        <v>84</v>
      </c>
      <c r="L166" t="s">
        <v>85</v>
      </c>
      <c r="M166" t="s">
        <v>86</v>
      </c>
      <c r="N166">
        <v>2</v>
      </c>
      <c r="O166" s="1">
        <v>44505.314155092594</v>
      </c>
      <c r="P166" s="1">
        <v>44505.3358912037</v>
      </c>
      <c r="Q166">
        <v>644</v>
      </c>
      <c r="R166">
        <v>1234</v>
      </c>
      <c r="S166" t="b">
        <v>0</v>
      </c>
      <c r="T166" t="s">
        <v>87</v>
      </c>
      <c r="U166" t="b">
        <v>1</v>
      </c>
      <c r="V166" t="s">
        <v>130</v>
      </c>
      <c r="W166" s="1">
        <v>44505.327256944445</v>
      </c>
      <c r="X166">
        <v>779</v>
      </c>
      <c r="Y166">
        <v>74</v>
      </c>
      <c r="Z166">
        <v>0</v>
      </c>
      <c r="AA166">
        <v>74</v>
      </c>
      <c r="AB166">
        <v>0</v>
      </c>
      <c r="AC166">
        <v>52</v>
      </c>
      <c r="AD166">
        <v>2</v>
      </c>
      <c r="AE166">
        <v>0</v>
      </c>
      <c r="AF166">
        <v>0</v>
      </c>
      <c r="AG166">
        <v>0</v>
      </c>
      <c r="AH166" t="s">
        <v>182</v>
      </c>
      <c r="AI166" s="1">
        <v>44505.3358912037</v>
      </c>
      <c r="AJ166">
        <v>419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>
      <c r="A167" t="s">
        <v>530</v>
      </c>
      <c r="B167" t="s">
        <v>79</v>
      </c>
      <c r="C167" t="s">
        <v>444</v>
      </c>
      <c r="D167" t="s">
        <v>81</v>
      </c>
      <c r="E167" s="2" t="str">
        <f>HYPERLINK("capsilon://?command=openfolder&amp;siteaddress=FAM.docvelocity-na8.net&amp;folderid=FXFA625F4E-A1A2-DD8E-D81A-CA0C586AC07B","FX21108133")</f>
        <v>FX21108133</v>
      </c>
      <c r="F167" t="s">
        <v>19</v>
      </c>
      <c r="G167" t="s">
        <v>19</v>
      </c>
      <c r="H167" t="s">
        <v>82</v>
      </c>
      <c r="I167" t="s">
        <v>445</v>
      </c>
      <c r="J167">
        <v>38</v>
      </c>
      <c r="K167" t="s">
        <v>84</v>
      </c>
      <c r="L167" t="s">
        <v>85</v>
      </c>
      <c r="M167" t="s">
        <v>86</v>
      </c>
      <c r="N167">
        <v>2</v>
      </c>
      <c r="O167" s="1">
        <v>44505.315636574072</v>
      </c>
      <c r="P167" s="1">
        <v>44505.359224537038</v>
      </c>
      <c r="Q167">
        <v>845</v>
      </c>
      <c r="R167">
        <v>2921</v>
      </c>
      <c r="S167" t="b">
        <v>0</v>
      </c>
      <c r="T167" t="s">
        <v>87</v>
      </c>
      <c r="U167" t="b">
        <v>1</v>
      </c>
      <c r="V167" t="s">
        <v>88</v>
      </c>
      <c r="W167" s="1">
        <v>44505.339525462965</v>
      </c>
      <c r="X167">
        <v>1781</v>
      </c>
      <c r="Y167">
        <v>37</v>
      </c>
      <c r="Z167">
        <v>0</v>
      </c>
      <c r="AA167">
        <v>37</v>
      </c>
      <c r="AB167">
        <v>0</v>
      </c>
      <c r="AC167">
        <v>34</v>
      </c>
      <c r="AD167">
        <v>1</v>
      </c>
      <c r="AE167">
        <v>0</v>
      </c>
      <c r="AF167">
        <v>0</v>
      </c>
      <c r="AG167">
        <v>0</v>
      </c>
      <c r="AH167" t="s">
        <v>182</v>
      </c>
      <c r="AI167" s="1">
        <v>44505.359224537038</v>
      </c>
      <c r="AJ167">
        <v>1140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>
      <c r="A168" t="s">
        <v>531</v>
      </c>
      <c r="B168" t="s">
        <v>79</v>
      </c>
      <c r="C168" t="s">
        <v>455</v>
      </c>
      <c r="D168" t="s">
        <v>81</v>
      </c>
      <c r="E168" s="2" t="str">
        <f>HYPERLINK("capsilon://?command=openfolder&amp;siteaddress=FAM.docvelocity-na8.net&amp;folderid=FXA4E7FC52-4D15-BA17-6A45-C615F7C5CE6B","FX21101199")</f>
        <v>FX21101199</v>
      </c>
      <c r="F168" t="s">
        <v>19</v>
      </c>
      <c r="G168" t="s">
        <v>19</v>
      </c>
      <c r="H168" t="s">
        <v>82</v>
      </c>
      <c r="I168" t="s">
        <v>456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44505.339363425926</v>
      </c>
      <c r="P168" s="1">
        <v>44505.419571759259</v>
      </c>
      <c r="Q168">
        <v>4964</v>
      </c>
      <c r="R168">
        <v>1966</v>
      </c>
      <c r="S168" t="b">
        <v>0</v>
      </c>
      <c r="T168" t="s">
        <v>87</v>
      </c>
      <c r="U168" t="b">
        <v>1</v>
      </c>
      <c r="V168" t="s">
        <v>130</v>
      </c>
      <c r="W168" s="1">
        <v>44505.36855324074</v>
      </c>
      <c r="X168">
        <v>1240</v>
      </c>
      <c r="Y168">
        <v>52</v>
      </c>
      <c r="Z168">
        <v>0</v>
      </c>
      <c r="AA168">
        <v>52</v>
      </c>
      <c r="AB168">
        <v>0</v>
      </c>
      <c r="AC168">
        <v>38</v>
      </c>
      <c r="AD168">
        <v>14</v>
      </c>
      <c r="AE168">
        <v>0</v>
      </c>
      <c r="AF168">
        <v>0</v>
      </c>
      <c r="AG168">
        <v>0</v>
      </c>
      <c r="AH168" t="s">
        <v>182</v>
      </c>
      <c r="AI168" s="1">
        <v>44505.419571759259</v>
      </c>
      <c r="AJ168">
        <v>612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14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>
      <c r="A169" t="s">
        <v>532</v>
      </c>
      <c r="B169" t="s">
        <v>79</v>
      </c>
      <c r="C169" t="s">
        <v>338</v>
      </c>
      <c r="D169" t="s">
        <v>81</v>
      </c>
      <c r="E169" s="2" t="str">
        <f>HYPERLINK("capsilon://?command=openfolder&amp;siteaddress=FAM.docvelocity-na8.net&amp;folderid=FXF7D8467C-BC52-93A3-CEF6-60DA90F04832","FX210914449")</f>
        <v>FX210914449</v>
      </c>
      <c r="F169" t="s">
        <v>19</v>
      </c>
      <c r="G169" t="s">
        <v>19</v>
      </c>
      <c r="H169" t="s">
        <v>82</v>
      </c>
      <c r="I169" t="s">
        <v>533</v>
      </c>
      <c r="J169">
        <v>66</v>
      </c>
      <c r="K169" t="s">
        <v>84</v>
      </c>
      <c r="L169" t="s">
        <v>85</v>
      </c>
      <c r="M169" t="s">
        <v>86</v>
      </c>
      <c r="N169">
        <v>2</v>
      </c>
      <c r="O169" s="1">
        <v>44505.361377314817</v>
      </c>
      <c r="P169" s="1">
        <v>44505.472696759258</v>
      </c>
      <c r="Q169">
        <v>9518</v>
      </c>
      <c r="R169">
        <v>100</v>
      </c>
      <c r="S169" t="b">
        <v>0</v>
      </c>
      <c r="T169" t="s">
        <v>87</v>
      </c>
      <c r="U169" t="b">
        <v>0</v>
      </c>
      <c r="V169" t="s">
        <v>130</v>
      </c>
      <c r="W169" s="1">
        <v>44505.369166666664</v>
      </c>
      <c r="X169">
        <v>52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66</v>
      </c>
      <c r="AE169">
        <v>0</v>
      </c>
      <c r="AF169">
        <v>0</v>
      </c>
      <c r="AG169">
        <v>0</v>
      </c>
      <c r="AH169" t="s">
        <v>182</v>
      </c>
      <c r="AI169" s="1">
        <v>44505.472696759258</v>
      </c>
      <c r="AJ169">
        <v>48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66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>
      <c r="A170" t="s">
        <v>534</v>
      </c>
      <c r="B170" t="s">
        <v>79</v>
      </c>
      <c r="C170" t="s">
        <v>403</v>
      </c>
      <c r="D170" t="s">
        <v>81</v>
      </c>
      <c r="E170" s="2" t="str">
        <f>HYPERLINK("capsilon://?command=openfolder&amp;siteaddress=FAM.docvelocity-na8.net&amp;folderid=FXE76CDCDD-925F-6763-7983-84FDDA739A89","FX211013443")</f>
        <v>FX211013443</v>
      </c>
      <c r="F170" t="s">
        <v>19</v>
      </c>
      <c r="G170" t="s">
        <v>19</v>
      </c>
      <c r="H170" t="s">
        <v>82</v>
      </c>
      <c r="I170" t="s">
        <v>535</v>
      </c>
      <c r="J170">
        <v>26</v>
      </c>
      <c r="K170" t="s">
        <v>84</v>
      </c>
      <c r="L170" t="s">
        <v>85</v>
      </c>
      <c r="M170" t="s">
        <v>86</v>
      </c>
      <c r="N170">
        <v>1</v>
      </c>
      <c r="O170" s="1">
        <v>44505.374664351853</v>
      </c>
      <c r="P170" s="1">
        <v>44505.460902777777</v>
      </c>
      <c r="Q170">
        <v>6868</v>
      </c>
      <c r="R170">
        <v>583</v>
      </c>
      <c r="S170" t="b">
        <v>0</v>
      </c>
      <c r="T170" t="s">
        <v>87</v>
      </c>
      <c r="U170" t="b">
        <v>0</v>
      </c>
      <c r="V170" t="s">
        <v>108</v>
      </c>
      <c r="W170" s="1">
        <v>44505.460902777777</v>
      </c>
      <c r="X170">
        <v>270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26</v>
      </c>
      <c r="AE170">
        <v>21</v>
      </c>
      <c r="AF170">
        <v>0</v>
      </c>
      <c r="AG170">
        <v>2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>
      <c r="A171" t="s">
        <v>536</v>
      </c>
      <c r="B171" t="s">
        <v>79</v>
      </c>
      <c r="C171" t="s">
        <v>403</v>
      </c>
      <c r="D171" t="s">
        <v>81</v>
      </c>
      <c r="E171" s="2" t="str">
        <f>HYPERLINK("capsilon://?command=openfolder&amp;siteaddress=FAM.docvelocity-na8.net&amp;folderid=FXE76CDCDD-925F-6763-7983-84FDDA739A89","FX211013443")</f>
        <v>FX211013443</v>
      </c>
      <c r="F171" t="s">
        <v>19</v>
      </c>
      <c r="G171" t="s">
        <v>19</v>
      </c>
      <c r="H171" t="s">
        <v>82</v>
      </c>
      <c r="I171" t="s">
        <v>537</v>
      </c>
      <c r="J171">
        <v>31</v>
      </c>
      <c r="K171" t="s">
        <v>84</v>
      </c>
      <c r="L171" t="s">
        <v>85</v>
      </c>
      <c r="M171" t="s">
        <v>86</v>
      </c>
      <c r="N171">
        <v>2</v>
      </c>
      <c r="O171" s="1">
        <v>44505.37709490741</v>
      </c>
      <c r="P171" s="1">
        <v>44505.473055555558</v>
      </c>
      <c r="Q171">
        <v>8122</v>
      </c>
      <c r="R171">
        <v>169</v>
      </c>
      <c r="S171" t="b">
        <v>0</v>
      </c>
      <c r="T171" t="s">
        <v>87</v>
      </c>
      <c r="U171" t="b">
        <v>0</v>
      </c>
      <c r="V171" t="s">
        <v>130</v>
      </c>
      <c r="W171" s="1">
        <v>44505.410775462966</v>
      </c>
      <c r="X171">
        <v>64</v>
      </c>
      <c r="Y171">
        <v>0</v>
      </c>
      <c r="Z171">
        <v>0</v>
      </c>
      <c r="AA171">
        <v>0</v>
      </c>
      <c r="AB171">
        <v>27</v>
      </c>
      <c r="AC171">
        <v>0</v>
      </c>
      <c r="AD171">
        <v>31</v>
      </c>
      <c r="AE171">
        <v>0</v>
      </c>
      <c r="AF171">
        <v>0</v>
      </c>
      <c r="AG171">
        <v>0</v>
      </c>
      <c r="AH171" t="s">
        <v>182</v>
      </c>
      <c r="AI171" s="1">
        <v>44505.473055555558</v>
      </c>
      <c r="AJ171">
        <v>30</v>
      </c>
      <c r="AK171">
        <v>0</v>
      </c>
      <c r="AL171">
        <v>0</v>
      </c>
      <c r="AM171">
        <v>0</v>
      </c>
      <c r="AN171">
        <v>27</v>
      </c>
      <c r="AO171">
        <v>0</v>
      </c>
      <c r="AP171">
        <v>31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>
      <c r="A172" t="s">
        <v>538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HYPERLINK("capsilon://?command=openfolder&amp;siteaddress=FAM.docvelocity-na8.net&amp;folderid=FX6F5F28E3-8FBC-0CB6-11D3-60C5396CFF93","FX210815934")</f>
        <v>FX210815934</v>
      </c>
      <c r="F172" t="s">
        <v>19</v>
      </c>
      <c r="G172" t="s">
        <v>19</v>
      </c>
      <c r="H172" t="s">
        <v>82</v>
      </c>
      <c r="I172" t="s">
        <v>539</v>
      </c>
      <c r="J172">
        <v>66</v>
      </c>
      <c r="K172" t="s">
        <v>84</v>
      </c>
      <c r="L172" t="s">
        <v>85</v>
      </c>
      <c r="M172" t="s">
        <v>86</v>
      </c>
      <c r="N172">
        <v>2</v>
      </c>
      <c r="O172" s="1">
        <v>44505.388831018521</v>
      </c>
      <c r="P172" s="1">
        <v>44505.474872685183</v>
      </c>
      <c r="Q172">
        <v>7199</v>
      </c>
      <c r="R172">
        <v>235</v>
      </c>
      <c r="S172" t="b">
        <v>0</v>
      </c>
      <c r="T172" t="s">
        <v>87</v>
      </c>
      <c r="U172" t="b">
        <v>0</v>
      </c>
      <c r="V172" t="s">
        <v>130</v>
      </c>
      <c r="W172" s="1">
        <v>44505.41170138889</v>
      </c>
      <c r="X172">
        <v>79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66</v>
      </c>
      <c r="AE172">
        <v>0</v>
      </c>
      <c r="AF172">
        <v>0</v>
      </c>
      <c r="AG172">
        <v>0</v>
      </c>
      <c r="AH172" t="s">
        <v>182</v>
      </c>
      <c r="AI172" s="1">
        <v>44505.474872685183</v>
      </c>
      <c r="AJ172">
        <v>156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>
      <c r="A173" t="s">
        <v>540</v>
      </c>
      <c r="B173" t="s">
        <v>79</v>
      </c>
      <c r="C173" t="s">
        <v>541</v>
      </c>
      <c r="D173" t="s">
        <v>81</v>
      </c>
      <c r="E173" s="2" t="str">
        <f>HYPERLINK("capsilon://?command=openfolder&amp;siteaddress=FAM.docvelocity-na8.net&amp;folderid=FX33B21433-9F23-3D09-364C-98E158FE8012","FX211010807")</f>
        <v>FX211010807</v>
      </c>
      <c r="F173" t="s">
        <v>19</v>
      </c>
      <c r="G173" t="s">
        <v>19</v>
      </c>
      <c r="H173" t="s">
        <v>82</v>
      </c>
      <c r="I173" t="s">
        <v>542</v>
      </c>
      <c r="J173">
        <v>263</v>
      </c>
      <c r="K173" t="s">
        <v>84</v>
      </c>
      <c r="L173" t="s">
        <v>85</v>
      </c>
      <c r="M173" t="s">
        <v>86</v>
      </c>
      <c r="N173">
        <v>2</v>
      </c>
      <c r="O173" s="1">
        <v>44505.412418981483</v>
      </c>
      <c r="P173" s="1">
        <v>44505.52070601852</v>
      </c>
      <c r="Q173">
        <v>6957</v>
      </c>
      <c r="R173">
        <v>2399</v>
      </c>
      <c r="S173" t="b">
        <v>0</v>
      </c>
      <c r="T173" t="s">
        <v>87</v>
      </c>
      <c r="U173" t="b">
        <v>0</v>
      </c>
      <c r="V173" t="s">
        <v>290</v>
      </c>
      <c r="W173" s="1">
        <v>44505.440335648149</v>
      </c>
      <c r="X173">
        <v>820</v>
      </c>
      <c r="Y173">
        <v>219</v>
      </c>
      <c r="Z173">
        <v>0</v>
      </c>
      <c r="AA173">
        <v>219</v>
      </c>
      <c r="AB173">
        <v>0</v>
      </c>
      <c r="AC173">
        <v>63</v>
      </c>
      <c r="AD173">
        <v>44</v>
      </c>
      <c r="AE173">
        <v>0</v>
      </c>
      <c r="AF173">
        <v>0</v>
      </c>
      <c r="AG173">
        <v>0</v>
      </c>
      <c r="AH173" t="s">
        <v>160</v>
      </c>
      <c r="AI173" s="1">
        <v>44505.52070601852</v>
      </c>
      <c r="AJ173">
        <v>1579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44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>
      <c r="A174" t="s">
        <v>543</v>
      </c>
      <c r="B174" t="s">
        <v>79</v>
      </c>
      <c r="C174" t="s">
        <v>210</v>
      </c>
      <c r="D174" t="s">
        <v>81</v>
      </c>
      <c r="E174" s="2" t="str">
        <f>HYPERLINK("capsilon://?command=openfolder&amp;siteaddress=FAM.docvelocity-na8.net&amp;folderid=FX9F67F532-5E8E-6A3E-A752-8786BFD22909","FX2111925")</f>
        <v>FX2111925</v>
      </c>
      <c r="F174" t="s">
        <v>19</v>
      </c>
      <c r="G174" t="s">
        <v>19</v>
      </c>
      <c r="H174" t="s">
        <v>82</v>
      </c>
      <c r="I174" t="s">
        <v>544</v>
      </c>
      <c r="J174">
        <v>38</v>
      </c>
      <c r="K174" t="s">
        <v>137</v>
      </c>
      <c r="L174" t="s">
        <v>19</v>
      </c>
      <c r="M174" t="s">
        <v>81</v>
      </c>
      <c r="N174">
        <v>0</v>
      </c>
      <c r="O174" s="1">
        <v>44505.415763888886</v>
      </c>
      <c r="P174" s="1">
        <v>44505.416076388887</v>
      </c>
      <c r="Q174">
        <v>27</v>
      </c>
      <c r="R174">
        <v>0</v>
      </c>
      <c r="S174" t="b">
        <v>0</v>
      </c>
      <c r="T174" t="s">
        <v>87</v>
      </c>
      <c r="U174" t="b">
        <v>0</v>
      </c>
      <c r="V174" t="s">
        <v>87</v>
      </c>
      <c r="W174" t="s">
        <v>87</v>
      </c>
      <c r="X174" t="s">
        <v>87</v>
      </c>
      <c r="Y174" t="s">
        <v>87</v>
      </c>
      <c r="Z174" t="s">
        <v>87</v>
      </c>
      <c r="AA174" t="s">
        <v>87</v>
      </c>
      <c r="AB174" t="s">
        <v>87</v>
      </c>
      <c r="AC174" t="s">
        <v>87</v>
      </c>
      <c r="AD174" t="s">
        <v>87</v>
      </c>
      <c r="AE174" t="s">
        <v>87</v>
      </c>
      <c r="AF174" t="s">
        <v>87</v>
      </c>
      <c r="AG174" t="s">
        <v>87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>
      <c r="A175" t="s">
        <v>545</v>
      </c>
      <c r="B175" t="s">
        <v>79</v>
      </c>
      <c r="C175" t="s">
        <v>210</v>
      </c>
      <c r="D175" t="s">
        <v>81</v>
      </c>
      <c r="E175" s="2" t="str">
        <f>HYPERLINK("capsilon://?command=openfolder&amp;siteaddress=FAM.docvelocity-na8.net&amp;folderid=FX9F67F532-5E8E-6A3E-A752-8786BFD22909","FX2111925")</f>
        <v>FX2111925</v>
      </c>
      <c r="F175" t="s">
        <v>19</v>
      </c>
      <c r="G175" t="s">
        <v>19</v>
      </c>
      <c r="H175" t="s">
        <v>82</v>
      </c>
      <c r="I175" t="s">
        <v>546</v>
      </c>
      <c r="J175">
        <v>38</v>
      </c>
      <c r="K175" t="s">
        <v>137</v>
      </c>
      <c r="L175" t="s">
        <v>19</v>
      </c>
      <c r="M175" t="s">
        <v>81</v>
      </c>
      <c r="N175">
        <v>0</v>
      </c>
      <c r="O175" s="1">
        <v>44505.416539351849</v>
      </c>
      <c r="P175" s="1">
        <v>44505.416851851849</v>
      </c>
      <c r="Q175">
        <v>27</v>
      </c>
      <c r="R175">
        <v>0</v>
      </c>
      <c r="S175" t="b">
        <v>0</v>
      </c>
      <c r="T175" t="s">
        <v>87</v>
      </c>
      <c r="U175" t="b">
        <v>0</v>
      </c>
      <c r="V175" t="s">
        <v>87</v>
      </c>
      <c r="W175" t="s">
        <v>87</v>
      </c>
      <c r="X175" t="s">
        <v>87</v>
      </c>
      <c r="Y175" t="s">
        <v>87</v>
      </c>
      <c r="Z175" t="s">
        <v>87</v>
      </c>
      <c r="AA175" t="s">
        <v>87</v>
      </c>
      <c r="AB175" t="s">
        <v>87</v>
      </c>
      <c r="AC175" t="s">
        <v>87</v>
      </c>
      <c r="AD175" t="s">
        <v>87</v>
      </c>
      <c r="AE175" t="s">
        <v>87</v>
      </c>
      <c r="AF175" t="s">
        <v>87</v>
      </c>
      <c r="AG175" t="s">
        <v>87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>
      <c r="A176" t="s">
        <v>547</v>
      </c>
      <c r="B176" t="s">
        <v>79</v>
      </c>
      <c r="C176" t="s">
        <v>249</v>
      </c>
      <c r="D176" t="s">
        <v>81</v>
      </c>
      <c r="E176" s="2" t="str">
        <f>HYPERLINK("capsilon://?command=openfolder&amp;siteaddress=FAM.docvelocity-na8.net&amp;folderid=FX03883951-CF0F-94BC-3F3B-06738242B859","FX211011392")</f>
        <v>FX211011392</v>
      </c>
      <c r="F176" t="s">
        <v>19</v>
      </c>
      <c r="G176" t="s">
        <v>19</v>
      </c>
      <c r="H176" t="s">
        <v>82</v>
      </c>
      <c r="I176" t="s">
        <v>548</v>
      </c>
      <c r="J176">
        <v>40</v>
      </c>
      <c r="K176" t="s">
        <v>84</v>
      </c>
      <c r="L176" t="s">
        <v>85</v>
      </c>
      <c r="M176" t="s">
        <v>86</v>
      </c>
      <c r="N176">
        <v>2</v>
      </c>
      <c r="O176" s="1">
        <v>44505.425706018519</v>
      </c>
      <c r="P176" s="1">
        <v>44505.516712962963</v>
      </c>
      <c r="Q176">
        <v>7229</v>
      </c>
      <c r="R176">
        <v>634</v>
      </c>
      <c r="S176" t="b">
        <v>0</v>
      </c>
      <c r="T176" t="s">
        <v>87</v>
      </c>
      <c r="U176" t="b">
        <v>0</v>
      </c>
      <c r="V176" t="s">
        <v>181</v>
      </c>
      <c r="W176" s="1">
        <v>44505.439780092594</v>
      </c>
      <c r="X176">
        <v>319</v>
      </c>
      <c r="Y176">
        <v>36</v>
      </c>
      <c r="Z176">
        <v>0</v>
      </c>
      <c r="AA176">
        <v>36</v>
      </c>
      <c r="AB176">
        <v>0</v>
      </c>
      <c r="AC176">
        <v>25</v>
      </c>
      <c r="AD176">
        <v>4</v>
      </c>
      <c r="AE176">
        <v>0</v>
      </c>
      <c r="AF176">
        <v>0</v>
      </c>
      <c r="AG176">
        <v>0</v>
      </c>
      <c r="AH176" t="s">
        <v>89</v>
      </c>
      <c r="AI176" s="1">
        <v>44505.516712962963</v>
      </c>
      <c r="AJ176">
        <v>315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>
      <c r="A177" t="s">
        <v>549</v>
      </c>
      <c r="B177" t="s">
        <v>79</v>
      </c>
      <c r="C177" t="s">
        <v>550</v>
      </c>
      <c r="D177" t="s">
        <v>81</v>
      </c>
      <c r="E177" s="2" t="str">
        <f>HYPERLINK("capsilon://?command=openfolder&amp;siteaddress=FAM.docvelocity-na8.net&amp;folderid=FX92293FEF-B5ED-CB12-8DE2-AE54817E136B","FX211010526")</f>
        <v>FX211010526</v>
      </c>
      <c r="F177" t="s">
        <v>19</v>
      </c>
      <c r="G177" t="s">
        <v>19</v>
      </c>
      <c r="H177" t="s">
        <v>82</v>
      </c>
      <c r="I177" t="s">
        <v>551</v>
      </c>
      <c r="J177">
        <v>59</v>
      </c>
      <c r="K177" t="s">
        <v>137</v>
      </c>
      <c r="L177" t="s">
        <v>19</v>
      </c>
      <c r="M177" t="s">
        <v>81</v>
      </c>
      <c r="N177">
        <v>0</v>
      </c>
      <c r="O177" s="1">
        <v>44505.429236111115</v>
      </c>
      <c r="P177" s="1">
        <v>44505.43953703704</v>
      </c>
      <c r="Q177">
        <v>890</v>
      </c>
      <c r="R177">
        <v>0</v>
      </c>
      <c r="S177" t="b">
        <v>0</v>
      </c>
      <c r="T177" t="s">
        <v>87</v>
      </c>
      <c r="U177" t="b">
        <v>0</v>
      </c>
      <c r="V177" t="s">
        <v>87</v>
      </c>
      <c r="W177" t="s">
        <v>87</v>
      </c>
      <c r="X177" t="s">
        <v>87</v>
      </c>
      <c r="Y177" t="s">
        <v>87</v>
      </c>
      <c r="Z177" t="s">
        <v>87</v>
      </c>
      <c r="AA177" t="s">
        <v>87</v>
      </c>
      <c r="AB177" t="s">
        <v>87</v>
      </c>
      <c r="AC177" t="s">
        <v>87</v>
      </c>
      <c r="AD177" t="s">
        <v>87</v>
      </c>
      <c r="AE177" t="s">
        <v>87</v>
      </c>
      <c r="AF177" t="s">
        <v>87</v>
      </c>
      <c r="AG177" t="s">
        <v>87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>
      <c r="A178" t="s">
        <v>552</v>
      </c>
      <c r="B178" t="s">
        <v>79</v>
      </c>
      <c r="C178" t="s">
        <v>550</v>
      </c>
      <c r="D178" t="s">
        <v>81</v>
      </c>
      <c r="E178" s="2" t="str">
        <f>HYPERLINK("capsilon://?command=openfolder&amp;siteaddress=FAM.docvelocity-na8.net&amp;folderid=FX92293FEF-B5ED-CB12-8DE2-AE54817E136B","FX211010526")</f>
        <v>FX211010526</v>
      </c>
      <c r="F178" t="s">
        <v>19</v>
      </c>
      <c r="G178" t="s">
        <v>19</v>
      </c>
      <c r="H178" t="s">
        <v>82</v>
      </c>
      <c r="I178" t="s">
        <v>553</v>
      </c>
      <c r="J178">
        <v>59</v>
      </c>
      <c r="K178" t="s">
        <v>137</v>
      </c>
      <c r="L178" t="s">
        <v>19</v>
      </c>
      <c r="M178" t="s">
        <v>81</v>
      </c>
      <c r="N178">
        <v>0</v>
      </c>
      <c r="O178" s="1">
        <v>44505.43005787037</v>
      </c>
      <c r="P178" s="1">
        <v>44505.439560185187</v>
      </c>
      <c r="Q178">
        <v>821</v>
      </c>
      <c r="R178">
        <v>0</v>
      </c>
      <c r="S178" t="b">
        <v>0</v>
      </c>
      <c r="T178" t="s">
        <v>87</v>
      </c>
      <c r="U178" t="b">
        <v>0</v>
      </c>
      <c r="V178" t="s">
        <v>87</v>
      </c>
      <c r="W178" t="s">
        <v>87</v>
      </c>
      <c r="X178" t="s">
        <v>87</v>
      </c>
      <c r="Y178" t="s">
        <v>87</v>
      </c>
      <c r="Z178" t="s">
        <v>87</v>
      </c>
      <c r="AA178" t="s">
        <v>87</v>
      </c>
      <c r="AB178" t="s">
        <v>87</v>
      </c>
      <c r="AC178" t="s">
        <v>87</v>
      </c>
      <c r="AD178" t="s">
        <v>87</v>
      </c>
      <c r="AE178" t="s">
        <v>87</v>
      </c>
      <c r="AF178" t="s">
        <v>87</v>
      </c>
      <c r="AG178" t="s">
        <v>87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>
      <c r="A179" t="s">
        <v>554</v>
      </c>
      <c r="B179" t="s">
        <v>79</v>
      </c>
      <c r="C179" t="s">
        <v>555</v>
      </c>
      <c r="D179" t="s">
        <v>81</v>
      </c>
      <c r="E179" s="2" t="str">
        <f>HYPERLINK("capsilon://?command=openfolder&amp;siteaddress=FAM.docvelocity-na8.net&amp;folderid=FX1715F368-7C46-37DD-86C4-1D38163548D1","FX21112583")</f>
        <v>FX21112583</v>
      </c>
      <c r="F179" t="s">
        <v>19</v>
      </c>
      <c r="G179" t="s">
        <v>19</v>
      </c>
      <c r="H179" t="s">
        <v>82</v>
      </c>
      <c r="I179" t="s">
        <v>556</v>
      </c>
      <c r="J179">
        <v>38</v>
      </c>
      <c r="K179" t="s">
        <v>84</v>
      </c>
      <c r="L179" t="s">
        <v>85</v>
      </c>
      <c r="M179" t="s">
        <v>86</v>
      </c>
      <c r="N179">
        <v>1</v>
      </c>
      <c r="O179" s="1">
        <v>44505.430937500001</v>
      </c>
      <c r="P179" s="1">
        <v>44505.46398148148</v>
      </c>
      <c r="Q179">
        <v>2412</v>
      </c>
      <c r="R179">
        <v>443</v>
      </c>
      <c r="S179" t="b">
        <v>0</v>
      </c>
      <c r="T179" t="s">
        <v>87</v>
      </c>
      <c r="U179" t="b">
        <v>0</v>
      </c>
      <c r="V179" t="s">
        <v>108</v>
      </c>
      <c r="W179" s="1">
        <v>44505.46398148148</v>
      </c>
      <c r="X179">
        <v>265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38</v>
      </c>
      <c r="AE179">
        <v>37</v>
      </c>
      <c r="AF179">
        <v>0</v>
      </c>
      <c r="AG179">
        <v>2</v>
      </c>
      <c r="AH179" t="s">
        <v>87</v>
      </c>
      <c r="AI179" t="s">
        <v>87</v>
      </c>
      <c r="AJ179" t="s">
        <v>87</v>
      </c>
      <c r="AK179" t="s">
        <v>87</v>
      </c>
      <c r="AL179" t="s">
        <v>87</v>
      </c>
      <c r="AM179" t="s">
        <v>87</v>
      </c>
      <c r="AN179" t="s">
        <v>87</v>
      </c>
      <c r="AO179" t="s">
        <v>87</v>
      </c>
      <c r="AP179" t="s">
        <v>87</v>
      </c>
      <c r="AQ179" t="s">
        <v>87</v>
      </c>
      <c r="AR179" t="s">
        <v>87</v>
      </c>
      <c r="AS179" t="s">
        <v>87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>
      <c r="A180" t="s">
        <v>557</v>
      </c>
      <c r="B180" t="s">
        <v>79</v>
      </c>
      <c r="C180" t="s">
        <v>366</v>
      </c>
      <c r="D180" t="s">
        <v>81</v>
      </c>
      <c r="E180" s="2" t="str">
        <f>HYPERLINK("capsilon://?command=openfolder&amp;siteaddress=FAM.docvelocity-na8.net&amp;folderid=FXD692378B-ADE3-B839-FB72-3FF8D3ED82D7","FX211012236")</f>
        <v>FX211012236</v>
      </c>
      <c r="F180" t="s">
        <v>19</v>
      </c>
      <c r="G180" t="s">
        <v>19</v>
      </c>
      <c r="H180" t="s">
        <v>82</v>
      </c>
      <c r="I180" t="s">
        <v>558</v>
      </c>
      <c r="J180">
        <v>66</v>
      </c>
      <c r="K180" t="s">
        <v>84</v>
      </c>
      <c r="L180" t="s">
        <v>85</v>
      </c>
      <c r="M180" t="s">
        <v>86</v>
      </c>
      <c r="N180">
        <v>2</v>
      </c>
      <c r="O180" s="1">
        <v>44505.431944444441</v>
      </c>
      <c r="P180" s="1">
        <v>44505.519560185188</v>
      </c>
      <c r="Q180">
        <v>7177</v>
      </c>
      <c r="R180">
        <v>393</v>
      </c>
      <c r="S180" t="b">
        <v>0</v>
      </c>
      <c r="T180" t="s">
        <v>87</v>
      </c>
      <c r="U180" t="b">
        <v>0</v>
      </c>
      <c r="V180" t="s">
        <v>181</v>
      </c>
      <c r="W180" s="1">
        <v>44505.442060185182</v>
      </c>
      <c r="X180">
        <v>148</v>
      </c>
      <c r="Y180">
        <v>52</v>
      </c>
      <c r="Z180">
        <v>0</v>
      </c>
      <c r="AA180">
        <v>52</v>
      </c>
      <c r="AB180">
        <v>0</v>
      </c>
      <c r="AC180">
        <v>25</v>
      </c>
      <c r="AD180">
        <v>14</v>
      </c>
      <c r="AE180">
        <v>0</v>
      </c>
      <c r="AF180">
        <v>0</v>
      </c>
      <c r="AG180">
        <v>0</v>
      </c>
      <c r="AH180" t="s">
        <v>89</v>
      </c>
      <c r="AI180" s="1">
        <v>44505.519560185188</v>
      </c>
      <c r="AJ180">
        <v>245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>
      <c r="A181" t="s">
        <v>559</v>
      </c>
      <c r="B181" t="s">
        <v>79</v>
      </c>
      <c r="C181" t="s">
        <v>560</v>
      </c>
      <c r="D181" t="s">
        <v>81</v>
      </c>
      <c r="E181" s="2" t="str">
        <f>HYPERLINK("capsilon://?command=openfolder&amp;siteaddress=FAM.docvelocity-na8.net&amp;folderid=FXEDF17C48-AA6D-BB73-09F3-DC630EE0880A","FX2109624")</f>
        <v>FX2109624</v>
      </c>
      <c r="F181" t="s">
        <v>19</v>
      </c>
      <c r="G181" t="s">
        <v>19</v>
      </c>
      <c r="H181" t="s">
        <v>82</v>
      </c>
      <c r="I181" t="s">
        <v>561</v>
      </c>
      <c r="J181">
        <v>66</v>
      </c>
      <c r="K181" t="s">
        <v>84</v>
      </c>
      <c r="L181" t="s">
        <v>85</v>
      </c>
      <c r="M181" t="s">
        <v>86</v>
      </c>
      <c r="N181">
        <v>2</v>
      </c>
      <c r="O181" s="1">
        <v>44505.434976851851</v>
      </c>
      <c r="P181" s="1">
        <v>44505.520277777781</v>
      </c>
      <c r="Q181">
        <v>7281</v>
      </c>
      <c r="R181">
        <v>89</v>
      </c>
      <c r="S181" t="b">
        <v>0</v>
      </c>
      <c r="T181" t="s">
        <v>87</v>
      </c>
      <c r="U181" t="b">
        <v>0</v>
      </c>
      <c r="V181" t="s">
        <v>290</v>
      </c>
      <c r="W181" s="1">
        <v>44505.44085648148</v>
      </c>
      <c r="X181">
        <v>28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66</v>
      </c>
      <c r="AE181">
        <v>0</v>
      </c>
      <c r="AF181">
        <v>0</v>
      </c>
      <c r="AG181">
        <v>0</v>
      </c>
      <c r="AH181" t="s">
        <v>89</v>
      </c>
      <c r="AI181" s="1">
        <v>44505.520277777781</v>
      </c>
      <c r="AJ181">
        <v>61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66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>
      <c r="A182" t="s">
        <v>562</v>
      </c>
      <c r="B182" t="s">
        <v>79</v>
      </c>
      <c r="C182" t="s">
        <v>563</v>
      </c>
      <c r="D182" t="s">
        <v>81</v>
      </c>
      <c r="E182" s="2" t="str">
        <f>HYPERLINK("capsilon://?command=openfolder&amp;siteaddress=FAM.docvelocity-na8.net&amp;folderid=FX6E033E1E-646E-CEDE-AFB8-AE275CF350E3","FX2111342")</f>
        <v>FX2111342</v>
      </c>
      <c r="F182" t="s">
        <v>19</v>
      </c>
      <c r="G182" t="s">
        <v>19</v>
      </c>
      <c r="H182" t="s">
        <v>82</v>
      </c>
      <c r="I182" t="s">
        <v>564</v>
      </c>
      <c r="J182">
        <v>38</v>
      </c>
      <c r="K182" t="s">
        <v>84</v>
      </c>
      <c r="L182" t="s">
        <v>85</v>
      </c>
      <c r="M182" t="s">
        <v>86</v>
      </c>
      <c r="N182">
        <v>2</v>
      </c>
      <c r="O182" s="1">
        <v>44505.435231481482</v>
      </c>
      <c r="P182" s="1">
        <v>44505.523240740738</v>
      </c>
      <c r="Q182">
        <v>7165</v>
      </c>
      <c r="R182">
        <v>439</v>
      </c>
      <c r="S182" t="b">
        <v>0</v>
      </c>
      <c r="T182" t="s">
        <v>87</v>
      </c>
      <c r="U182" t="b">
        <v>0</v>
      </c>
      <c r="V182" t="s">
        <v>290</v>
      </c>
      <c r="W182" s="1">
        <v>44505.442997685182</v>
      </c>
      <c r="X182">
        <v>184</v>
      </c>
      <c r="Y182">
        <v>37</v>
      </c>
      <c r="Z182">
        <v>0</v>
      </c>
      <c r="AA182">
        <v>37</v>
      </c>
      <c r="AB182">
        <v>0</v>
      </c>
      <c r="AC182">
        <v>15</v>
      </c>
      <c r="AD182">
        <v>1</v>
      </c>
      <c r="AE182">
        <v>0</v>
      </c>
      <c r="AF182">
        <v>0</v>
      </c>
      <c r="AG182">
        <v>0</v>
      </c>
      <c r="AH182" t="s">
        <v>89</v>
      </c>
      <c r="AI182" s="1">
        <v>44505.523240740738</v>
      </c>
      <c r="AJ182">
        <v>255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>
      <c r="A183" t="s">
        <v>565</v>
      </c>
      <c r="B183" t="s">
        <v>79</v>
      </c>
      <c r="C183" t="s">
        <v>391</v>
      </c>
      <c r="D183" t="s">
        <v>81</v>
      </c>
      <c r="E183" s="2" t="str">
        <f>HYPERLINK("capsilon://?command=openfolder&amp;siteaddress=FAM.docvelocity-na8.net&amp;folderid=FX1F467BAC-675D-16A4-E074-90F47ADE5187","FX21109686")</f>
        <v>FX21109686</v>
      </c>
      <c r="F183" t="s">
        <v>19</v>
      </c>
      <c r="G183" t="s">
        <v>19</v>
      </c>
      <c r="H183" t="s">
        <v>82</v>
      </c>
      <c r="I183" t="s">
        <v>566</v>
      </c>
      <c r="J183">
        <v>66</v>
      </c>
      <c r="K183" t="s">
        <v>84</v>
      </c>
      <c r="L183" t="s">
        <v>85</v>
      </c>
      <c r="M183" t="s">
        <v>86</v>
      </c>
      <c r="N183">
        <v>2</v>
      </c>
      <c r="O183" s="1">
        <v>44505.438055555554</v>
      </c>
      <c r="P183" s="1">
        <v>44505.525891203702</v>
      </c>
      <c r="Q183">
        <v>7170</v>
      </c>
      <c r="R183">
        <v>419</v>
      </c>
      <c r="S183" t="b">
        <v>0</v>
      </c>
      <c r="T183" t="s">
        <v>87</v>
      </c>
      <c r="U183" t="b">
        <v>0</v>
      </c>
      <c r="V183" t="s">
        <v>181</v>
      </c>
      <c r="W183" s="1">
        <v>44505.444201388891</v>
      </c>
      <c r="X183">
        <v>184</v>
      </c>
      <c r="Y183">
        <v>52</v>
      </c>
      <c r="Z183">
        <v>0</v>
      </c>
      <c r="AA183">
        <v>52</v>
      </c>
      <c r="AB183">
        <v>0</v>
      </c>
      <c r="AC183">
        <v>35</v>
      </c>
      <c r="AD183">
        <v>14</v>
      </c>
      <c r="AE183">
        <v>0</v>
      </c>
      <c r="AF183">
        <v>0</v>
      </c>
      <c r="AG183">
        <v>0</v>
      </c>
      <c r="AH183" t="s">
        <v>89</v>
      </c>
      <c r="AI183" s="1">
        <v>44505.525891203702</v>
      </c>
      <c r="AJ183">
        <v>228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14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>
      <c r="A184" t="s">
        <v>567</v>
      </c>
      <c r="B184" t="s">
        <v>79</v>
      </c>
      <c r="C184" t="s">
        <v>391</v>
      </c>
      <c r="D184" t="s">
        <v>81</v>
      </c>
      <c r="E184" s="2" t="str">
        <f>HYPERLINK("capsilon://?command=openfolder&amp;siteaddress=FAM.docvelocity-na8.net&amp;folderid=FX1F467BAC-675D-16A4-E074-90F47ADE5187","FX21109686")</f>
        <v>FX21109686</v>
      </c>
      <c r="F184" t="s">
        <v>19</v>
      </c>
      <c r="G184" t="s">
        <v>19</v>
      </c>
      <c r="H184" t="s">
        <v>82</v>
      </c>
      <c r="I184" t="s">
        <v>568</v>
      </c>
      <c r="J184">
        <v>66</v>
      </c>
      <c r="K184" t="s">
        <v>84</v>
      </c>
      <c r="L184" t="s">
        <v>85</v>
      </c>
      <c r="M184" t="s">
        <v>86</v>
      </c>
      <c r="N184">
        <v>2</v>
      </c>
      <c r="O184" s="1">
        <v>44505.438680555555</v>
      </c>
      <c r="P184" s="1">
        <v>44505.555011574077</v>
      </c>
      <c r="Q184">
        <v>9466</v>
      </c>
      <c r="R184">
        <v>585</v>
      </c>
      <c r="S184" t="b">
        <v>0</v>
      </c>
      <c r="T184" t="s">
        <v>87</v>
      </c>
      <c r="U184" t="b">
        <v>0</v>
      </c>
      <c r="V184" t="s">
        <v>290</v>
      </c>
      <c r="W184" s="1">
        <v>44505.4453587963</v>
      </c>
      <c r="X184">
        <v>203</v>
      </c>
      <c r="Y184">
        <v>52</v>
      </c>
      <c r="Z184">
        <v>0</v>
      </c>
      <c r="AA184">
        <v>52</v>
      </c>
      <c r="AB184">
        <v>0</v>
      </c>
      <c r="AC184">
        <v>31</v>
      </c>
      <c r="AD184">
        <v>14</v>
      </c>
      <c r="AE184">
        <v>0</v>
      </c>
      <c r="AF184">
        <v>0</v>
      </c>
      <c r="AG184">
        <v>0</v>
      </c>
      <c r="AH184" t="s">
        <v>89</v>
      </c>
      <c r="AI184" s="1">
        <v>44505.555011574077</v>
      </c>
      <c r="AJ184">
        <v>362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14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>
      <c r="A185" t="s">
        <v>569</v>
      </c>
      <c r="B185" t="s">
        <v>79</v>
      </c>
      <c r="C185" t="s">
        <v>570</v>
      </c>
      <c r="D185" t="s">
        <v>81</v>
      </c>
      <c r="E185" s="2" t="str">
        <f>HYPERLINK("capsilon://?command=openfolder&amp;siteaddress=FAM.docvelocity-na8.net&amp;folderid=FXBA2A3CD0-5FB7-FED8-D5F0-B792F2D37D2F","FX21112540")</f>
        <v>FX21112540</v>
      </c>
      <c r="F185" t="s">
        <v>19</v>
      </c>
      <c r="G185" t="s">
        <v>19</v>
      </c>
      <c r="H185" t="s">
        <v>82</v>
      </c>
      <c r="I185" t="s">
        <v>571</v>
      </c>
      <c r="J185">
        <v>149</v>
      </c>
      <c r="K185" t="s">
        <v>84</v>
      </c>
      <c r="L185" t="s">
        <v>85</v>
      </c>
      <c r="M185" t="s">
        <v>86</v>
      </c>
      <c r="N185">
        <v>2</v>
      </c>
      <c r="O185" s="1">
        <v>44505.441828703704</v>
      </c>
      <c r="P185" s="1">
        <v>44505.560891203706</v>
      </c>
      <c r="Q185">
        <v>9102</v>
      </c>
      <c r="R185">
        <v>1185</v>
      </c>
      <c r="S185" t="b">
        <v>0</v>
      </c>
      <c r="T185" t="s">
        <v>87</v>
      </c>
      <c r="U185" t="b">
        <v>0</v>
      </c>
      <c r="V185" t="s">
        <v>88</v>
      </c>
      <c r="W185" s="1">
        <v>44505.45171296296</v>
      </c>
      <c r="X185">
        <v>678</v>
      </c>
      <c r="Y185">
        <v>81</v>
      </c>
      <c r="Z185">
        <v>0</v>
      </c>
      <c r="AA185">
        <v>81</v>
      </c>
      <c r="AB185">
        <v>0</v>
      </c>
      <c r="AC185">
        <v>58</v>
      </c>
      <c r="AD185">
        <v>68</v>
      </c>
      <c r="AE185">
        <v>0</v>
      </c>
      <c r="AF185">
        <v>0</v>
      </c>
      <c r="AG185">
        <v>0</v>
      </c>
      <c r="AH185" t="s">
        <v>89</v>
      </c>
      <c r="AI185" s="1">
        <v>44505.560891203706</v>
      </c>
      <c r="AJ185">
        <v>507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68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>
      <c r="A186" t="s">
        <v>572</v>
      </c>
      <c r="B186" t="s">
        <v>79</v>
      </c>
      <c r="C186" t="s">
        <v>424</v>
      </c>
      <c r="D186" t="s">
        <v>81</v>
      </c>
      <c r="E186" s="2" t="str">
        <f>HYPERLINK("capsilon://?command=openfolder&amp;siteaddress=FAM.docvelocity-na8.net&amp;folderid=FX89CC9660-49BF-EE4E-F7E4-DC301D525C10","FX21109713")</f>
        <v>FX21109713</v>
      </c>
      <c r="F186" t="s">
        <v>19</v>
      </c>
      <c r="G186" t="s">
        <v>19</v>
      </c>
      <c r="H186" t="s">
        <v>82</v>
      </c>
      <c r="I186" t="s">
        <v>573</v>
      </c>
      <c r="J186">
        <v>66</v>
      </c>
      <c r="K186" t="s">
        <v>84</v>
      </c>
      <c r="L186" t="s">
        <v>85</v>
      </c>
      <c r="M186" t="s">
        <v>86</v>
      </c>
      <c r="N186">
        <v>1</v>
      </c>
      <c r="O186" s="1">
        <v>44505.442395833335</v>
      </c>
      <c r="P186" s="1">
        <v>44505.515925925924</v>
      </c>
      <c r="Q186">
        <v>5323</v>
      </c>
      <c r="R186">
        <v>1030</v>
      </c>
      <c r="S186" t="b">
        <v>0</v>
      </c>
      <c r="T186" t="s">
        <v>87</v>
      </c>
      <c r="U186" t="b">
        <v>0</v>
      </c>
      <c r="V186" t="s">
        <v>231</v>
      </c>
      <c r="W186" s="1">
        <v>44505.515925925924</v>
      </c>
      <c r="X186">
        <v>541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66</v>
      </c>
      <c r="AE186">
        <v>52</v>
      </c>
      <c r="AF186">
        <v>0</v>
      </c>
      <c r="AG186">
        <v>1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>
      <c r="A187" t="s">
        <v>574</v>
      </c>
      <c r="B187" t="s">
        <v>79</v>
      </c>
      <c r="C187" t="s">
        <v>458</v>
      </c>
      <c r="D187" t="s">
        <v>81</v>
      </c>
      <c r="E187" s="2" t="str">
        <f>HYPERLINK("capsilon://?command=openfolder&amp;siteaddress=FAM.docvelocity-na8.net&amp;folderid=FX961C1A54-6AE9-5F59-64D7-0957F5B5EE27","FX21111365")</f>
        <v>FX21111365</v>
      </c>
      <c r="F187" t="s">
        <v>19</v>
      </c>
      <c r="G187" t="s">
        <v>19</v>
      </c>
      <c r="H187" t="s">
        <v>82</v>
      </c>
      <c r="I187" t="s">
        <v>575</v>
      </c>
      <c r="J187">
        <v>66</v>
      </c>
      <c r="K187" t="s">
        <v>84</v>
      </c>
      <c r="L187" t="s">
        <v>85</v>
      </c>
      <c r="M187" t="s">
        <v>86</v>
      </c>
      <c r="N187">
        <v>2</v>
      </c>
      <c r="O187" s="1">
        <v>44505.444074074076</v>
      </c>
      <c r="P187" s="1">
        <v>44505.564189814817</v>
      </c>
      <c r="Q187">
        <v>9720</v>
      </c>
      <c r="R187">
        <v>658</v>
      </c>
      <c r="S187" t="b">
        <v>0</v>
      </c>
      <c r="T187" t="s">
        <v>87</v>
      </c>
      <c r="U187" t="b">
        <v>0</v>
      </c>
      <c r="V187" t="s">
        <v>181</v>
      </c>
      <c r="W187" s="1">
        <v>44505.447337962964</v>
      </c>
      <c r="X187">
        <v>225</v>
      </c>
      <c r="Y187">
        <v>52</v>
      </c>
      <c r="Z187">
        <v>0</v>
      </c>
      <c r="AA187">
        <v>52</v>
      </c>
      <c r="AB187">
        <v>0</v>
      </c>
      <c r="AC187">
        <v>23</v>
      </c>
      <c r="AD187">
        <v>14</v>
      </c>
      <c r="AE187">
        <v>0</v>
      </c>
      <c r="AF187">
        <v>0</v>
      </c>
      <c r="AG187">
        <v>0</v>
      </c>
      <c r="AH187" t="s">
        <v>182</v>
      </c>
      <c r="AI187" s="1">
        <v>44505.564189814817</v>
      </c>
      <c r="AJ187">
        <v>433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>
      <c r="A188" t="s">
        <v>576</v>
      </c>
      <c r="B188" t="s">
        <v>79</v>
      </c>
      <c r="C188" t="s">
        <v>577</v>
      </c>
      <c r="D188" t="s">
        <v>81</v>
      </c>
      <c r="E188" s="2" t="str">
        <f>HYPERLINK("capsilon://?command=openfolder&amp;siteaddress=FAM.docvelocity-na8.net&amp;folderid=FX26AAA5E3-662C-94B8-DF26-F14C3E899C2F","FX210811555")</f>
        <v>FX210811555</v>
      </c>
      <c r="F188" t="s">
        <v>19</v>
      </c>
      <c r="G188" t="s">
        <v>19</v>
      </c>
      <c r="H188" t="s">
        <v>82</v>
      </c>
      <c r="I188" t="s">
        <v>578</v>
      </c>
      <c r="J188">
        <v>66</v>
      </c>
      <c r="K188" t="s">
        <v>84</v>
      </c>
      <c r="L188" t="s">
        <v>85</v>
      </c>
      <c r="M188" t="s">
        <v>86</v>
      </c>
      <c r="N188">
        <v>2</v>
      </c>
      <c r="O188" s="1">
        <v>44505.445243055554</v>
      </c>
      <c r="P188" s="1">
        <v>44505.564432870371</v>
      </c>
      <c r="Q188">
        <v>10199</v>
      </c>
      <c r="R188">
        <v>99</v>
      </c>
      <c r="S188" t="b">
        <v>0</v>
      </c>
      <c r="T188" t="s">
        <v>87</v>
      </c>
      <c r="U188" t="b">
        <v>0</v>
      </c>
      <c r="V188" t="s">
        <v>181</v>
      </c>
      <c r="W188" s="1">
        <v>44505.44767361111</v>
      </c>
      <c r="X188">
        <v>28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66</v>
      </c>
      <c r="AE188">
        <v>0</v>
      </c>
      <c r="AF188">
        <v>0</v>
      </c>
      <c r="AG188">
        <v>0</v>
      </c>
      <c r="AH188" t="s">
        <v>182</v>
      </c>
      <c r="AI188" s="1">
        <v>44505.564432870371</v>
      </c>
      <c r="AJ188">
        <v>21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66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>
      <c r="A189" t="s">
        <v>579</v>
      </c>
      <c r="B189" t="s">
        <v>79</v>
      </c>
      <c r="C189" t="s">
        <v>580</v>
      </c>
      <c r="D189" t="s">
        <v>81</v>
      </c>
      <c r="E189" s="2" t="str">
        <f>HYPERLINK("capsilon://?command=openfolder&amp;siteaddress=FAM.docvelocity-na8.net&amp;folderid=FXA1154754-1521-F563-9F0D-77B1AD4753DB","FX21107015")</f>
        <v>FX21107015</v>
      </c>
      <c r="F189" t="s">
        <v>19</v>
      </c>
      <c r="G189" t="s">
        <v>19</v>
      </c>
      <c r="H189" t="s">
        <v>82</v>
      </c>
      <c r="I189" t="s">
        <v>581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44505.446597222224</v>
      </c>
      <c r="P189" s="1">
        <v>44505.564652777779</v>
      </c>
      <c r="Q189">
        <v>10108</v>
      </c>
      <c r="R189">
        <v>92</v>
      </c>
      <c r="S189" t="b">
        <v>0</v>
      </c>
      <c r="T189" t="s">
        <v>87</v>
      </c>
      <c r="U189" t="b">
        <v>0</v>
      </c>
      <c r="V189" t="s">
        <v>147</v>
      </c>
      <c r="W189" s="1">
        <v>44505.447754629633</v>
      </c>
      <c r="X189">
        <v>74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66</v>
      </c>
      <c r="AE189">
        <v>0</v>
      </c>
      <c r="AF189">
        <v>0</v>
      </c>
      <c r="AG189">
        <v>0</v>
      </c>
      <c r="AH189" t="s">
        <v>182</v>
      </c>
      <c r="AI189" s="1">
        <v>44505.564652777779</v>
      </c>
      <c r="AJ189">
        <v>18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66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>
      <c r="A190" t="s">
        <v>582</v>
      </c>
      <c r="B190" t="s">
        <v>79</v>
      </c>
      <c r="C190" t="s">
        <v>583</v>
      </c>
      <c r="D190" t="s">
        <v>81</v>
      </c>
      <c r="E190" s="2" t="str">
        <f>HYPERLINK("capsilon://?command=openfolder&amp;siteaddress=FAM.docvelocity-na8.net&amp;folderid=FX77EB0BC0-4183-E466-2441-6F1C94AD354A","FX21109174")</f>
        <v>FX21109174</v>
      </c>
      <c r="F190" t="s">
        <v>19</v>
      </c>
      <c r="G190" t="s">
        <v>19</v>
      </c>
      <c r="H190" t="s">
        <v>82</v>
      </c>
      <c r="I190" t="s">
        <v>584</v>
      </c>
      <c r="J190">
        <v>52</v>
      </c>
      <c r="K190" t="s">
        <v>84</v>
      </c>
      <c r="L190" t="s">
        <v>85</v>
      </c>
      <c r="M190" t="s">
        <v>86</v>
      </c>
      <c r="N190">
        <v>2</v>
      </c>
      <c r="O190" s="1">
        <v>44505.446909722225</v>
      </c>
      <c r="P190" s="1">
        <v>44505.581064814818</v>
      </c>
      <c r="Q190">
        <v>9758</v>
      </c>
      <c r="R190">
        <v>1833</v>
      </c>
      <c r="S190" t="b">
        <v>0</v>
      </c>
      <c r="T190" t="s">
        <v>87</v>
      </c>
      <c r="U190" t="b">
        <v>0</v>
      </c>
      <c r="V190" t="s">
        <v>181</v>
      </c>
      <c r="W190" s="1">
        <v>44505.454976851855</v>
      </c>
      <c r="X190">
        <v>630</v>
      </c>
      <c r="Y190">
        <v>42</v>
      </c>
      <c r="Z190">
        <v>0</v>
      </c>
      <c r="AA190">
        <v>42</v>
      </c>
      <c r="AB190">
        <v>0</v>
      </c>
      <c r="AC190">
        <v>36</v>
      </c>
      <c r="AD190">
        <v>10</v>
      </c>
      <c r="AE190">
        <v>0</v>
      </c>
      <c r="AF190">
        <v>0</v>
      </c>
      <c r="AG190">
        <v>0</v>
      </c>
      <c r="AH190" t="s">
        <v>89</v>
      </c>
      <c r="AI190" s="1">
        <v>44505.581064814818</v>
      </c>
      <c r="AJ190">
        <v>1196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9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>
      <c r="A191" t="s">
        <v>585</v>
      </c>
      <c r="B191" t="s">
        <v>79</v>
      </c>
      <c r="C191" t="s">
        <v>586</v>
      </c>
      <c r="D191" t="s">
        <v>81</v>
      </c>
      <c r="E191" s="2" t="str">
        <f>HYPERLINK("capsilon://?command=openfolder&amp;siteaddress=FAM.docvelocity-na8.net&amp;folderid=FXA6F05FDF-6990-D29C-51BD-89BFAD0EADCF","FX21104323")</f>
        <v>FX21104323</v>
      </c>
      <c r="F191" t="s">
        <v>19</v>
      </c>
      <c r="G191" t="s">
        <v>19</v>
      </c>
      <c r="H191" t="s">
        <v>82</v>
      </c>
      <c r="I191" t="s">
        <v>587</v>
      </c>
      <c r="J191">
        <v>180</v>
      </c>
      <c r="K191" t="s">
        <v>84</v>
      </c>
      <c r="L191" t="s">
        <v>85</v>
      </c>
      <c r="M191" t="s">
        <v>86</v>
      </c>
      <c r="N191">
        <v>2</v>
      </c>
      <c r="O191" s="1">
        <v>44505.448645833334</v>
      </c>
      <c r="P191" s="1">
        <v>44505.593206018515</v>
      </c>
      <c r="Q191">
        <v>10497</v>
      </c>
      <c r="R191">
        <v>1993</v>
      </c>
      <c r="S191" t="b">
        <v>0</v>
      </c>
      <c r="T191" t="s">
        <v>87</v>
      </c>
      <c r="U191" t="b">
        <v>0</v>
      </c>
      <c r="V191" t="s">
        <v>88</v>
      </c>
      <c r="W191" s="1">
        <v>44505.462997685187</v>
      </c>
      <c r="X191">
        <v>945</v>
      </c>
      <c r="Y191">
        <v>144</v>
      </c>
      <c r="Z191">
        <v>0</v>
      </c>
      <c r="AA191">
        <v>144</v>
      </c>
      <c r="AB191">
        <v>0</v>
      </c>
      <c r="AC191">
        <v>118</v>
      </c>
      <c r="AD191">
        <v>36</v>
      </c>
      <c r="AE191">
        <v>0</v>
      </c>
      <c r="AF191">
        <v>0</v>
      </c>
      <c r="AG191">
        <v>0</v>
      </c>
      <c r="AH191" t="s">
        <v>89</v>
      </c>
      <c r="AI191" s="1">
        <v>44505.593206018515</v>
      </c>
      <c r="AJ191">
        <v>1048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36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>
      <c r="A192" t="s">
        <v>588</v>
      </c>
      <c r="B192" t="s">
        <v>79</v>
      </c>
      <c r="C192" t="s">
        <v>589</v>
      </c>
      <c r="D192" t="s">
        <v>81</v>
      </c>
      <c r="E192" s="2" t="str">
        <f>HYPERLINK("capsilon://?command=openfolder&amp;siteaddress=FAM.docvelocity-na8.net&amp;folderid=FXE910EF29-2A27-AA69-FF7D-1C2B0DB5EEFC","FX21096344")</f>
        <v>FX21096344</v>
      </c>
      <c r="F192" t="s">
        <v>19</v>
      </c>
      <c r="G192" t="s">
        <v>19</v>
      </c>
      <c r="H192" t="s">
        <v>82</v>
      </c>
      <c r="I192" t="s">
        <v>590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44505.449016203704</v>
      </c>
      <c r="P192" s="1">
        <v>44505.582928240743</v>
      </c>
      <c r="Q192">
        <v>11525</v>
      </c>
      <c r="R192">
        <v>45</v>
      </c>
      <c r="S192" t="b">
        <v>0</v>
      </c>
      <c r="T192" t="s">
        <v>87</v>
      </c>
      <c r="U192" t="b">
        <v>0</v>
      </c>
      <c r="V192" t="s">
        <v>147</v>
      </c>
      <c r="W192" s="1">
        <v>44505.452638888892</v>
      </c>
      <c r="X192">
        <v>28</v>
      </c>
      <c r="Y192">
        <v>0</v>
      </c>
      <c r="Z192">
        <v>0</v>
      </c>
      <c r="AA192">
        <v>0</v>
      </c>
      <c r="AB192">
        <v>52</v>
      </c>
      <c r="AC192">
        <v>0</v>
      </c>
      <c r="AD192">
        <v>66</v>
      </c>
      <c r="AE192">
        <v>0</v>
      </c>
      <c r="AF192">
        <v>0</v>
      </c>
      <c r="AG192">
        <v>0</v>
      </c>
      <c r="AH192" t="s">
        <v>182</v>
      </c>
      <c r="AI192" s="1">
        <v>44505.582928240743</v>
      </c>
      <c r="AJ192">
        <v>17</v>
      </c>
      <c r="AK192">
        <v>0</v>
      </c>
      <c r="AL192">
        <v>0</v>
      </c>
      <c r="AM192">
        <v>0</v>
      </c>
      <c r="AN192">
        <v>52</v>
      </c>
      <c r="AO192">
        <v>0</v>
      </c>
      <c r="AP192">
        <v>66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>
      <c r="A193" t="s">
        <v>591</v>
      </c>
      <c r="B193" t="s">
        <v>79</v>
      </c>
      <c r="C193" t="s">
        <v>418</v>
      </c>
      <c r="D193" t="s">
        <v>81</v>
      </c>
      <c r="E193" s="2" t="str">
        <f>HYPERLINK("capsilon://?command=openfolder&amp;siteaddress=FAM.docvelocity-na8.net&amp;folderid=FX2267DA1A-AC3D-75C8-4BB0-6250FB5F6BB7","FX21111984")</f>
        <v>FX21111984</v>
      </c>
      <c r="F193" t="s">
        <v>19</v>
      </c>
      <c r="G193" t="s">
        <v>19</v>
      </c>
      <c r="H193" t="s">
        <v>82</v>
      </c>
      <c r="I193" t="s">
        <v>592</v>
      </c>
      <c r="J193">
        <v>66</v>
      </c>
      <c r="K193" t="s">
        <v>84</v>
      </c>
      <c r="L193" t="s">
        <v>85</v>
      </c>
      <c r="M193" t="s">
        <v>86</v>
      </c>
      <c r="N193">
        <v>2</v>
      </c>
      <c r="O193" s="1">
        <v>44505.451504629629</v>
      </c>
      <c r="P193" s="1">
        <v>44505.587916666664</v>
      </c>
      <c r="Q193">
        <v>11119</v>
      </c>
      <c r="R193">
        <v>667</v>
      </c>
      <c r="S193" t="b">
        <v>0</v>
      </c>
      <c r="T193" t="s">
        <v>87</v>
      </c>
      <c r="U193" t="b">
        <v>0</v>
      </c>
      <c r="V193" t="s">
        <v>147</v>
      </c>
      <c r="W193" s="1">
        <v>44505.455381944441</v>
      </c>
      <c r="X193">
        <v>237</v>
      </c>
      <c r="Y193">
        <v>52</v>
      </c>
      <c r="Z193">
        <v>0</v>
      </c>
      <c r="AA193">
        <v>52</v>
      </c>
      <c r="AB193">
        <v>0</v>
      </c>
      <c r="AC193">
        <v>24</v>
      </c>
      <c r="AD193">
        <v>14</v>
      </c>
      <c r="AE193">
        <v>0</v>
      </c>
      <c r="AF193">
        <v>0</v>
      </c>
      <c r="AG193">
        <v>0</v>
      </c>
      <c r="AH193" t="s">
        <v>182</v>
      </c>
      <c r="AI193" s="1">
        <v>44505.587916666664</v>
      </c>
      <c r="AJ193">
        <v>430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14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>
      <c r="A194" t="s">
        <v>593</v>
      </c>
      <c r="B194" t="s">
        <v>79</v>
      </c>
      <c r="C194" t="s">
        <v>594</v>
      </c>
      <c r="D194" t="s">
        <v>81</v>
      </c>
      <c r="E194" s="2" t="str">
        <f>HYPERLINK("capsilon://?command=openfolder&amp;siteaddress=FAM.docvelocity-na8.net&amp;folderid=FX74D4E172-78C6-6C25-1C3C-503C6427452C","FX21112320")</f>
        <v>FX21112320</v>
      </c>
      <c r="F194" t="s">
        <v>19</v>
      </c>
      <c r="G194" t="s">
        <v>19</v>
      </c>
      <c r="H194" t="s">
        <v>82</v>
      </c>
      <c r="I194" t="s">
        <v>595</v>
      </c>
      <c r="J194">
        <v>38</v>
      </c>
      <c r="K194" t="s">
        <v>84</v>
      </c>
      <c r="L194" t="s">
        <v>85</v>
      </c>
      <c r="M194" t="s">
        <v>86</v>
      </c>
      <c r="N194">
        <v>2</v>
      </c>
      <c r="O194" s="1">
        <v>44505.452152777776</v>
      </c>
      <c r="P194" s="1">
        <v>44505.591087962966</v>
      </c>
      <c r="Q194">
        <v>11358</v>
      </c>
      <c r="R194">
        <v>646</v>
      </c>
      <c r="S194" t="b">
        <v>0</v>
      </c>
      <c r="T194" t="s">
        <v>87</v>
      </c>
      <c r="U194" t="b">
        <v>0</v>
      </c>
      <c r="V194" t="s">
        <v>125</v>
      </c>
      <c r="W194" s="1">
        <v>44505.457962962966</v>
      </c>
      <c r="X194">
        <v>373</v>
      </c>
      <c r="Y194">
        <v>37</v>
      </c>
      <c r="Z194">
        <v>0</v>
      </c>
      <c r="AA194">
        <v>37</v>
      </c>
      <c r="AB194">
        <v>0</v>
      </c>
      <c r="AC194">
        <v>13</v>
      </c>
      <c r="AD194">
        <v>1</v>
      </c>
      <c r="AE194">
        <v>0</v>
      </c>
      <c r="AF194">
        <v>0</v>
      </c>
      <c r="AG194">
        <v>0</v>
      </c>
      <c r="AH194" t="s">
        <v>182</v>
      </c>
      <c r="AI194" s="1">
        <v>44505.591087962966</v>
      </c>
      <c r="AJ194">
        <v>273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>
      <c r="A195" t="s">
        <v>596</v>
      </c>
      <c r="B195" t="s">
        <v>79</v>
      </c>
      <c r="C195" t="s">
        <v>597</v>
      </c>
      <c r="D195" t="s">
        <v>81</v>
      </c>
      <c r="E195" s="2" t="str">
        <f>HYPERLINK("capsilon://?command=openfolder&amp;siteaddress=FAM.docvelocity-na8.net&amp;folderid=FX8FF3872B-46AE-B060-B051-58B79887871C","FX21087437")</f>
        <v>FX21087437</v>
      </c>
      <c r="F195" t="s">
        <v>19</v>
      </c>
      <c r="G195" t="s">
        <v>19</v>
      </c>
      <c r="H195" t="s">
        <v>82</v>
      </c>
      <c r="I195" t="s">
        <v>598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44505.452361111114</v>
      </c>
      <c r="P195" s="1">
        <v>44505.591550925928</v>
      </c>
      <c r="Q195">
        <v>11922</v>
      </c>
      <c r="R195">
        <v>104</v>
      </c>
      <c r="S195" t="b">
        <v>0</v>
      </c>
      <c r="T195" t="s">
        <v>87</v>
      </c>
      <c r="U195" t="b">
        <v>0</v>
      </c>
      <c r="V195" t="s">
        <v>181</v>
      </c>
      <c r="W195" s="1">
        <v>44505.455729166664</v>
      </c>
      <c r="X195">
        <v>65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66</v>
      </c>
      <c r="AE195">
        <v>0</v>
      </c>
      <c r="AF195">
        <v>0</v>
      </c>
      <c r="AG195">
        <v>0</v>
      </c>
      <c r="AH195" t="s">
        <v>182</v>
      </c>
      <c r="AI195" s="1">
        <v>44505.591550925928</v>
      </c>
      <c r="AJ195">
        <v>39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66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>
      <c r="A196" t="s">
        <v>599</v>
      </c>
      <c r="B196" t="s">
        <v>79</v>
      </c>
      <c r="C196" t="s">
        <v>600</v>
      </c>
      <c r="D196" t="s">
        <v>81</v>
      </c>
      <c r="E196" s="2" t="str">
        <f>HYPERLINK("capsilon://?command=openfolder&amp;siteaddress=FAM.docvelocity-na8.net&amp;folderid=FX3D6EE9C0-6EF7-204E-331F-713BF0C04F1E","FX211013222")</f>
        <v>FX211013222</v>
      </c>
      <c r="F196" t="s">
        <v>19</v>
      </c>
      <c r="G196" t="s">
        <v>19</v>
      </c>
      <c r="H196" t="s">
        <v>82</v>
      </c>
      <c r="I196" t="s">
        <v>601</v>
      </c>
      <c r="J196">
        <v>52</v>
      </c>
      <c r="K196" t="s">
        <v>84</v>
      </c>
      <c r="L196" t="s">
        <v>85</v>
      </c>
      <c r="M196" t="s">
        <v>86</v>
      </c>
      <c r="N196">
        <v>2</v>
      </c>
      <c r="O196" s="1">
        <v>44505.453368055554</v>
      </c>
      <c r="P196" s="1">
        <v>44505.599988425929</v>
      </c>
      <c r="Q196">
        <v>11631</v>
      </c>
      <c r="R196">
        <v>1037</v>
      </c>
      <c r="S196" t="b">
        <v>0</v>
      </c>
      <c r="T196" t="s">
        <v>87</v>
      </c>
      <c r="U196" t="b">
        <v>0</v>
      </c>
      <c r="V196" t="s">
        <v>147</v>
      </c>
      <c r="W196" s="1">
        <v>44505.460543981484</v>
      </c>
      <c r="X196">
        <v>445</v>
      </c>
      <c r="Y196">
        <v>42</v>
      </c>
      <c r="Z196">
        <v>0</v>
      </c>
      <c r="AA196">
        <v>42</v>
      </c>
      <c r="AB196">
        <v>0</v>
      </c>
      <c r="AC196">
        <v>31</v>
      </c>
      <c r="AD196">
        <v>10</v>
      </c>
      <c r="AE196">
        <v>0</v>
      </c>
      <c r="AF196">
        <v>0</v>
      </c>
      <c r="AG196">
        <v>0</v>
      </c>
      <c r="AH196" t="s">
        <v>89</v>
      </c>
      <c r="AI196" s="1">
        <v>44505.599988425929</v>
      </c>
      <c r="AJ196">
        <v>585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10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>
      <c r="A197" t="s">
        <v>602</v>
      </c>
      <c r="B197" t="s">
        <v>79</v>
      </c>
      <c r="C197" t="s">
        <v>497</v>
      </c>
      <c r="D197" t="s">
        <v>81</v>
      </c>
      <c r="E197" s="2" t="str">
        <f>HYPERLINK("capsilon://?command=openfolder&amp;siteaddress=FAM.docvelocity-na8.net&amp;folderid=FX52B0463D-0C0C-2F7B-8F5B-DA617610DDDF","FX21112101")</f>
        <v>FX21112101</v>
      </c>
      <c r="F197" t="s">
        <v>19</v>
      </c>
      <c r="G197" t="s">
        <v>19</v>
      </c>
      <c r="H197" t="s">
        <v>82</v>
      </c>
      <c r="I197" t="s">
        <v>603</v>
      </c>
      <c r="J197">
        <v>26</v>
      </c>
      <c r="K197" t="s">
        <v>84</v>
      </c>
      <c r="L197" t="s">
        <v>85</v>
      </c>
      <c r="M197" t="s">
        <v>86</v>
      </c>
      <c r="N197">
        <v>2</v>
      </c>
      <c r="O197" s="1">
        <v>44505.462488425925</v>
      </c>
      <c r="P197" s="1">
        <v>44505.647719907407</v>
      </c>
      <c r="Q197">
        <v>15599</v>
      </c>
      <c r="R197">
        <v>405</v>
      </c>
      <c r="S197" t="b">
        <v>0</v>
      </c>
      <c r="T197" t="s">
        <v>87</v>
      </c>
      <c r="U197" t="b">
        <v>0</v>
      </c>
      <c r="V197" t="s">
        <v>147</v>
      </c>
      <c r="W197" s="1">
        <v>44505.46429398148</v>
      </c>
      <c r="X197">
        <v>153</v>
      </c>
      <c r="Y197">
        <v>21</v>
      </c>
      <c r="Z197">
        <v>0</v>
      </c>
      <c r="AA197">
        <v>21</v>
      </c>
      <c r="AB197">
        <v>0</v>
      </c>
      <c r="AC197">
        <v>2</v>
      </c>
      <c r="AD197">
        <v>5</v>
      </c>
      <c r="AE197">
        <v>0</v>
      </c>
      <c r="AF197">
        <v>0</v>
      </c>
      <c r="AG197">
        <v>0</v>
      </c>
      <c r="AH197" t="s">
        <v>182</v>
      </c>
      <c r="AI197" s="1">
        <v>44505.647719907407</v>
      </c>
      <c r="AJ197">
        <v>252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5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>
      <c r="A198" t="s">
        <v>604</v>
      </c>
      <c r="B198" t="s">
        <v>79</v>
      </c>
      <c r="C198" t="s">
        <v>403</v>
      </c>
      <c r="D198" t="s">
        <v>81</v>
      </c>
      <c r="E198" s="2" t="str">
        <f>HYPERLINK("capsilon://?command=openfolder&amp;siteaddress=FAM.docvelocity-na8.net&amp;folderid=FXE76CDCDD-925F-6763-7983-84FDDA739A89","FX211013443")</f>
        <v>FX211013443</v>
      </c>
      <c r="F198" t="s">
        <v>19</v>
      </c>
      <c r="G198" t="s">
        <v>19</v>
      </c>
      <c r="H198" t="s">
        <v>82</v>
      </c>
      <c r="I198" t="s">
        <v>535</v>
      </c>
      <c r="J198">
        <v>52</v>
      </c>
      <c r="K198" t="s">
        <v>84</v>
      </c>
      <c r="L198" t="s">
        <v>85</v>
      </c>
      <c r="M198" t="s">
        <v>86</v>
      </c>
      <c r="N198">
        <v>2</v>
      </c>
      <c r="O198" s="1">
        <v>44505.462962962964</v>
      </c>
      <c r="P198" s="1">
        <v>44505.479525462964</v>
      </c>
      <c r="Q198">
        <v>131</v>
      </c>
      <c r="R198">
        <v>1300</v>
      </c>
      <c r="S198" t="b">
        <v>0</v>
      </c>
      <c r="T198" t="s">
        <v>87</v>
      </c>
      <c r="U198" t="b">
        <v>1</v>
      </c>
      <c r="V198" t="s">
        <v>88</v>
      </c>
      <c r="W198" s="1">
        <v>44505.469525462962</v>
      </c>
      <c r="X198">
        <v>563</v>
      </c>
      <c r="Y198">
        <v>42</v>
      </c>
      <c r="Z198">
        <v>0</v>
      </c>
      <c r="AA198">
        <v>42</v>
      </c>
      <c r="AB198">
        <v>0</v>
      </c>
      <c r="AC198">
        <v>35</v>
      </c>
      <c r="AD198">
        <v>10</v>
      </c>
      <c r="AE198">
        <v>0</v>
      </c>
      <c r="AF198">
        <v>0</v>
      </c>
      <c r="AG198">
        <v>0</v>
      </c>
      <c r="AH198" t="s">
        <v>182</v>
      </c>
      <c r="AI198" s="1">
        <v>44505.479525462964</v>
      </c>
      <c r="AJ198">
        <v>737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10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>
      <c r="A199" t="s">
        <v>605</v>
      </c>
      <c r="B199" t="s">
        <v>79</v>
      </c>
      <c r="C199" t="s">
        <v>606</v>
      </c>
      <c r="D199" t="s">
        <v>81</v>
      </c>
      <c r="E199" s="2" t="str">
        <f>HYPERLINK("capsilon://?command=openfolder&amp;siteaddress=FAM.docvelocity-na8.net&amp;folderid=FX1D7BBE65-8B9B-4844-CF8F-6FE952DA5999","FX21112623")</f>
        <v>FX21112623</v>
      </c>
      <c r="F199" t="s">
        <v>19</v>
      </c>
      <c r="G199" t="s">
        <v>19</v>
      </c>
      <c r="H199" t="s">
        <v>82</v>
      </c>
      <c r="I199" t="s">
        <v>607</v>
      </c>
      <c r="J199">
        <v>570</v>
      </c>
      <c r="K199" t="s">
        <v>84</v>
      </c>
      <c r="L199" t="s">
        <v>85</v>
      </c>
      <c r="M199" t="s">
        <v>86</v>
      </c>
      <c r="N199">
        <v>2</v>
      </c>
      <c r="O199" s="1">
        <v>44505.463923611111</v>
      </c>
      <c r="P199" s="1">
        <v>44505.668506944443</v>
      </c>
      <c r="Q199">
        <v>14007</v>
      </c>
      <c r="R199">
        <v>3669</v>
      </c>
      <c r="S199" t="b">
        <v>0</v>
      </c>
      <c r="T199" t="s">
        <v>87</v>
      </c>
      <c r="U199" t="b">
        <v>0</v>
      </c>
      <c r="V199" t="s">
        <v>290</v>
      </c>
      <c r="W199" s="1">
        <v>44505.489016203705</v>
      </c>
      <c r="X199">
        <v>1703</v>
      </c>
      <c r="Y199">
        <v>266</v>
      </c>
      <c r="Z199">
        <v>0</v>
      </c>
      <c r="AA199">
        <v>266</v>
      </c>
      <c r="AB199">
        <v>199</v>
      </c>
      <c r="AC199">
        <v>88</v>
      </c>
      <c r="AD199">
        <v>304</v>
      </c>
      <c r="AE199">
        <v>0</v>
      </c>
      <c r="AF199">
        <v>0</v>
      </c>
      <c r="AG199">
        <v>0</v>
      </c>
      <c r="AH199" t="s">
        <v>160</v>
      </c>
      <c r="AI199" s="1">
        <v>44505.668506944443</v>
      </c>
      <c r="AJ199">
        <v>1942</v>
      </c>
      <c r="AK199">
        <v>7</v>
      </c>
      <c r="AL199">
        <v>0</v>
      </c>
      <c r="AM199">
        <v>7</v>
      </c>
      <c r="AN199">
        <v>199</v>
      </c>
      <c r="AO199">
        <v>14</v>
      </c>
      <c r="AP199">
        <v>297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>
      <c r="A200" t="s">
        <v>608</v>
      </c>
      <c r="B200" t="s">
        <v>79</v>
      </c>
      <c r="C200" t="s">
        <v>555</v>
      </c>
      <c r="D200" t="s">
        <v>81</v>
      </c>
      <c r="E200" s="2" t="str">
        <f>HYPERLINK("capsilon://?command=openfolder&amp;siteaddress=FAM.docvelocity-na8.net&amp;folderid=FX1715F368-7C46-37DD-86C4-1D38163548D1","FX21112583")</f>
        <v>FX21112583</v>
      </c>
      <c r="F200" t="s">
        <v>19</v>
      </c>
      <c r="G200" t="s">
        <v>19</v>
      </c>
      <c r="H200" t="s">
        <v>82</v>
      </c>
      <c r="I200" t="s">
        <v>556</v>
      </c>
      <c r="J200">
        <v>76</v>
      </c>
      <c r="K200" t="s">
        <v>84</v>
      </c>
      <c r="L200" t="s">
        <v>85</v>
      </c>
      <c r="M200" t="s">
        <v>86</v>
      </c>
      <c r="N200">
        <v>2</v>
      </c>
      <c r="O200" s="1">
        <v>44505.464780092596</v>
      </c>
      <c r="P200" s="1">
        <v>44505.481377314813</v>
      </c>
      <c r="Q200">
        <v>414</v>
      </c>
      <c r="R200">
        <v>1020</v>
      </c>
      <c r="S200" t="b">
        <v>0</v>
      </c>
      <c r="T200" t="s">
        <v>87</v>
      </c>
      <c r="U200" t="b">
        <v>1</v>
      </c>
      <c r="V200" t="s">
        <v>125</v>
      </c>
      <c r="W200" s="1">
        <v>44505.47388888889</v>
      </c>
      <c r="X200">
        <v>458</v>
      </c>
      <c r="Y200">
        <v>74</v>
      </c>
      <c r="Z200">
        <v>0</v>
      </c>
      <c r="AA200">
        <v>74</v>
      </c>
      <c r="AB200">
        <v>0</v>
      </c>
      <c r="AC200">
        <v>29</v>
      </c>
      <c r="AD200">
        <v>2</v>
      </c>
      <c r="AE200">
        <v>0</v>
      </c>
      <c r="AF200">
        <v>0</v>
      </c>
      <c r="AG200">
        <v>0</v>
      </c>
      <c r="AH200" t="s">
        <v>182</v>
      </c>
      <c r="AI200" s="1">
        <v>44505.481377314813</v>
      </c>
      <c r="AJ200">
        <v>562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>
      <c r="A201" t="s">
        <v>609</v>
      </c>
      <c r="B201" t="s">
        <v>79</v>
      </c>
      <c r="C201" t="s">
        <v>610</v>
      </c>
      <c r="D201" t="s">
        <v>81</v>
      </c>
      <c r="E201" s="2" t="str">
        <f>HYPERLINK("capsilon://?command=openfolder&amp;siteaddress=FAM.docvelocity-na8.net&amp;folderid=FXC002F1DE-7FD0-1D21-5C6A-780495688BAB","FX21112495")</f>
        <v>FX21112495</v>
      </c>
      <c r="F201" t="s">
        <v>19</v>
      </c>
      <c r="G201" t="s">
        <v>19</v>
      </c>
      <c r="H201" t="s">
        <v>82</v>
      </c>
      <c r="I201" t="s">
        <v>611</v>
      </c>
      <c r="J201">
        <v>236</v>
      </c>
      <c r="K201" t="s">
        <v>84</v>
      </c>
      <c r="L201" t="s">
        <v>85</v>
      </c>
      <c r="M201" t="s">
        <v>86</v>
      </c>
      <c r="N201">
        <v>2</v>
      </c>
      <c r="O201" s="1">
        <v>44505.472997685189</v>
      </c>
      <c r="P201" s="1">
        <v>44505.658321759256</v>
      </c>
      <c r="Q201">
        <v>10367</v>
      </c>
      <c r="R201">
        <v>5645</v>
      </c>
      <c r="S201" t="b">
        <v>0</v>
      </c>
      <c r="T201" t="s">
        <v>87</v>
      </c>
      <c r="U201" t="b">
        <v>0</v>
      </c>
      <c r="V201" t="s">
        <v>147</v>
      </c>
      <c r="W201" s="1">
        <v>44505.543599537035</v>
      </c>
      <c r="X201">
        <v>675</v>
      </c>
      <c r="Y201">
        <v>160</v>
      </c>
      <c r="Z201">
        <v>0</v>
      </c>
      <c r="AA201">
        <v>160</v>
      </c>
      <c r="AB201">
        <v>37</v>
      </c>
      <c r="AC201">
        <v>67</v>
      </c>
      <c r="AD201">
        <v>76</v>
      </c>
      <c r="AE201">
        <v>0</v>
      </c>
      <c r="AF201">
        <v>0</v>
      </c>
      <c r="AG201">
        <v>0</v>
      </c>
      <c r="AH201" t="s">
        <v>182</v>
      </c>
      <c r="AI201" s="1">
        <v>44505.658321759256</v>
      </c>
      <c r="AJ201">
        <v>915</v>
      </c>
      <c r="AK201">
        <v>2</v>
      </c>
      <c r="AL201">
        <v>0</v>
      </c>
      <c r="AM201">
        <v>2</v>
      </c>
      <c r="AN201">
        <v>37</v>
      </c>
      <c r="AO201">
        <v>2</v>
      </c>
      <c r="AP201">
        <v>74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>
      <c r="A202" t="s">
        <v>612</v>
      </c>
      <c r="B202" t="s">
        <v>79</v>
      </c>
      <c r="C202" t="s">
        <v>613</v>
      </c>
      <c r="D202" t="s">
        <v>81</v>
      </c>
      <c r="E202" s="2" t="str">
        <f>HYPERLINK("capsilon://?command=openfolder&amp;siteaddress=FAM.docvelocity-na8.net&amp;folderid=FX3121591D-9B2C-CE71-4D75-C24A7A3DC1F3","FX211011821")</f>
        <v>FX211011821</v>
      </c>
      <c r="F202" t="s">
        <v>19</v>
      </c>
      <c r="G202" t="s">
        <v>19</v>
      </c>
      <c r="H202" t="s">
        <v>82</v>
      </c>
      <c r="I202" t="s">
        <v>614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44505.476423611108</v>
      </c>
      <c r="P202" s="1">
        <v>44505.659166666665</v>
      </c>
      <c r="Q202">
        <v>15655</v>
      </c>
      <c r="R202">
        <v>134</v>
      </c>
      <c r="S202" t="b">
        <v>0</v>
      </c>
      <c r="T202" t="s">
        <v>87</v>
      </c>
      <c r="U202" t="b">
        <v>0</v>
      </c>
      <c r="V202" t="s">
        <v>147</v>
      </c>
      <c r="W202" s="1">
        <v>44505.483159722222</v>
      </c>
      <c r="X202">
        <v>46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182</v>
      </c>
      <c r="AI202" s="1">
        <v>44505.659166666665</v>
      </c>
      <c r="AJ202">
        <v>72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>
      <c r="A203" t="s">
        <v>615</v>
      </c>
      <c r="B203" t="s">
        <v>79</v>
      </c>
      <c r="C203" t="s">
        <v>616</v>
      </c>
      <c r="D203" t="s">
        <v>81</v>
      </c>
      <c r="E203" s="2" t="str">
        <f>HYPERLINK("capsilon://?command=openfolder&amp;siteaddress=FAM.docvelocity-na8.net&amp;folderid=FXCC7DE11D-C054-F059-F019-E4334DEC41BE","FX21112148")</f>
        <v>FX21112148</v>
      </c>
      <c r="F203" t="s">
        <v>19</v>
      </c>
      <c r="G203" t="s">
        <v>19</v>
      </c>
      <c r="H203" t="s">
        <v>82</v>
      </c>
      <c r="I203" t="s">
        <v>617</v>
      </c>
      <c r="J203">
        <v>350</v>
      </c>
      <c r="K203" t="s">
        <v>84</v>
      </c>
      <c r="L203" t="s">
        <v>85</v>
      </c>
      <c r="M203" t="s">
        <v>86</v>
      </c>
      <c r="N203">
        <v>2</v>
      </c>
      <c r="O203" s="1">
        <v>44505.483784722222</v>
      </c>
      <c r="P203" s="1">
        <v>44505.846099537041</v>
      </c>
      <c r="Q203">
        <v>23265</v>
      </c>
      <c r="R203">
        <v>8039</v>
      </c>
      <c r="S203" t="b">
        <v>0</v>
      </c>
      <c r="T203" t="s">
        <v>87</v>
      </c>
      <c r="U203" t="b">
        <v>0</v>
      </c>
      <c r="V203" t="s">
        <v>99</v>
      </c>
      <c r="W203" s="1">
        <v>44505.552199074074</v>
      </c>
      <c r="X203">
        <v>4747</v>
      </c>
      <c r="Y203">
        <v>679</v>
      </c>
      <c r="Z203">
        <v>0</v>
      </c>
      <c r="AA203">
        <v>679</v>
      </c>
      <c r="AB203">
        <v>0</v>
      </c>
      <c r="AC203">
        <v>563</v>
      </c>
      <c r="AD203">
        <v>-329</v>
      </c>
      <c r="AE203">
        <v>0</v>
      </c>
      <c r="AF203">
        <v>0</v>
      </c>
      <c r="AG203">
        <v>0</v>
      </c>
      <c r="AH203" t="s">
        <v>160</v>
      </c>
      <c r="AI203" s="1">
        <v>44505.846099537041</v>
      </c>
      <c r="AJ203">
        <v>3101</v>
      </c>
      <c r="AK203">
        <v>5</v>
      </c>
      <c r="AL203">
        <v>0</v>
      </c>
      <c r="AM203">
        <v>5</v>
      </c>
      <c r="AN203">
        <v>0</v>
      </c>
      <c r="AO203">
        <v>5</v>
      </c>
      <c r="AP203">
        <v>-334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>
      <c r="A204" t="s">
        <v>618</v>
      </c>
      <c r="B204" t="s">
        <v>79</v>
      </c>
      <c r="C204" t="s">
        <v>619</v>
      </c>
      <c r="D204" t="s">
        <v>81</v>
      </c>
      <c r="E204" s="2" t="str">
        <f>HYPERLINK("capsilon://?command=openfolder&amp;siteaddress=FAM.docvelocity-na8.net&amp;folderid=FX35E5B5D2-CA72-0E98-750A-224FE3EBA759","FX21102369")</f>
        <v>FX21102369</v>
      </c>
      <c r="F204" t="s">
        <v>19</v>
      </c>
      <c r="G204" t="s">
        <v>19</v>
      </c>
      <c r="H204" t="s">
        <v>82</v>
      </c>
      <c r="I204" t="s">
        <v>620</v>
      </c>
      <c r="J204">
        <v>66</v>
      </c>
      <c r="K204" t="s">
        <v>84</v>
      </c>
      <c r="L204" t="s">
        <v>85</v>
      </c>
      <c r="M204" t="s">
        <v>86</v>
      </c>
      <c r="N204">
        <v>2</v>
      </c>
      <c r="O204" s="1">
        <v>44505.487939814811</v>
      </c>
      <c r="P204" s="1">
        <v>44505.811886574076</v>
      </c>
      <c r="Q204">
        <v>27918</v>
      </c>
      <c r="R204">
        <v>71</v>
      </c>
      <c r="S204" t="b">
        <v>0</v>
      </c>
      <c r="T204" t="s">
        <v>87</v>
      </c>
      <c r="U204" t="b">
        <v>0</v>
      </c>
      <c r="V204" t="s">
        <v>130</v>
      </c>
      <c r="W204" s="1">
        <v>44505.499074074076</v>
      </c>
      <c r="X204">
        <v>56</v>
      </c>
      <c r="Y204">
        <v>0</v>
      </c>
      <c r="Z204">
        <v>0</v>
      </c>
      <c r="AA204">
        <v>0</v>
      </c>
      <c r="AB204">
        <v>52</v>
      </c>
      <c r="AC204">
        <v>0</v>
      </c>
      <c r="AD204">
        <v>66</v>
      </c>
      <c r="AE204">
        <v>0</v>
      </c>
      <c r="AF204">
        <v>0</v>
      </c>
      <c r="AG204">
        <v>0</v>
      </c>
      <c r="AH204" t="s">
        <v>104</v>
      </c>
      <c r="AI204" s="1">
        <v>44505.811886574076</v>
      </c>
      <c r="AJ204">
        <v>15</v>
      </c>
      <c r="AK204">
        <v>0</v>
      </c>
      <c r="AL204">
        <v>0</v>
      </c>
      <c r="AM204">
        <v>0</v>
      </c>
      <c r="AN204">
        <v>52</v>
      </c>
      <c r="AO204">
        <v>0</v>
      </c>
      <c r="AP204">
        <v>66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>
      <c r="A205" t="s">
        <v>621</v>
      </c>
      <c r="B205" t="s">
        <v>79</v>
      </c>
      <c r="C205" t="s">
        <v>622</v>
      </c>
      <c r="D205" t="s">
        <v>81</v>
      </c>
      <c r="E205" s="2" t="str">
        <f>HYPERLINK("capsilon://?command=openfolder&amp;siteaddress=FAM.docvelocity-na8.net&amp;folderid=FXE324E323-B476-9CBF-EB9D-803C191CCF8F","FX211011969")</f>
        <v>FX211011969</v>
      </c>
      <c r="F205" t="s">
        <v>19</v>
      </c>
      <c r="G205" t="s">
        <v>19</v>
      </c>
      <c r="H205" t="s">
        <v>82</v>
      </c>
      <c r="I205" t="s">
        <v>623</v>
      </c>
      <c r="J205">
        <v>66</v>
      </c>
      <c r="K205" t="s">
        <v>84</v>
      </c>
      <c r="L205" t="s">
        <v>85</v>
      </c>
      <c r="M205" t="s">
        <v>86</v>
      </c>
      <c r="N205">
        <v>2</v>
      </c>
      <c r="O205" s="1">
        <v>44505.489687499998</v>
      </c>
      <c r="P205" s="1">
        <v>44505.81354166667</v>
      </c>
      <c r="Q205">
        <v>27345</v>
      </c>
      <c r="R205">
        <v>636</v>
      </c>
      <c r="S205" t="b">
        <v>0</v>
      </c>
      <c r="T205" t="s">
        <v>87</v>
      </c>
      <c r="U205" t="b">
        <v>0</v>
      </c>
      <c r="V205" t="s">
        <v>130</v>
      </c>
      <c r="W205" s="1">
        <v>44505.504803240743</v>
      </c>
      <c r="X205">
        <v>494</v>
      </c>
      <c r="Y205">
        <v>52</v>
      </c>
      <c r="Z205">
        <v>0</v>
      </c>
      <c r="AA205">
        <v>52</v>
      </c>
      <c r="AB205">
        <v>0</v>
      </c>
      <c r="AC205">
        <v>37</v>
      </c>
      <c r="AD205">
        <v>14</v>
      </c>
      <c r="AE205">
        <v>0</v>
      </c>
      <c r="AF205">
        <v>0</v>
      </c>
      <c r="AG205">
        <v>0</v>
      </c>
      <c r="AH205" t="s">
        <v>104</v>
      </c>
      <c r="AI205" s="1">
        <v>44505.81354166667</v>
      </c>
      <c r="AJ205">
        <v>142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14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>
      <c r="A206" t="s">
        <v>624</v>
      </c>
      <c r="B206" t="s">
        <v>79</v>
      </c>
      <c r="C206" t="s">
        <v>625</v>
      </c>
      <c r="D206" t="s">
        <v>81</v>
      </c>
      <c r="E206" s="2" t="str">
        <f>HYPERLINK("capsilon://?command=openfolder&amp;siteaddress=FAM.docvelocity-na8.net&amp;folderid=FX907FF87E-285C-302E-72AC-3E22343FB6CD","FX21102900")</f>
        <v>FX21102900</v>
      </c>
      <c r="F206" t="s">
        <v>19</v>
      </c>
      <c r="G206" t="s">
        <v>19</v>
      </c>
      <c r="H206" t="s">
        <v>82</v>
      </c>
      <c r="I206" t="s">
        <v>626</v>
      </c>
      <c r="J206">
        <v>66</v>
      </c>
      <c r="K206" t="s">
        <v>84</v>
      </c>
      <c r="L206" t="s">
        <v>85</v>
      </c>
      <c r="M206" t="s">
        <v>86</v>
      </c>
      <c r="N206">
        <v>2</v>
      </c>
      <c r="O206" s="1">
        <v>44505.50105324074</v>
      </c>
      <c r="P206" s="1">
        <v>44505.812939814816</v>
      </c>
      <c r="Q206">
        <v>26905</v>
      </c>
      <c r="R206">
        <v>42</v>
      </c>
      <c r="S206" t="b">
        <v>0</v>
      </c>
      <c r="T206" t="s">
        <v>87</v>
      </c>
      <c r="U206" t="b">
        <v>0</v>
      </c>
      <c r="V206" t="s">
        <v>130</v>
      </c>
      <c r="W206" s="1">
        <v>44505.50509259259</v>
      </c>
      <c r="X206">
        <v>24</v>
      </c>
      <c r="Y206">
        <v>0</v>
      </c>
      <c r="Z206">
        <v>0</v>
      </c>
      <c r="AA206">
        <v>0</v>
      </c>
      <c r="AB206">
        <v>52</v>
      </c>
      <c r="AC206">
        <v>0</v>
      </c>
      <c r="AD206">
        <v>66</v>
      </c>
      <c r="AE206">
        <v>0</v>
      </c>
      <c r="AF206">
        <v>0</v>
      </c>
      <c r="AG206">
        <v>0</v>
      </c>
      <c r="AH206" t="s">
        <v>182</v>
      </c>
      <c r="AI206" s="1">
        <v>44505.812939814816</v>
      </c>
      <c r="AJ206">
        <v>18</v>
      </c>
      <c r="AK206">
        <v>0</v>
      </c>
      <c r="AL206">
        <v>0</v>
      </c>
      <c r="AM206">
        <v>0</v>
      </c>
      <c r="AN206">
        <v>52</v>
      </c>
      <c r="AO206">
        <v>0</v>
      </c>
      <c r="AP206">
        <v>66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>
      <c r="A207" t="s">
        <v>627</v>
      </c>
      <c r="B207" t="s">
        <v>79</v>
      </c>
      <c r="C207" t="s">
        <v>628</v>
      </c>
      <c r="D207" t="s">
        <v>81</v>
      </c>
      <c r="E207" s="2" t="str">
        <f>HYPERLINK("capsilon://?command=openfolder&amp;siteaddress=FAM.docvelocity-na8.net&amp;folderid=FX59A19B38-5865-4012-59D4-891FFB65152A","FX210813531")</f>
        <v>FX210813531</v>
      </c>
      <c r="F207" t="s">
        <v>19</v>
      </c>
      <c r="G207" t="s">
        <v>19</v>
      </c>
      <c r="H207" t="s">
        <v>82</v>
      </c>
      <c r="I207" t="s">
        <v>629</v>
      </c>
      <c r="J207">
        <v>40</v>
      </c>
      <c r="K207" t="s">
        <v>84</v>
      </c>
      <c r="L207" t="s">
        <v>85</v>
      </c>
      <c r="M207" t="s">
        <v>86</v>
      </c>
      <c r="N207">
        <v>1</v>
      </c>
      <c r="O207" s="1">
        <v>44505.505937499998</v>
      </c>
      <c r="P207" s="1">
        <v>44505.517453703702</v>
      </c>
      <c r="Q207">
        <v>864</v>
      </c>
      <c r="R207">
        <v>131</v>
      </c>
      <c r="S207" t="b">
        <v>0</v>
      </c>
      <c r="T207" t="s">
        <v>87</v>
      </c>
      <c r="U207" t="b">
        <v>0</v>
      </c>
      <c r="V207" t="s">
        <v>231</v>
      </c>
      <c r="W207" s="1">
        <v>44505.517453703702</v>
      </c>
      <c r="X207">
        <v>131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40</v>
      </c>
      <c r="AE207">
        <v>36</v>
      </c>
      <c r="AF207">
        <v>0</v>
      </c>
      <c r="AG207">
        <v>2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>
      <c r="A208" t="s">
        <v>630</v>
      </c>
      <c r="B208" t="s">
        <v>79</v>
      </c>
      <c r="C208" t="s">
        <v>631</v>
      </c>
      <c r="D208" t="s">
        <v>81</v>
      </c>
      <c r="E208" s="2" t="str">
        <f>HYPERLINK("capsilon://?command=openfolder&amp;siteaddress=FAM.docvelocity-na8.net&amp;folderid=FXA58D8174-40C3-FADE-5403-9F8662178DD9","FX210815667")</f>
        <v>FX210815667</v>
      </c>
      <c r="F208" t="s">
        <v>19</v>
      </c>
      <c r="G208" t="s">
        <v>19</v>
      </c>
      <c r="H208" t="s">
        <v>82</v>
      </c>
      <c r="I208" t="s">
        <v>632</v>
      </c>
      <c r="J208">
        <v>66</v>
      </c>
      <c r="K208" t="s">
        <v>84</v>
      </c>
      <c r="L208" t="s">
        <v>85</v>
      </c>
      <c r="M208" t="s">
        <v>86</v>
      </c>
      <c r="N208">
        <v>2</v>
      </c>
      <c r="O208" s="1">
        <v>44505.508020833331</v>
      </c>
      <c r="P208" s="1">
        <v>44505.813344907408</v>
      </c>
      <c r="Q208">
        <v>26287</v>
      </c>
      <c r="R208">
        <v>93</v>
      </c>
      <c r="S208" t="b">
        <v>0</v>
      </c>
      <c r="T208" t="s">
        <v>87</v>
      </c>
      <c r="U208" t="b">
        <v>0</v>
      </c>
      <c r="V208" t="s">
        <v>147</v>
      </c>
      <c r="W208" s="1">
        <v>44505.543900462966</v>
      </c>
      <c r="X208">
        <v>25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66</v>
      </c>
      <c r="AE208">
        <v>0</v>
      </c>
      <c r="AF208">
        <v>0</v>
      </c>
      <c r="AG208">
        <v>0</v>
      </c>
      <c r="AH208" t="s">
        <v>182</v>
      </c>
      <c r="AI208" s="1">
        <v>44505.813344907408</v>
      </c>
      <c r="AJ208">
        <v>34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66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>
      <c r="A209" t="s">
        <v>633</v>
      </c>
      <c r="B209" t="s">
        <v>79</v>
      </c>
      <c r="C209" t="s">
        <v>634</v>
      </c>
      <c r="D209" t="s">
        <v>81</v>
      </c>
      <c r="E209" s="2" t="str">
        <f>HYPERLINK("capsilon://?command=openfolder&amp;siteaddress=FAM.docvelocity-na8.net&amp;folderid=FXC3E68303-4245-07B5-2620-FD8AD46B7D50","FX21108018")</f>
        <v>FX21108018</v>
      </c>
      <c r="F209" t="s">
        <v>19</v>
      </c>
      <c r="G209" t="s">
        <v>19</v>
      </c>
      <c r="H209" t="s">
        <v>82</v>
      </c>
      <c r="I209" t="s">
        <v>635</v>
      </c>
      <c r="J209">
        <v>66</v>
      </c>
      <c r="K209" t="s">
        <v>84</v>
      </c>
      <c r="L209" t="s">
        <v>85</v>
      </c>
      <c r="M209" t="s">
        <v>86</v>
      </c>
      <c r="N209">
        <v>2</v>
      </c>
      <c r="O209" s="1">
        <v>44505.514988425923</v>
      </c>
      <c r="P209" s="1">
        <v>44505.821203703701</v>
      </c>
      <c r="Q209">
        <v>25470</v>
      </c>
      <c r="R209">
        <v>987</v>
      </c>
      <c r="S209" t="b">
        <v>0</v>
      </c>
      <c r="T209" t="s">
        <v>87</v>
      </c>
      <c r="U209" t="b">
        <v>0</v>
      </c>
      <c r="V209" t="s">
        <v>147</v>
      </c>
      <c r="W209" s="1">
        <v>44505.547349537039</v>
      </c>
      <c r="X209">
        <v>297</v>
      </c>
      <c r="Y209">
        <v>52</v>
      </c>
      <c r="Z209">
        <v>0</v>
      </c>
      <c r="AA209">
        <v>52</v>
      </c>
      <c r="AB209">
        <v>0</v>
      </c>
      <c r="AC209">
        <v>22</v>
      </c>
      <c r="AD209">
        <v>14</v>
      </c>
      <c r="AE209">
        <v>0</v>
      </c>
      <c r="AF209">
        <v>0</v>
      </c>
      <c r="AG209">
        <v>0</v>
      </c>
      <c r="AH209" t="s">
        <v>182</v>
      </c>
      <c r="AI209" s="1">
        <v>44505.821203703701</v>
      </c>
      <c r="AJ209">
        <v>679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12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>
      <c r="A210" t="s">
        <v>636</v>
      </c>
      <c r="B210" t="s">
        <v>79</v>
      </c>
      <c r="C210" t="s">
        <v>637</v>
      </c>
      <c r="D210" t="s">
        <v>81</v>
      </c>
      <c r="E210" s="2" t="str">
        <f>HYPERLINK("capsilon://?command=openfolder&amp;siteaddress=FAM.docvelocity-na8.net&amp;folderid=FX0D8683BB-C63D-7D94-43B8-EAB64C435200","FX21112565")</f>
        <v>FX21112565</v>
      </c>
      <c r="F210" t="s">
        <v>19</v>
      </c>
      <c r="G210" t="s">
        <v>19</v>
      </c>
      <c r="H210" t="s">
        <v>82</v>
      </c>
      <c r="I210" t="s">
        <v>638</v>
      </c>
      <c r="J210">
        <v>38</v>
      </c>
      <c r="K210" t="s">
        <v>84</v>
      </c>
      <c r="L210" t="s">
        <v>85</v>
      </c>
      <c r="M210" t="s">
        <v>86</v>
      </c>
      <c r="N210">
        <v>2</v>
      </c>
      <c r="O210" s="1">
        <v>44505.5158912037</v>
      </c>
      <c r="P210" s="1">
        <v>44505.815069444441</v>
      </c>
      <c r="Q210">
        <v>25519</v>
      </c>
      <c r="R210">
        <v>330</v>
      </c>
      <c r="S210" t="b">
        <v>0</v>
      </c>
      <c r="T210" t="s">
        <v>87</v>
      </c>
      <c r="U210" t="b">
        <v>0</v>
      </c>
      <c r="V210" t="s">
        <v>147</v>
      </c>
      <c r="W210" s="1">
        <v>44505.549490740741</v>
      </c>
      <c r="X210">
        <v>184</v>
      </c>
      <c r="Y210">
        <v>37</v>
      </c>
      <c r="Z210">
        <v>0</v>
      </c>
      <c r="AA210">
        <v>37</v>
      </c>
      <c r="AB210">
        <v>0</v>
      </c>
      <c r="AC210">
        <v>14</v>
      </c>
      <c r="AD210">
        <v>1</v>
      </c>
      <c r="AE210">
        <v>0</v>
      </c>
      <c r="AF210">
        <v>0</v>
      </c>
      <c r="AG210">
        <v>0</v>
      </c>
      <c r="AH210" t="s">
        <v>104</v>
      </c>
      <c r="AI210" s="1">
        <v>44505.815069444441</v>
      </c>
      <c r="AJ210">
        <v>132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>
      <c r="A211" t="s">
        <v>639</v>
      </c>
      <c r="B211" t="s">
        <v>79</v>
      </c>
      <c r="C211" t="s">
        <v>424</v>
      </c>
      <c r="D211" t="s">
        <v>81</v>
      </c>
      <c r="E211" s="2" t="str">
        <f>HYPERLINK("capsilon://?command=openfolder&amp;siteaddress=FAM.docvelocity-na8.net&amp;folderid=FX89CC9660-49BF-EE4E-F7E4-DC301D525C10","FX21109713")</f>
        <v>FX21109713</v>
      </c>
      <c r="F211" t="s">
        <v>19</v>
      </c>
      <c r="G211" t="s">
        <v>19</v>
      </c>
      <c r="H211" t="s">
        <v>82</v>
      </c>
      <c r="I211" t="s">
        <v>573</v>
      </c>
      <c r="J211">
        <v>38</v>
      </c>
      <c r="K211" t="s">
        <v>84</v>
      </c>
      <c r="L211" t="s">
        <v>85</v>
      </c>
      <c r="M211" t="s">
        <v>86</v>
      </c>
      <c r="N211">
        <v>2</v>
      </c>
      <c r="O211" s="1">
        <v>44505.516851851855</v>
      </c>
      <c r="P211" s="1">
        <v>44505.550810185188</v>
      </c>
      <c r="Q211">
        <v>1534</v>
      </c>
      <c r="R211">
        <v>1400</v>
      </c>
      <c r="S211" t="b">
        <v>0</v>
      </c>
      <c r="T211" t="s">
        <v>87</v>
      </c>
      <c r="U211" t="b">
        <v>1</v>
      </c>
      <c r="V211" t="s">
        <v>147</v>
      </c>
      <c r="W211" s="1">
        <v>44505.530335648145</v>
      </c>
      <c r="X211">
        <v>634</v>
      </c>
      <c r="Y211">
        <v>37</v>
      </c>
      <c r="Z211">
        <v>0</v>
      </c>
      <c r="AA211">
        <v>37</v>
      </c>
      <c r="AB211">
        <v>0</v>
      </c>
      <c r="AC211">
        <v>33</v>
      </c>
      <c r="AD211">
        <v>1</v>
      </c>
      <c r="AE211">
        <v>0</v>
      </c>
      <c r="AF211">
        <v>0</v>
      </c>
      <c r="AG211">
        <v>0</v>
      </c>
      <c r="AH211" t="s">
        <v>89</v>
      </c>
      <c r="AI211" s="1">
        <v>44505.550810185188</v>
      </c>
      <c r="AJ211">
        <v>760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>
      <c r="A212" t="s">
        <v>640</v>
      </c>
      <c r="B212" t="s">
        <v>79</v>
      </c>
      <c r="C212" t="s">
        <v>628</v>
      </c>
      <c r="D212" t="s">
        <v>81</v>
      </c>
      <c r="E212" s="2" t="str">
        <f>HYPERLINK("capsilon://?command=openfolder&amp;siteaddress=FAM.docvelocity-na8.net&amp;folderid=FX59A19B38-5865-4012-59D4-891FFB65152A","FX210813531")</f>
        <v>FX210813531</v>
      </c>
      <c r="F212" t="s">
        <v>19</v>
      </c>
      <c r="G212" t="s">
        <v>19</v>
      </c>
      <c r="H212" t="s">
        <v>82</v>
      </c>
      <c r="I212" t="s">
        <v>629</v>
      </c>
      <c r="J212">
        <v>80</v>
      </c>
      <c r="K212" t="s">
        <v>84</v>
      </c>
      <c r="L212" t="s">
        <v>85</v>
      </c>
      <c r="M212" t="s">
        <v>86</v>
      </c>
      <c r="N212">
        <v>2</v>
      </c>
      <c r="O212" s="1">
        <v>44505.518865740742</v>
      </c>
      <c r="P212" s="1">
        <v>44505.559166666666</v>
      </c>
      <c r="Q212">
        <v>1994</v>
      </c>
      <c r="R212">
        <v>1488</v>
      </c>
      <c r="S212" t="b">
        <v>0</v>
      </c>
      <c r="T212" t="s">
        <v>87</v>
      </c>
      <c r="U212" t="b">
        <v>1</v>
      </c>
      <c r="V212" t="s">
        <v>147</v>
      </c>
      <c r="W212" s="1">
        <v>44505.535775462966</v>
      </c>
      <c r="X212">
        <v>469</v>
      </c>
      <c r="Y212">
        <v>72</v>
      </c>
      <c r="Z212">
        <v>0</v>
      </c>
      <c r="AA212">
        <v>72</v>
      </c>
      <c r="AB212">
        <v>0</v>
      </c>
      <c r="AC212">
        <v>33</v>
      </c>
      <c r="AD212">
        <v>8</v>
      </c>
      <c r="AE212">
        <v>0</v>
      </c>
      <c r="AF212">
        <v>0</v>
      </c>
      <c r="AG212">
        <v>0</v>
      </c>
      <c r="AH212" t="s">
        <v>182</v>
      </c>
      <c r="AI212" s="1">
        <v>44505.559166666666</v>
      </c>
      <c r="AJ212">
        <v>1019</v>
      </c>
      <c r="AK212">
        <v>2</v>
      </c>
      <c r="AL212">
        <v>0</v>
      </c>
      <c r="AM212">
        <v>2</v>
      </c>
      <c r="AN212">
        <v>0</v>
      </c>
      <c r="AO212">
        <v>2</v>
      </c>
      <c r="AP212">
        <v>6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>
      <c r="A213" t="s">
        <v>641</v>
      </c>
      <c r="B213" t="s">
        <v>79</v>
      </c>
      <c r="C213" t="s">
        <v>162</v>
      </c>
      <c r="D213" t="s">
        <v>81</v>
      </c>
      <c r="E213" s="2" t="str">
        <f>HYPERLINK("capsilon://?command=openfolder&amp;siteaddress=FAM.docvelocity-na8.net&amp;folderid=FXFAA791D5-5BBD-B3E7-52E5-2EE2DCC6AFCC","FX21096106")</f>
        <v>FX21096106</v>
      </c>
      <c r="F213" t="s">
        <v>19</v>
      </c>
      <c r="G213" t="s">
        <v>19</v>
      </c>
      <c r="H213" t="s">
        <v>82</v>
      </c>
      <c r="I213" t="s">
        <v>642</v>
      </c>
      <c r="J213">
        <v>66</v>
      </c>
      <c r="K213" t="s">
        <v>84</v>
      </c>
      <c r="L213" t="s">
        <v>85</v>
      </c>
      <c r="M213" t="s">
        <v>86</v>
      </c>
      <c r="N213">
        <v>2</v>
      </c>
      <c r="O213" s="1">
        <v>44505.520462962966</v>
      </c>
      <c r="P213" s="1">
        <v>44505.815300925926</v>
      </c>
      <c r="Q213">
        <v>25432</v>
      </c>
      <c r="R213">
        <v>42</v>
      </c>
      <c r="S213" t="b">
        <v>0</v>
      </c>
      <c r="T213" t="s">
        <v>87</v>
      </c>
      <c r="U213" t="b">
        <v>0</v>
      </c>
      <c r="V213" t="s">
        <v>147</v>
      </c>
      <c r="W213" s="1">
        <v>44505.549768518518</v>
      </c>
      <c r="X213">
        <v>23</v>
      </c>
      <c r="Y213">
        <v>0</v>
      </c>
      <c r="Z213">
        <v>0</v>
      </c>
      <c r="AA213">
        <v>0</v>
      </c>
      <c r="AB213">
        <v>52</v>
      </c>
      <c r="AC213">
        <v>0</v>
      </c>
      <c r="AD213">
        <v>66</v>
      </c>
      <c r="AE213">
        <v>0</v>
      </c>
      <c r="AF213">
        <v>0</v>
      </c>
      <c r="AG213">
        <v>0</v>
      </c>
      <c r="AH213" t="s">
        <v>104</v>
      </c>
      <c r="AI213" s="1">
        <v>44505.815300925926</v>
      </c>
      <c r="AJ213">
        <v>19</v>
      </c>
      <c r="AK213">
        <v>0</v>
      </c>
      <c r="AL213">
        <v>0</v>
      </c>
      <c r="AM213">
        <v>0</v>
      </c>
      <c r="AN213">
        <v>52</v>
      </c>
      <c r="AO213">
        <v>0</v>
      </c>
      <c r="AP213">
        <v>66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>
      <c r="A214" t="s">
        <v>643</v>
      </c>
      <c r="B214" t="s">
        <v>79</v>
      </c>
      <c r="C214" t="s">
        <v>515</v>
      </c>
      <c r="D214" t="s">
        <v>81</v>
      </c>
      <c r="E214" s="2" t="str">
        <f>HYPERLINK("capsilon://?command=openfolder&amp;siteaddress=FAM.docvelocity-na8.net&amp;folderid=FX850EC608-C158-ADF9-DDF1-AEFB2EEBBD0C","FX21111849")</f>
        <v>FX21111849</v>
      </c>
      <c r="F214" t="s">
        <v>19</v>
      </c>
      <c r="G214" t="s">
        <v>19</v>
      </c>
      <c r="H214" t="s">
        <v>82</v>
      </c>
      <c r="I214" t="s">
        <v>644</v>
      </c>
      <c r="J214">
        <v>38</v>
      </c>
      <c r="K214" t="s">
        <v>84</v>
      </c>
      <c r="L214" t="s">
        <v>85</v>
      </c>
      <c r="M214" t="s">
        <v>86</v>
      </c>
      <c r="N214">
        <v>2</v>
      </c>
      <c r="O214" s="1">
        <v>44505.521053240744</v>
      </c>
      <c r="P214" s="1">
        <v>44505.816793981481</v>
      </c>
      <c r="Q214">
        <v>25294</v>
      </c>
      <c r="R214">
        <v>258</v>
      </c>
      <c r="S214" t="b">
        <v>0</v>
      </c>
      <c r="T214" t="s">
        <v>87</v>
      </c>
      <c r="U214" t="b">
        <v>0</v>
      </c>
      <c r="V214" t="s">
        <v>147</v>
      </c>
      <c r="W214" s="1">
        <v>44505.55127314815</v>
      </c>
      <c r="X214">
        <v>130</v>
      </c>
      <c r="Y214">
        <v>37</v>
      </c>
      <c r="Z214">
        <v>0</v>
      </c>
      <c r="AA214">
        <v>37</v>
      </c>
      <c r="AB214">
        <v>0</v>
      </c>
      <c r="AC214">
        <v>27</v>
      </c>
      <c r="AD214">
        <v>1</v>
      </c>
      <c r="AE214">
        <v>0</v>
      </c>
      <c r="AF214">
        <v>0</v>
      </c>
      <c r="AG214">
        <v>0</v>
      </c>
      <c r="AH214" t="s">
        <v>104</v>
      </c>
      <c r="AI214" s="1">
        <v>44505.816793981481</v>
      </c>
      <c r="AJ214">
        <v>128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>
      <c r="A215" t="s">
        <v>645</v>
      </c>
      <c r="B215" t="s">
        <v>79</v>
      </c>
      <c r="C215" t="s">
        <v>292</v>
      </c>
      <c r="D215" t="s">
        <v>81</v>
      </c>
      <c r="E215" s="2" t="str">
        <f>HYPERLINK("capsilon://?command=openfolder&amp;siteaddress=FAM.docvelocity-na8.net&amp;folderid=FX312B8FC0-72B2-2588-46D6-1AF2EEB103D4","FX21111647")</f>
        <v>FX21111647</v>
      </c>
      <c r="F215" t="s">
        <v>19</v>
      </c>
      <c r="G215" t="s">
        <v>19</v>
      </c>
      <c r="H215" t="s">
        <v>82</v>
      </c>
      <c r="I215" t="s">
        <v>646</v>
      </c>
      <c r="J215">
        <v>66</v>
      </c>
      <c r="K215" t="s">
        <v>84</v>
      </c>
      <c r="L215" t="s">
        <v>85</v>
      </c>
      <c r="M215" t="s">
        <v>86</v>
      </c>
      <c r="N215">
        <v>2</v>
      </c>
      <c r="O215" s="1">
        <v>44505.521354166667</v>
      </c>
      <c r="P215" s="1">
        <v>44505.818923611114</v>
      </c>
      <c r="Q215">
        <v>25221</v>
      </c>
      <c r="R215">
        <v>489</v>
      </c>
      <c r="S215" t="b">
        <v>0</v>
      </c>
      <c r="T215" t="s">
        <v>87</v>
      </c>
      <c r="U215" t="b">
        <v>0</v>
      </c>
      <c r="V215" t="s">
        <v>147</v>
      </c>
      <c r="W215" s="1">
        <v>44505.554826388892</v>
      </c>
      <c r="X215">
        <v>306</v>
      </c>
      <c r="Y215">
        <v>52</v>
      </c>
      <c r="Z215">
        <v>0</v>
      </c>
      <c r="AA215">
        <v>52</v>
      </c>
      <c r="AB215">
        <v>0</v>
      </c>
      <c r="AC215">
        <v>23</v>
      </c>
      <c r="AD215">
        <v>14</v>
      </c>
      <c r="AE215">
        <v>0</v>
      </c>
      <c r="AF215">
        <v>0</v>
      </c>
      <c r="AG215">
        <v>0</v>
      </c>
      <c r="AH215" t="s">
        <v>104</v>
      </c>
      <c r="AI215" s="1">
        <v>44505.818923611114</v>
      </c>
      <c r="AJ215">
        <v>183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>
      <c r="A216" t="s">
        <v>647</v>
      </c>
      <c r="B216" t="s">
        <v>79</v>
      </c>
      <c r="C216" t="s">
        <v>515</v>
      </c>
      <c r="D216" t="s">
        <v>81</v>
      </c>
      <c r="E216" s="2" t="str">
        <f>HYPERLINK("capsilon://?command=openfolder&amp;siteaddress=FAM.docvelocity-na8.net&amp;folderid=FX850EC608-C158-ADF9-DDF1-AEFB2EEBBD0C","FX21111849")</f>
        <v>FX21111849</v>
      </c>
      <c r="F216" t="s">
        <v>19</v>
      </c>
      <c r="G216" t="s">
        <v>19</v>
      </c>
      <c r="H216" t="s">
        <v>82</v>
      </c>
      <c r="I216" t="s">
        <v>648</v>
      </c>
      <c r="J216">
        <v>38</v>
      </c>
      <c r="K216" t="s">
        <v>84</v>
      </c>
      <c r="L216" t="s">
        <v>85</v>
      </c>
      <c r="M216" t="s">
        <v>86</v>
      </c>
      <c r="N216">
        <v>1</v>
      </c>
      <c r="O216" s="1">
        <v>44505.524317129632</v>
      </c>
      <c r="P216" s="1">
        <v>44505.581712962965</v>
      </c>
      <c r="Q216">
        <v>4531</v>
      </c>
      <c r="R216">
        <v>428</v>
      </c>
      <c r="S216" t="b">
        <v>0</v>
      </c>
      <c r="T216" t="s">
        <v>87</v>
      </c>
      <c r="U216" t="b">
        <v>0</v>
      </c>
      <c r="V216" t="s">
        <v>108</v>
      </c>
      <c r="W216" s="1">
        <v>44505.581712962965</v>
      </c>
      <c r="X216">
        <v>400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38</v>
      </c>
      <c r="AE216">
        <v>37</v>
      </c>
      <c r="AF216">
        <v>0</v>
      </c>
      <c r="AG216">
        <v>2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>
      <c r="A217" t="s">
        <v>649</v>
      </c>
      <c r="B217" t="s">
        <v>79</v>
      </c>
      <c r="C217" t="s">
        <v>301</v>
      </c>
      <c r="D217" t="s">
        <v>81</v>
      </c>
      <c r="E217" s="2" t="str">
        <f>HYPERLINK("capsilon://?command=openfolder&amp;siteaddress=FAM.docvelocity-na8.net&amp;folderid=FX2756AEC4-F6E9-015E-859C-B54369B6A7A2","FX2111667")</f>
        <v>FX2111667</v>
      </c>
      <c r="F217" t="s">
        <v>19</v>
      </c>
      <c r="G217" t="s">
        <v>19</v>
      </c>
      <c r="H217" t="s">
        <v>82</v>
      </c>
      <c r="I217" t="s">
        <v>650</v>
      </c>
      <c r="J217">
        <v>38</v>
      </c>
      <c r="K217" t="s">
        <v>84</v>
      </c>
      <c r="L217" t="s">
        <v>85</v>
      </c>
      <c r="M217" t="s">
        <v>86</v>
      </c>
      <c r="N217">
        <v>2</v>
      </c>
      <c r="O217" s="1">
        <v>44505.526724537034</v>
      </c>
      <c r="P217" s="1">
        <v>44505.820798611108</v>
      </c>
      <c r="Q217">
        <v>25011</v>
      </c>
      <c r="R217">
        <v>397</v>
      </c>
      <c r="S217" t="b">
        <v>0</v>
      </c>
      <c r="T217" t="s">
        <v>87</v>
      </c>
      <c r="U217" t="b">
        <v>0</v>
      </c>
      <c r="V217" t="s">
        <v>147</v>
      </c>
      <c r="W217" s="1">
        <v>44505.559675925928</v>
      </c>
      <c r="X217">
        <v>236</v>
      </c>
      <c r="Y217">
        <v>37</v>
      </c>
      <c r="Z217">
        <v>0</v>
      </c>
      <c r="AA217">
        <v>37</v>
      </c>
      <c r="AB217">
        <v>0</v>
      </c>
      <c r="AC217">
        <v>32</v>
      </c>
      <c r="AD217">
        <v>1</v>
      </c>
      <c r="AE217">
        <v>0</v>
      </c>
      <c r="AF217">
        <v>0</v>
      </c>
      <c r="AG217">
        <v>0</v>
      </c>
      <c r="AH217" t="s">
        <v>104</v>
      </c>
      <c r="AI217" s="1">
        <v>44505.820798611108</v>
      </c>
      <c r="AJ217">
        <v>161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>
      <c r="A218" t="s">
        <v>651</v>
      </c>
      <c r="B218" t="s">
        <v>79</v>
      </c>
      <c r="C218" t="s">
        <v>301</v>
      </c>
      <c r="D218" t="s">
        <v>81</v>
      </c>
      <c r="E218" s="2" t="str">
        <f>HYPERLINK("capsilon://?command=openfolder&amp;siteaddress=FAM.docvelocity-na8.net&amp;folderid=FX2756AEC4-F6E9-015E-859C-B54369B6A7A2","FX2111667")</f>
        <v>FX2111667</v>
      </c>
      <c r="F218" t="s">
        <v>19</v>
      </c>
      <c r="G218" t="s">
        <v>19</v>
      </c>
      <c r="H218" t="s">
        <v>82</v>
      </c>
      <c r="I218" t="s">
        <v>652</v>
      </c>
      <c r="J218">
        <v>26</v>
      </c>
      <c r="K218" t="s">
        <v>84</v>
      </c>
      <c r="L218" t="s">
        <v>85</v>
      </c>
      <c r="M218" t="s">
        <v>86</v>
      </c>
      <c r="N218">
        <v>2</v>
      </c>
      <c r="O218" s="1">
        <v>44505.528437499997</v>
      </c>
      <c r="P218" s="1">
        <v>44505.822488425925</v>
      </c>
      <c r="Q218">
        <v>25168</v>
      </c>
      <c r="R218">
        <v>238</v>
      </c>
      <c r="S218" t="b">
        <v>0</v>
      </c>
      <c r="T218" t="s">
        <v>87</v>
      </c>
      <c r="U218" t="b">
        <v>0</v>
      </c>
      <c r="V218" t="s">
        <v>147</v>
      </c>
      <c r="W218" s="1">
        <v>44505.560763888891</v>
      </c>
      <c r="X218">
        <v>93</v>
      </c>
      <c r="Y218">
        <v>21</v>
      </c>
      <c r="Z218">
        <v>0</v>
      </c>
      <c r="AA218">
        <v>21</v>
      </c>
      <c r="AB218">
        <v>0</v>
      </c>
      <c r="AC218">
        <v>2</v>
      </c>
      <c r="AD218">
        <v>5</v>
      </c>
      <c r="AE218">
        <v>0</v>
      </c>
      <c r="AF218">
        <v>0</v>
      </c>
      <c r="AG218">
        <v>0</v>
      </c>
      <c r="AH218" t="s">
        <v>104</v>
      </c>
      <c r="AI218" s="1">
        <v>44505.822488425925</v>
      </c>
      <c r="AJ218">
        <v>145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>
      <c r="A219" t="s">
        <v>653</v>
      </c>
      <c r="B219" t="s">
        <v>79</v>
      </c>
      <c r="C219" t="s">
        <v>301</v>
      </c>
      <c r="D219" t="s">
        <v>81</v>
      </c>
      <c r="E219" s="2" t="str">
        <f>HYPERLINK("capsilon://?command=openfolder&amp;siteaddress=FAM.docvelocity-na8.net&amp;folderid=FX2756AEC4-F6E9-015E-859C-B54369B6A7A2","FX2111667")</f>
        <v>FX2111667</v>
      </c>
      <c r="F219" t="s">
        <v>19</v>
      </c>
      <c r="G219" t="s">
        <v>19</v>
      </c>
      <c r="H219" t="s">
        <v>82</v>
      </c>
      <c r="I219" t="s">
        <v>654</v>
      </c>
      <c r="J219">
        <v>64</v>
      </c>
      <c r="K219" t="s">
        <v>84</v>
      </c>
      <c r="L219" t="s">
        <v>85</v>
      </c>
      <c r="M219" t="s">
        <v>86</v>
      </c>
      <c r="N219">
        <v>2</v>
      </c>
      <c r="O219" s="1">
        <v>44505.532523148147</v>
      </c>
      <c r="P219" s="1">
        <v>44505.824606481481</v>
      </c>
      <c r="Q219">
        <v>24616</v>
      </c>
      <c r="R219">
        <v>620</v>
      </c>
      <c r="S219" t="b">
        <v>0</v>
      </c>
      <c r="T219" t="s">
        <v>87</v>
      </c>
      <c r="U219" t="b">
        <v>0</v>
      </c>
      <c r="V219" t="s">
        <v>147</v>
      </c>
      <c r="W219" s="1">
        <v>44505.603055555555</v>
      </c>
      <c r="X219">
        <v>321</v>
      </c>
      <c r="Y219">
        <v>57</v>
      </c>
      <c r="Z219">
        <v>0</v>
      </c>
      <c r="AA219">
        <v>57</v>
      </c>
      <c r="AB219">
        <v>0</v>
      </c>
      <c r="AC219">
        <v>9</v>
      </c>
      <c r="AD219">
        <v>7</v>
      </c>
      <c r="AE219">
        <v>0</v>
      </c>
      <c r="AF219">
        <v>0</v>
      </c>
      <c r="AG219">
        <v>0</v>
      </c>
      <c r="AH219" t="s">
        <v>104</v>
      </c>
      <c r="AI219" s="1">
        <v>44505.824606481481</v>
      </c>
      <c r="AJ219">
        <v>182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>
      <c r="A220" t="s">
        <v>655</v>
      </c>
      <c r="B220" t="s">
        <v>79</v>
      </c>
      <c r="C220" t="s">
        <v>301</v>
      </c>
      <c r="D220" t="s">
        <v>81</v>
      </c>
      <c r="E220" s="2" t="str">
        <f>HYPERLINK("capsilon://?command=openfolder&amp;siteaddress=FAM.docvelocity-na8.net&amp;folderid=FX2756AEC4-F6E9-015E-859C-B54369B6A7A2","FX2111667")</f>
        <v>FX2111667</v>
      </c>
      <c r="F220" t="s">
        <v>19</v>
      </c>
      <c r="G220" t="s">
        <v>19</v>
      </c>
      <c r="H220" t="s">
        <v>82</v>
      </c>
      <c r="I220" t="s">
        <v>656</v>
      </c>
      <c r="J220">
        <v>54</v>
      </c>
      <c r="K220" t="s">
        <v>84</v>
      </c>
      <c r="L220" t="s">
        <v>85</v>
      </c>
      <c r="M220" t="s">
        <v>86</v>
      </c>
      <c r="N220">
        <v>2</v>
      </c>
      <c r="O220" s="1">
        <v>44505.53497685185</v>
      </c>
      <c r="P220" s="1">
        <v>44505.826932870368</v>
      </c>
      <c r="Q220">
        <v>24674</v>
      </c>
      <c r="R220">
        <v>551</v>
      </c>
      <c r="S220" t="b">
        <v>0</v>
      </c>
      <c r="T220" t="s">
        <v>87</v>
      </c>
      <c r="U220" t="b">
        <v>0</v>
      </c>
      <c r="V220" t="s">
        <v>147</v>
      </c>
      <c r="W220" s="1">
        <v>44505.604791666665</v>
      </c>
      <c r="X220">
        <v>149</v>
      </c>
      <c r="Y220">
        <v>47</v>
      </c>
      <c r="Z220">
        <v>0</v>
      </c>
      <c r="AA220">
        <v>47</v>
      </c>
      <c r="AB220">
        <v>0</v>
      </c>
      <c r="AC220">
        <v>7</v>
      </c>
      <c r="AD220">
        <v>7</v>
      </c>
      <c r="AE220">
        <v>0</v>
      </c>
      <c r="AF220">
        <v>0</v>
      </c>
      <c r="AG220">
        <v>0</v>
      </c>
      <c r="AH220" t="s">
        <v>182</v>
      </c>
      <c r="AI220" s="1">
        <v>44505.826932870368</v>
      </c>
      <c r="AJ220">
        <v>377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>
      <c r="A221" t="s">
        <v>657</v>
      </c>
      <c r="B221" t="s">
        <v>79</v>
      </c>
      <c r="C221" t="s">
        <v>658</v>
      </c>
      <c r="D221" t="s">
        <v>81</v>
      </c>
      <c r="E221" s="2" t="str">
        <f>HYPERLINK("capsilon://?command=openfolder&amp;siteaddress=FAM.docvelocity-na8.net&amp;folderid=FXD14666FF-4EDD-2244-4192-9ECAFEF64902","FX21112618")</f>
        <v>FX21112618</v>
      </c>
      <c r="F221" t="s">
        <v>19</v>
      </c>
      <c r="G221" t="s">
        <v>19</v>
      </c>
      <c r="H221" t="s">
        <v>82</v>
      </c>
      <c r="I221" t="s">
        <v>659</v>
      </c>
      <c r="J221">
        <v>38</v>
      </c>
      <c r="K221" t="s">
        <v>84</v>
      </c>
      <c r="L221" t="s">
        <v>85</v>
      </c>
      <c r="M221" t="s">
        <v>86</v>
      </c>
      <c r="N221">
        <v>2</v>
      </c>
      <c r="O221" s="1">
        <v>44505.538136574076</v>
      </c>
      <c r="P221" s="1">
        <v>44505.825821759259</v>
      </c>
      <c r="Q221">
        <v>24635</v>
      </c>
      <c r="R221">
        <v>221</v>
      </c>
      <c r="S221" t="b">
        <v>0</v>
      </c>
      <c r="T221" t="s">
        <v>87</v>
      </c>
      <c r="U221" t="b">
        <v>0</v>
      </c>
      <c r="V221" t="s">
        <v>147</v>
      </c>
      <c r="W221" s="1">
        <v>44505.60597222222</v>
      </c>
      <c r="X221">
        <v>102</v>
      </c>
      <c r="Y221">
        <v>37</v>
      </c>
      <c r="Z221">
        <v>0</v>
      </c>
      <c r="AA221">
        <v>37</v>
      </c>
      <c r="AB221">
        <v>0</v>
      </c>
      <c r="AC221">
        <v>10</v>
      </c>
      <c r="AD221">
        <v>1</v>
      </c>
      <c r="AE221">
        <v>0</v>
      </c>
      <c r="AF221">
        <v>0</v>
      </c>
      <c r="AG221">
        <v>0</v>
      </c>
      <c r="AH221" t="s">
        <v>104</v>
      </c>
      <c r="AI221" s="1">
        <v>44505.825821759259</v>
      </c>
      <c r="AJ221">
        <v>104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>
      <c r="A222" t="s">
        <v>660</v>
      </c>
      <c r="B222" t="s">
        <v>79</v>
      </c>
      <c r="C222" t="s">
        <v>444</v>
      </c>
      <c r="D222" t="s">
        <v>81</v>
      </c>
      <c r="E222" s="2" t="str">
        <f>HYPERLINK("capsilon://?command=openfolder&amp;siteaddress=FAM.docvelocity-na8.net&amp;folderid=FXFA625F4E-A1A2-DD8E-D81A-CA0C586AC07B","FX21108133")</f>
        <v>FX21108133</v>
      </c>
      <c r="F222" t="s">
        <v>19</v>
      </c>
      <c r="G222" t="s">
        <v>19</v>
      </c>
      <c r="H222" t="s">
        <v>82</v>
      </c>
      <c r="I222" t="s">
        <v>661</v>
      </c>
      <c r="J222">
        <v>66</v>
      </c>
      <c r="K222" t="s">
        <v>84</v>
      </c>
      <c r="L222" t="s">
        <v>85</v>
      </c>
      <c r="M222" t="s">
        <v>86</v>
      </c>
      <c r="N222">
        <v>1</v>
      </c>
      <c r="O222" s="1">
        <v>44505.538194444445</v>
      </c>
      <c r="P222" s="1">
        <v>44508.205185185187</v>
      </c>
      <c r="Q222">
        <v>229328</v>
      </c>
      <c r="R222">
        <v>1100</v>
      </c>
      <c r="S222" t="b">
        <v>0</v>
      </c>
      <c r="T222" t="s">
        <v>87</v>
      </c>
      <c r="U222" t="b">
        <v>0</v>
      </c>
      <c r="V222" t="s">
        <v>231</v>
      </c>
      <c r="W222" s="1">
        <v>44508.205185185187</v>
      </c>
      <c r="X222">
        <v>491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66</v>
      </c>
      <c r="AE222">
        <v>52</v>
      </c>
      <c r="AF222">
        <v>0</v>
      </c>
      <c r="AG222">
        <v>1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>
      <c r="A223" t="s">
        <v>662</v>
      </c>
      <c r="B223" t="s">
        <v>79</v>
      </c>
      <c r="C223" t="s">
        <v>488</v>
      </c>
      <c r="D223" t="s">
        <v>81</v>
      </c>
      <c r="E223" s="2" t="str">
        <f>HYPERLINK("capsilon://?command=openfolder&amp;siteaddress=FAM.docvelocity-na8.net&amp;folderid=FX7A7933BC-B3C5-44F4-1386-3187626FF3E2","FX211013202")</f>
        <v>FX211013202</v>
      </c>
      <c r="F223" t="s">
        <v>19</v>
      </c>
      <c r="G223" t="s">
        <v>19</v>
      </c>
      <c r="H223" t="s">
        <v>82</v>
      </c>
      <c r="I223" t="s">
        <v>663</v>
      </c>
      <c r="J223">
        <v>38</v>
      </c>
      <c r="K223" t="s">
        <v>84</v>
      </c>
      <c r="L223" t="s">
        <v>85</v>
      </c>
      <c r="M223" t="s">
        <v>86</v>
      </c>
      <c r="N223">
        <v>2</v>
      </c>
      <c r="O223" s="1">
        <v>44505.540891203702</v>
      </c>
      <c r="P223" s="1">
        <v>44505.826018518521</v>
      </c>
      <c r="Q223">
        <v>24588</v>
      </c>
      <c r="R223">
        <v>47</v>
      </c>
      <c r="S223" t="b">
        <v>0</v>
      </c>
      <c r="T223" t="s">
        <v>87</v>
      </c>
      <c r="U223" t="b">
        <v>0</v>
      </c>
      <c r="V223" t="s">
        <v>147</v>
      </c>
      <c r="W223" s="1">
        <v>44505.606527777774</v>
      </c>
      <c r="X223">
        <v>30</v>
      </c>
      <c r="Y223">
        <v>0</v>
      </c>
      <c r="Z223">
        <v>0</v>
      </c>
      <c r="AA223">
        <v>0</v>
      </c>
      <c r="AB223">
        <v>37</v>
      </c>
      <c r="AC223">
        <v>0</v>
      </c>
      <c r="AD223">
        <v>38</v>
      </c>
      <c r="AE223">
        <v>0</v>
      </c>
      <c r="AF223">
        <v>0</v>
      </c>
      <c r="AG223">
        <v>0</v>
      </c>
      <c r="AH223" t="s">
        <v>104</v>
      </c>
      <c r="AI223" s="1">
        <v>44505.826018518521</v>
      </c>
      <c r="AJ223">
        <v>17</v>
      </c>
      <c r="AK223">
        <v>0</v>
      </c>
      <c r="AL223">
        <v>0</v>
      </c>
      <c r="AM223">
        <v>0</v>
      </c>
      <c r="AN223">
        <v>37</v>
      </c>
      <c r="AO223">
        <v>0</v>
      </c>
      <c r="AP223">
        <v>38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>
      <c r="A224" t="s">
        <v>664</v>
      </c>
      <c r="B224" t="s">
        <v>79</v>
      </c>
      <c r="C224" t="s">
        <v>142</v>
      </c>
      <c r="D224" t="s">
        <v>81</v>
      </c>
      <c r="E224" s="2" t="str">
        <f>HYPERLINK("capsilon://?command=openfolder&amp;siteaddress=FAM.docvelocity-na8.net&amp;folderid=FX051E1C69-D688-4A26-0FC2-4951C72089DA","FX211010160")</f>
        <v>FX211010160</v>
      </c>
      <c r="F224" t="s">
        <v>19</v>
      </c>
      <c r="G224" t="s">
        <v>19</v>
      </c>
      <c r="H224" t="s">
        <v>82</v>
      </c>
      <c r="I224" t="s">
        <v>665</v>
      </c>
      <c r="J224">
        <v>66</v>
      </c>
      <c r="K224" t="s">
        <v>84</v>
      </c>
      <c r="L224" t="s">
        <v>85</v>
      </c>
      <c r="M224" t="s">
        <v>86</v>
      </c>
      <c r="N224">
        <v>1</v>
      </c>
      <c r="O224" s="1">
        <v>44505.54109953704</v>
      </c>
      <c r="P224" s="1">
        <v>44508.210856481484</v>
      </c>
      <c r="Q224">
        <v>230062</v>
      </c>
      <c r="R224">
        <v>605</v>
      </c>
      <c r="S224" t="b">
        <v>0</v>
      </c>
      <c r="T224" t="s">
        <v>87</v>
      </c>
      <c r="U224" t="b">
        <v>0</v>
      </c>
      <c r="V224" t="s">
        <v>231</v>
      </c>
      <c r="W224" s="1">
        <v>44508.210856481484</v>
      </c>
      <c r="X224">
        <v>489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66</v>
      </c>
      <c r="AE224">
        <v>52</v>
      </c>
      <c r="AF224">
        <v>0</v>
      </c>
      <c r="AG224">
        <v>1</v>
      </c>
      <c r="AH224" t="s">
        <v>87</v>
      </c>
      <c r="AI224" t="s">
        <v>87</v>
      </c>
      <c r="AJ224" t="s">
        <v>87</v>
      </c>
      <c r="AK224" t="s">
        <v>87</v>
      </c>
      <c r="AL224" t="s">
        <v>87</v>
      </c>
      <c r="AM224" t="s">
        <v>87</v>
      </c>
      <c r="AN224" t="s">
        <v>87</v>
      </c>
      <c r="AO224" t="s">
        <v>87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>
      <c r="A225" t="s">
        <v>666</v>
      </c>
      <c r="B225" t="s">
        <v>79</v>
      </c>
      <c r="C225" t="s">
        <v>667</v>
      </c>
      <c r="D225" t="s">
        <v>81</v>
      </c>
      <c r="E225" s="2" t="str">
        <f>HYPERLINK("capsilon://?command=openfolder&amp;siteaddress=FAM.docvelocity-na8.net&amp;folderid=FXB9604901-AF0A-3253-00A4-EE1CA3C09F42","FX211011475")</f>
        <v>FX211011475</v>
      </c>
      <c r="F225" t="s">
        <v>19</v>
      </c>
      <c r="G225" t="s">
        <v>19</v>
      </c>
      <c r="H225" t="s">
        <v>82</v>
      </c>
      <c r="I225" t="s">
        <v>668</v>
      </c>
      <c r="J225">
        <v>66</v>
      </c>
      <c r="K225" t="s">
        <v>84</v>
      </c>
      <c r="L225" t="s">
        <v>85</v>
      </c>
      <c r="M225" t="s">
        <v>86</v>
      </c>
      <c r="N225">
        <v>1</v>
      </c>
      <c r="O225" s="1">
        <v>44505.546527777777</v>
      </c>
      <c r="P225" s="1">
        <v>44508.211608796293</v>
      </c>
      <c r="Q225">
        <v>230105</v>
      </c>
      <c r="R225">
        <v>158</v>
      </c>
      <c r="S225" t="b">
        <v>0</v>
      </c>
      <c r="T225" t="s">
        <v>87</v>
      </c>
      <c r="U225" t="b">
        <v>0</v>
      </c>
      <c r="V225" t="s">
        <v>231</v>
      </c>
      <c r="W225" s="1">
        <v>44508.211608796293</v>
      </c>
      <c r="X225">
        <v>64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66</v>
      </c>
      <c r="AE225">
        <v>52</v>
      </c>
      <c r="AF225">
        <v>0</v>
      </c>
      <c r="AG225">
        <v>1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>
      <c r="A226" t="s">
        <v>669</v>
      </c>
      <c r="B226" t="s">
        <v>79</v>
      </c>
      <c r="C226" t="s">
        <v>670</v>
      </c>
      <c r="D226" t="s">
        <v>81</v>
      </c>
      <c r="E226" s="2" t="str">
        <f>HYPERLINK("capsilon://?command=openfolder&amp;siteaddress=FAM.docvelocity-na8.net&amp;folderid=FXC98926CE-DC1C-E2A9-5482-B8E3A4210F46","FX21091685")</f>
        <v>FX21091685</v>
      </c>
      <c r="F226" t="s">
        <v>19</v>
      </c>
      <c r="G226" t="s">
        <v>19</v>
      </c>
      <c r="H226" t="s">
        <v>82</v>
      </c>
      <c r="I226" t="s">
        <v>671</v>
      </c>
      <c r="J226">
        <v>86</v>
      </c>
      <c r="K226" t="s">
        <v>84</v>
      </c>
      <c r="L226" t="s">
        <v>85</v>
      </c>
      <c r="M226" t="s">
        <v>86</v>
      </c>
      <c r="N226">
        <v>2</v>
      </c>
      <c r="O226" s="1">
        <v>44505.552141203705</v>
      </c>
      <c r="P226" s="1">
        <v>44505.827685185184</v>
      </c>
      <c r="Q226">
        <v>23337</v>
      </c>
      <c r="R226">
        <v>470</v>
      </c>
      <c r="S226" t="b">
        <v>0</v>
      </c>
      <c r="T226" t="s">
        <v>87</v>
      </c>
      <c r="U226" t="b">
        <v>0</v>
      </c>
      <c r="V226" t="s">
        <v>147</v>
      </c>
      <c r="W226" s="1">
        <v>44505.610451388886</v>
      </c>
      <c r="X226">
        <v>327</v>
      </c>
      <c r="Y226">
        <v>75</v>
      </c>
      <c r="Z226">
        <v>0</v>
      </c>
      <c r="AA226">
        <v>75</v>
      </c>
      <c r="AB226">
        <v>0</v>
      </c>
      <c r="AC226">
        <v>38</v>
      </c>
      <c r="AD226">
        <v>11</v>
      </c>
      <c r="AE226">
        <v>0</v>
      </c>
      <c r="AF226">
        <v>0</v>
      </c>
      <c r="AG226">
        <v>0</v>
      </c>
      <c r="AH226" t="s">
        <v>104</v>
      </c>
      <c r="AI226" s="1">
        <v>44505.827685185184</v>
      </c>
      <c r="AJ226">
        <v>143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11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>
      <c r="A227" t="s">
        <v>672</v>
      </c>
      <c r="B227" t="s">
        <v>79</v>
      </c>
      <c r="C227" t="s">
        <v>673</v>
      </c>
      <c r="D227" t="s">
        <v>81</v>
      </c>
      <c r="E227" s="2" t="str">
        <f>HYPERLINK("capsilon://?command=openfolder&amp;siteaddress=FAM.docvelocity-na8.net&amp;folderid=FX1932A43A-27EA-E3CC-9B05-F9BF024890EA","FX211012298")</f>
        <v>FX211012298</v>
      </c>
      <c r="F227" t="s">
        <v>19</v>
      </c>
      <c r="G227" t="s">
        <v>19</v>
      </c>
      <c r="H227" t="s">
        <v>82</v>
      </c>
      <c r="I227" t="s">
        <v>674</v>
      </c>
      <c r="J227">
        <v>66</v>
      </c>
      <c r="K227" t="s">
        <v>84</v>
      </c>
      <c r="L227" t="s">
        <v>85</v>
      </c>
      <c r="M227" t="s">
        <v>86</v>
      </c>
      <c r="N227">
        <v>2</v>
      </c>
      <c r="O227" s="1">
        <v>44505.558564814812</v>
      </c>
      <c r="P227" s="1">
        <v>44505.827499999999</v>
      </c>
      <c r="Q227">
        <v>23158</v>
      </c>
      <c r="R227">
        <v>78</v>
      </c>
      <c r="S227" t="b">
        <v>0</v>
      </c>
      <c r="T227" t="s">
        <v>87</v>
      </c>
      <c r="U227" t="b">
        <v>0</v>
      </c>
      <c r="V227" t="s">
        <v>189</v>
      </c>
      <c r="W227" s="1">
        <v>44505.60738425926</v>
      </c>
      <c r="X227">
        <v>30</v>
      </c>
      <c r="Y227">
        <v>0</v>
      </c>
      <c r="Z227">
        <v>0</v>
      </c>
      <c r="AA227">
        <v>0</v>
      </c>
      <c r="AB227">
        <v>52</v>
      </c>
      <c r="AC227">
        <v>0</v>
      </c>
      <c r="AD227">
        <v>66</v>
      </c>
      <c r="AE227">
        <v>0</v>
      </c>
      <c r="AF227">
        <v>0</v>
      </c>
      <c r="AG227">
        <v>0</v>
      </c>
      <c r="AH227" t="s">
        <v>182</v>
      </c>
      <c r="AI227" s="1">
        <v>44505.827499999999</v>
      </c>
      <c r="AJ227">
        <v>48</v>
      </c>
      <c r="AK227">
        <v>0</v>
      </c>
      <c r="AL227">
        <v>0</v>
      </c>
      <c r="AM227">
        <v>0</v>
      </c>
      <c r="AN227">
        <v>52</v>
      </c>
      <c r="AO227">
        <v>0</v>
      </c>
      <c r="AP227">
        <v>66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>
      <c r="A228" t="s">
        <v>675</v>
      </c>
      <c r="B228" t="s">
        <v>79</v>
      </c>
      <c r="C228" t="s">
        <v>676</v>
      </c>
      <c r="D228" t="s">
        <v>81</v>
      </c>
      <c r="E228" s="2" t="str">
        <f>HYPERLINK("capsilon://?command=openfolder&amp;siteaddress=FAM.docvelocity-na8.net&amp;folderid=FX95431F95-D66E-6939-E9F2-EB945BBE286F","FX21111515")</f>
        <v>FX21111515</v>
      </c>
      <c r="F228" t="s">
        <v>19</v>
      </c>
      <c r="G228" t="s">
        <v>19</v>
      </c>
      <c r="H228" t="s">
        <v>82</v>
      </c>
      <c r="I228" t="s">
        <v>677</v>
      </c>
      <c r="J228">
        <v>38</v>
      </c>
      <c r="K228" t="s">
        <v>84</v>
      </c>
      <c r="L228" t="s">
        <v>85</v>
      </c>
      <c r="M228" t="s">
        <v>86</v>
      </c>
      <c r="N228">
        <v>2</v>
      </c>
      <c r="O228" s="1">
        <v>44505.561944444446</v>
      </c>
      <c r="P228" s="1">
        <v>44505.832002314812</v>
      </c>
      <c r="Q228">
        <v>22524</v>
      </c>
      <c r="R228">
        <v>809</v>
      </c>
      <c r="S228" t="b">
        <v>0</v>
      </c>
      <c r="T228" t="s">
        <v>87</v>
      </c>
      <c r="U228" t="b">
        <v>0</v>
      </c>
      <c r="V228" t="s">
        <v>147</v>
      </c>
      <c r="W228" s="1">
        <v>44505.615439814814</v>
      </c>
      <c r="X228">
        <v>410</v>
      </c>
      <c r="Y228">
        <v>37</v>
      </c>
      <c r="Z228">
        <v>0</v>
      </c>
      <c r="AA228">
        <v>37</v>
      </c>
      <c r="AB228">
        <v>0</v>
      </c>
      <c r="AC228">
        <v>35</v>
      </c>
      <c r="AD228">
        <v>1</v>
      </c>
      <c r="AE228">
        <v>0</v>
      </c>
      <c r="AF228">
        <v>0</v>
      </c>
      <c r="AG228">
        <v>0</v>
      </c>
      <c r="AH228" t="s">
        <v>182</v>
      </c>
      <c r="AI228" s="1">
        <v>44505.832002314812</v>
      </c>
      <c r="AJ228">
        <v>388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>
      <c r="A229" t="s">
        <v>678</v>
      </c>
      <c r="B229" t="s">
        <v>79</v>
      </c>
      <c r="C229" t="s">
        <v>679</v>
      </c>
      <c r="D229" t="s">
        <v>81</v>
      </c>
      <c r="E229" s="2" t="str">
        <f>HYPERLINK("capsilon://?command=openfolder&amp;siteaddress=FAM.docvelocity-na8.net&amp;folderid=FX0A902041-04B9-88DF-5EAC-813DB352A6CA","FX21107797")</f>
        <v>FX21107797</v>
      </c>
      <c r="F229" t="s">
        <v>19</v>
      </c>
      <c r="G229" t="s">
        <v>19</v>
      </c>
      <c r="H229" t="s">
        <v>82</v>
      </c>
      <c r="I229" t="s">
        <v>680</v>
      </c>
      <c r="J229">
        <v>38</v>
      </c>
      <c r="K229" t="s">
        <v>84</v>
      </c>
      <c r="L229" t="s">
        <v>85</v>
      </c>
      <c r="M229" t="s">
        <v>86</v>
      </c>
      <c r="N229">
        <v>2</v>
      </c>
      <c r="O229" s="1">
        <v>44505.571273148147</v>
      </c>
      <c r="P229" s="1">
        <v>44505.827939814815</v>
      </c>
      <c r="Q229">
        <v>22111</v>
      </c>
      <c r="R229">
        <v>65</v>
      </c>
      <c r="S229" t="b">
        <v>0</v>
      </c>
      <c r="T229" t="s">
        <v>87</v>
      </c>
      <c r="U229" t="b">
        <v>0</v>
      </c>
      <c r="V229" t="s">
        <v>147</v>
      </c>
      <c r="W229" s="1">
        <v>44505.618993055556</v>
      </c>
      <c r="X229">
        <v>28</v>
      </c>
      <c r="Y229">
        <v>0</v>
      </c>
      <c r="Z229">
        <v>0</v>
      </c>
      <c r="AA229">
        <v>0</v>
      </c>
      <c r="AB229">
        <v>37</v>
      </c>
      <c r="AC229">
        <v>0</v>
      </c>
      <c r="AD229">
        <v>38</v>
      </c>
      <c r="AE229">
        <v>0</v>
      </c>
      <c r="AF229">
        <v>0</v>
      </c>
      <c r="AG229">
        <v>0</v>
      </c>
      <c r="AH229" t="s">
        <v>104</v>
      </c>
      <c r="AI229" s="1">
        <v>44505.827939814815</v>
      </c>
      <c r="AJ229">
        <v>21</v>
      </c>
      <c r="AK229">
        <v>0</v>
      </c>
      <c r="AL229">
        <v>0</v>
      </c>
      <c r="AM229">
        <v>0</v>
      </c>
      <c r="AN229">
        <v>37</v>
      </c>
      <c r="AO229">
        <v>0</v>
      </c>
      <c r="AP229">
        <v>38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>
      <c r="A230" t="s">
        <v>681</v>
      </c>
      <c r="B230" t="s">
        <v>79</v>
      </c>
      <c r="C230" t="s">
        <v>682</v>
      </c>
      <c r="D230" t="s">
        <v>81</v>
      </c>
      <c r="E230" s="2" t="str">
        <f>HYPERLINK("capsilon://?command=openfolder&amp;siteaddress=FAM.docvelocity-na8.net&amp;folderid=FXDA0E3461-3705-D3F4-F6BE-9C3E0CC2DD39","FX21112549")</f>
        <v>FX21112549</v>
      </c>
      <c r="F230" t="s">
        <v>19</v>
      </c>
      <c r="G230" t="s">
        <v>19</v>
      </c>
      <c r="H230" t="s">
        <v>82</v>
      </c>
      <c r="I230" t="s">
        <v>683</v>
      </c>
      <c r="J230">
        <v>568</v>
      </c>
      <c r="K230" t="s">
        <v>84</v>
      </c>
      <c r="L230" t="s">
        <v>85</v>
      </c>
      <c r="M230" t="s">
        <v>86</v>
      </c>
      <c r="N230">
        <v>2</v>
      </c>
      <c r="O230" s="1">
        <v>44505.571539351855</v>
      </c>
      <c r="P230" s="1">
        <v>44505.836446759262</v>
      </c>
      <c r="Q230">
        <v>21300</v>
      </c>
      <c r="R230">
        <v>1588</v>
      </c>
      <c r="S230" t="b">
        <v>0</v>
      </c>
      <c r="T230" t="s">
        <v>87</v>
      </c>
      <c r="U230" t="b">
        <v>0</v>
      </c>
      <c r="V230" t="s">
        <v>147</v>
      </c>
      <c r="W230" s="1">
        <v>44505.628888888888</v>
      </c>
      <c r="X230">
        <v>854</v>
      </c>
      <c r="Y230">
        <v>332</v>
      </c>
      <c r="Z230">
        <v>0</v>
      </c>
      <c r="AA230">
        <v>332</v>
      </c>
      <c r="AB230">
        <v>42</v>
      </c>
      <c r="AC230">
        <v>56</v>
      </c>
      <c r="AD230">
        <v>236</v>
      </c>
      <c r="AE230">
        <v>0</v>
      </c>
      <c r="AF230">
        <v>0</v>
      </c>
      <c r="AG230">
        <v>0</v>
      </c>
      <c r="AH230" t="s">
        <v>104</v>
      </c>
      <c r="AI230" s="1">
        <v>44505.836446759262</v>
      </c>
      <c r="AJ230">
        <v>734</v>
      </c>
      <c r="AK230">
        <v>12</v>
      </c>
      <c r="AL230">
        <v>0</v>
      </c>
      <c r="AM230">
        <v>12</v>
      </c>
      <c r="AN230">
        <v>42</v>
      </c>
      <c r="AO230">
        <v>12</v>
      </c>
      <c r="AP230">
        <v>224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>
      <c r="A231" t="s">
        <v>684</v>
      </c>
      <c r="B231" t="s">
        <v>79</v>
      </c>
      <c r="C231" t="s">
        <v>515</v>
      </c>
      <c r="D231" t="s">
        <v>81</v>
      </c>
      <c r="E231" s="2" t="str">
        <f>HYPERLINK("capsilon://?command=openfolder&amp;siteaddress=FAM.docvelocity-na8.net&amp;folderid=FX850EC608-C158-ADF9-DDF1-AEFB2EEBBD0C","FX21111849")</f>
        <v>FX21111849</v>
      </c>
      <c r="F231" t="s">
        <v>19</v>
      </c>
      <c r="G231" t="s">
        <v>19</v>
      </c>
      <c r="H231" t="s">
        <v>82</v>
      </c>
      <c r="I231" t="s">
        <v>648</v>
      </c>
      <c r="J231">
        <v>76</v>
      </c>
      <c r="K231" t="s">
        <v>84</v>
      </c>
      <c r="L231" t="s">
        <v>85</v>
      </c>
      <c r="M231" t="s">
        <v>86</v>
      </c>
      <c r="N231">
        <v>2</v>
      </c>
      <c r="O231" s="1">
        <v>44505.582453703704</v>
      </c>
      <c r="P231" s="1">
        <v>44505.646018518521</v>
      </c>
      <c r="Q231">
        <v>4412</v>
      </c>
      <c r="R231">
        <v>1080</v>
      </c>
      <c r="S231" t="b">
        <v>0</v>
      </c>
      <c r="T231" t="s">
        <v>87</v>
      </c>
      <c r="U231" t="b">
        <v>1</v>
      </c>
      <c r="V231" t="s">
        <v>147</v>
      </c>
      <c r="W231" s="1">
        <v>44505.599328703705</v>
      </c>
      <c r="X231">
        <v>354</v>
      </c>
      <c r="Y231">
        <v>74</v>
      </c>
      <c r="Z231">
        <v>0</v>
      </c>
      <c r="AA231">
        <v>74</v>
      </c>
      <c r="AB231">
        <v>0</v>
      </c>
      <c r="AC231">
        <v>63</v>
      </c>
      <c r="AD231">
        <v>2</v>
      </c>
      <c r="AE231">
        <v>0</v>
      </c>
      <c r="AF231">
        <v>0</v>
      </c>
      <c r="AG231">
        <v>0</v>
      </c>
      <c r="AH231" t="s">
        <v>160</v>
      </c>
      <c r="AI231" s="1">
        <v>44505.646018518521</v>
      </c>
      <c r="AJ231">
        <v>660</v>
      </c>
      <c r="AK231">
        <v>1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>
      <c r="A232" t="s">
        <v>685</v>
      </c>
      <c r="B232" t="s">
        <v>79</v>
      </c>
      <c r="C232" t="s">
        <v>686</v>
      </c>
      <c r="D232" t="s">
        <v>81</v>
      </c>
      <c r="E232" s="2" t="str">
        <f>HYPERLINK("capsilon://?command=openfolder&amp;siteaddress=FAM.docvelocity-na8.net&amp;folderid=FXABD96A4A-F895-1627-8786-484D6273DA8E","FX21112139")</f>
        <v>FX21112139</v>
      </c>
      <c r="F232" t="s">
        <v>19</v>
      </c>
      <c r="G232" t="s">
        <v>19</v>
      </c>
      <c r="H232" t="s">
        <v>82</v>
      </c>
      <c r="I232" t="s">
        <v>687</v>
      </c>
      <c r="J232">
        <v>360</v>
      </c>
      <c r="K232" t="s">
        <v>84</v>
      </c>
      <c r="L232" t="s">
        <v>85</v>
      </c>
      <c r="M232" t="s">
        <v>86</v>
      </c>
      <c r="N232">
        <v>2</v>
      </c>
      <c r="O232" s="1">
        <v>44505.594710648147</v>
      </c>
      <c r="P232" s="1">
        <v>44505.848368055558</v>
      </c>
      <c r="Q232">
        <v>19299</v>
      </c>
      <c r="R232">
        <v>2617</v>
      </c>
      <c r="S232" t="b">
        <v>0</v>
      </c>
      <c r="T232" t="s">
        <v>87</v>
      </c>
      <c r="U232" t="b">
        <v>0</v>
      </c>
      <c r="V232" t="s">
        <v>147</v>
      </c>
      <c r="W232" s="1">
        <v>44505.676759259259</v>
      </c>
      <c r="X232">
        <v>1523</v>
      </c>
      <c r="Y232">
        <v>320</v>
      </c>
      <c r="Z232">
        <v>0</v>
      </c>
      <c r="AA232">
        <v>320</v>
      </c>
      <c r="AB232">
        <v>0</v>
      </c>
      <c r="AC232">
        <v>108</v>
      </c>
      <c r="AD232">
        <v>40</v>
      </c>
      <c r="AE232">
        <v>0</v>
      </c>
      <c r="AF232">
        <v>0</v>
      </c>
      <c r="AG232">
        <v>0</v>
      </c>
      <c r="AH232" t="s">
        <v>104</v>
      </c>
      <c r="AI232" s="1">
        <v>44505.848368055558</v>
      </c>
      <c r="AJ232">
        <v>1029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39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>
      <c r="A233" t="s">
        <v>688</v>
      </c>
      <c r="B233" t="s">
        <v>79</v>
      </c>
      <c r="C233" t="s">
        <v>689</v>
      </c>
      <c r="D233" t="s">
        <v>81</v>
      </c>
      <c r="E233" s="2" t="str">
        <f>HYPERLINK("capsilon://?command=openfolder&amp;siteaddress=FAM.docvelocity-na8.net&amp;folderid=FX05799F50-62F3-421A-B942-D8447566836B","FX21109659")</f>
        <v>FX21109659</v>
      </c>
      <c r="F233" t="s">
        <v>19</v>
      </c>
      <c r="G233" t="s">
        <v>19</v>
      </c>
      <c r="H233" t="s">
        <v>82</v>
      </c>
      <c r="I233" t="s">
        <v>690</v>
      </c>
      <c r="J233">
        <v>26</v>
      </c>
      <c r="K233" t="s">
        <v>84</v>
      </c>
      <c r="L233" t="s">
        <v>85</v>
      </c>
      <c r="M233" t="s">
        <v>86</v>
      </c>
      <c r="N233">
        <v>2</v>
      </c>
      <c r="O233" s="1">
        <v>44505.607465277775</v>
      </c>
      <c r="P233" s="1">
        <v>44505.849537037036</v>
      </c>
      <c r="Q233">
        <v>20440</v>
      </c>
      <c r="R233">
        <v>475</v>
      </c>
      <c r="S233" t="b">
        <v>0</v>
      </c>
      <c r="T233" t="s">
        <v>87</v>
      </c>
      <c r="U233" t="b">
        <v>0</v>
      </c>
      <c r="V233" t="s">
        <v>189</v>
      </c>
      <c r="W233" s="1">
        <v>44505.664629629631</v>
      </c>
      <c r="X233">
        <v>331</v>
      </c>
      <c r="Y233">
        <v>21</v>
      </c>
      <c r="Z233">
        <v>0</v>
      </c>
      <c r="AA233">
        <v>21</v>
      </c>
      <c r="AB233">
        <v>0</v>
      </c>
      <c r="AC233">
        <v>2</v>
      </c>
      <c r="AD233">
        <v>5</v>
      </c>
      <c r="AE233">
        <v>0</v>
      </c>
      <c r="AF233">
        <v>0</v>
      </c>
      <c r="AG233">
        <v>0</v>
      </c>
      <c r="AH233" t="s">
        <v>104</v>
      </c>
      <c r="AI233" s="1">
        <v>44505.849537037036</v>
      </c>
      <c r="AJ233">
        <v>100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5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>
      <c r="A234" t="s">
        <v>691</v>
      </c>
      <c r="B234" t="s">
        <v>79</v>
      </c>
      <c r="C234" t="s">
        <v>689</v>
      </c>
      <c r="D234" t="s">
        <v>81</v>
      </c>
      <c r="E234" s="2" t="str">
        <f>HYPERLINK("capsilon://?command=openfolder&amp;siteaddress=FAM.docvelocity-na8.net&amp;folderid=FX05799F50-62F3-421A-B942-D8447566836B","FX21109659")</f>
        <v>FX21109659</v>
      </c>
      <c r="F234" t="s">
        <v>19</v>
      </c>
      <c r="G234" t="s">
        <v>19</v>
      </c>
      <c r="H234" t="s">
        <v>82</v>
      </c>
      <c r="I234" t="s">
        <v>692</v>
      </c>
      <c r="J234">
        <v>101</v>
      </c>
      <c r="K234" t="s">
        <v>84</v>
      </c>
      <c r="L234" t="s">
        <v>85</v>
      </c>
      <c r="M234" t="s">
        <v>86</v>
      </c>
      <c r="N234">
        <v>2</v>
      </c>
      <c r="O234" s="1">
        <v>44505.608564814815</v>
      </c>
      <c r="P234" s="1">
        <v>44505.851412037038</v>
      </c>
      <c r="Q234">
        <v>20540</v>
      </c>
      <c r="R234">
        <v>442</v>
      </c>
      <c r="S234" t="b">
        <v>0</v>
      </c>
      <c r="T234" t="s">
        <v>87</v>
      </c>
      <c r="U234" t="b">
        <v>0</v>
      </c>
      <c r="V234" t="s">
        <v>147</v>
      </c>
      <c r="W234" s="1">
        <v>44505.679918981485</v>
      </c>
      <c r="X234">
        <v>272</v>
      </c>
      <c r="Y234">
        <v>76</v>
      </c>
      <c r="Z234">
        <v>0</v>
      </c>
      <c r="AA234">
        <v>76</v>
      </c>
      <c r="AB234">
        <v>0</v>
      </c>
      <c r="AC234">
        <v>29</v>
      </c>
      <c r="AD234">
        <v>25</v>
      </c>
      <c r="AE234">
        <v>0</v>
      </c>
      <c r="AF234">
        <v>0</v>
      </c>
      <c r="AG234">
        <v>0</v>
      </c>
      <c r="AH234" t="s">
        <v>104</v>
      </c>
      <c r="AI234" s="1">
        <v>44505.851412037038</v>
      </c>
      <c r="AJ234">
        <v>161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25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>
      <c r="A235" t="s">
        <v>693</v>
      </c>
      <c r="B235" t="s">
        <v>79</v>
      </c>
      <c r="C235" t="s">
        <v>689</v>
      </c>
      <c r="D235" t="s">
        <v>81</v>
      </c>
      <c r="E235" s="2" t="str">
        <f>HYPERLINK("capsilon://?command=openfolder&amp;siteaddress=FAM.docvelocity-na8.net&amp;folderid=FX05799F50-62F3-421A-B942-D8447566836B","FX21109659")</f>
        <v>FX21109659</v>
      </c>
      <c r="F235" t="s">
        <v>19</v>
      </c>
      <c r="G235" t="s">
        <v>19</v>
      </c>
      <c r="H235" t="s">
        <v>82</v>
      </c>
      <c r="I235" t="s">
        <v>694</v>
      </c>
      <c r="J235">
        <v>101</v>
      </c>
      <c r="K235" t="s">
        <v>84</v>
      </c>
      <c r="L235" t="s">
        <v>85</v>
      </c>
      <c r="M235" t="s">
        <v>86</v>
      </c>
      <c r="N235">
        <v>2</v>
      </c>
      <c r="O235" s="1">
        <v>44505.608842592592</v>
      </c>
      <c r="P235" s="1">
        <v>44505.853437500002</v>
      </c>
      <c r="Q235">
        <v>20745</v>
      </c>
      <c r="R235">
        <v>388</v>
      </c>
      <c r="S235" t="b">
        <v>0</v>
      </c>
      <c r="T235" t="s">
        <v>87</v>
      </c>
      <c r="U235" t="b">
        <v>0</v>
      </c>
      <c r="V235" t="s">
        <v>147</v>
      </c>
      <c r="W235" s="1">
        <v>44505.68240740741</v>
      </c>
      <c r="X235">
        <v>214</v>
      </c>
      <c r="Y235">
        <v>76</v>
      </c>
      <c r="Z235">
        <v>0</v>
      </c>
      <c r="AA235">
        <v>76</v>
      </c>
      <c r="AB235">
        <v>0</v>
      </c>
      <c r="AC235">
        <v>29</v>
      </c>
      <c r="AD235">
        <v>25</v>
      </c>
      <c r="AE235">
        <v>0</v>
      </c>
      <c r="AF235">
        <v>0</v>
      </c>
      <c r="AG235">
        <v>0</v>
      </c>
      <c r="AH235" t="s">
        <v>104</v>
      </c>
      <c r="AI235" s="1">
        <v>44505.853437500002</v>
      </c>
      <c r="AJ235">
        <v>174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25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>
      <c r="A236" t="s">
        <v>695</v>
      </c>
      <c r="B236" t="s">
        <v>79</v>
      </c>
      <c r="C236" t="s">
        <v>689</v>
      </c>
      <c r="D236" t="s">
        <v>81</v>
      </c>
      <c r="E236" s="2" t="str">
        <f>HYPERLINK("capsilon://?command=openfolder&amp;siteaddress=FAM.docvelocity-na8.net&amp;folderid=FX05799F50-62F3-421A-B942-D8447566836B","FX21109659")</f>
        <v>FX21109659</v>
      </c>
      <c r="F236" t="s">
        <v>19</v>
      </c>
      <c r="G236" t="s">
        <v>19</v>
      </c>
      <c r="H236" t="s">
        <v>82</v>
      </c>
      <c r="I236" t="s">
        <v>696</v>
      </c>
      <c r="J236">
        <v>26</v>
      </c>
      <c r="K236" t="s">
        <v>84</v>
      </c>
      <c r="L236" t="s">
        <v>85</v>
      </c>
      <c r="M236" t="s">
        <v>86</v>
      </c>
      <c r="N236">
        <v>2</v>
      </c>
      <c r="O236" s="1">
        <v>44505.608946759261</v>
      </c>
      <c r="P236" s="1">
        <v>44505.854571759257</v>
      </c>
      <c r="Q236">
        <v>21022</v>
      </c>
      <c r="R236">
        <v>200</v>
      </c>
      <c r="S236" t="b">
        <v>0</v>
      </c>
      <c r="T236" t="s">
        <v>87</v>
      </c>
      <c r="U236" t="b">
        <v>0</v>
      </c>
      <c r="V236" t="s">
        <v>147</v>
      </c>
      <c r="W236" s="1">
        <v>44505.683611111112</v>
      </c>
      <c r="X236">
        <v>103</v>
      </c>
      <c r="Y236">
        <v>21</v>
      </c>
      <c r="Z236">
        <v>0</v>
      </c>
      <c r="AA236">
        <v>21</v>
      </c>
      <c r="AB236">
        <v>0</v>
      </c>
      <c r="AC236">
        <v>1</v>
      </c>
      <c r="AD236">
        <v>5</v>
      </c>
      <c r="AE236">
        <v>0</v>
      </c>
      <c r="AF236">
        <v>0</v>
      </c>
      <c r="AG236">
        <v>0</v>
      </c>
      <c r="AH236" t="s">
        <v>104</v>
      </c>
      <c r="AI236" s="1">
        <v>44505.854571759257</v>
      </c>
      <c r="AJ236">
        <v>97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>
      <c r="A237" t="s">
        <v>697</v>
      </c>
      <c r="B237" t="s">
        <v>79</v>
      </c>
      <c r="C237" t="s">
        <v>698</v>
      </c>
      <c r="D237" t="s">
        <v>81</v>
      </c>
      <c r="E237" s="2" t="str">
        <f>HYPERLINK("capsilon://?command=openfolder&amp;siteaddress=FAM.docvelocity-na8.net&amp;folderid=FX9E106418-A9AC-9DD8-9C0C-5E68AD85D12F","FX21096016")</f>
        <v>FX21096016</v>
      </c>
      <c r="F237" t="s">
        <v>19</v>
      </c>
      <c r="G237" t="s">
        <v>19</v>
      </c>
      <c r="H237" t="s">
        <v>82</v>
      </c>
      <c r="I237" t="s">
        <v>699</v>
      </c>
      <c r="J237">
        <v>66</v>
      </c>
      <c r="K237" t="s">
        <v>84</v>
      </c>
      <c r="L237" t="s">
        <v>85</v>
      </c>
      <c r="M237" t="s">
        <v>86</v>
      </c>
      <c r="N237">
        <v>2</v>
      </c>
      <c r="O237" s="1">
        <v>44505.632511574076</v>
      </c>
      <c r="P237" s="1">
        <v>44505.854710648149</v>
      </c>
      <c r="Q237">
        <v>19165</v>
      </c>
      <c r="R237">
        <v>33</v>
      </c>
      <c r="S237" t="b">
        <v>0</v>
      </c>
      <c r="T237" t="s">
        <v>87</v>
      </c>
      <c r="U237" t="b">
        <v>0</v>
      </c>
      <c r="V237" t="s">
        <v>147</v>
      </c>
      <c r="W237" s="1">
        <v>44505.683865740742</v>
      </c>
      <c r="X237">
        <v>22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66</v>
      </c>
      <c r="AE237">
        <v>0</v>
      </c>
      <c r="AF237">
        <v>0</v>
      </c>
      <c r="AG237">
        <v>0</v>
      </c>
      <c r="AH237" t="s">
        <v>104</v>
      </c>
      <c r="AI237" s="1">
        <v>44505.854710648149</v>
      </c>
      <c r="AJ237">
        <v>11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66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>
      <c r="A238" t="s">
        <v>700</v>
      </c>
      <c r="B238" t="s">
        <v>79</v>
      </c>
      <c r="C238" t="s">
        <v>701</v>
      </c>
      <c r="D238" t="s">
        <v>81</v>
      </c>
      <c r="E238" s="2" t="str">
        <f>HYPERLINK("capsilon://?command=openfolder&amp;siteaddress=FAM.docvelocity-na8.net&amp;folderid=FX5FA11D5F-710B-7A78-FB07-7AA4F9994670","FX21111077")</f>
        <v>FX21111077</v>
      </c>
      <c r="F238" t="s">
        <v>19</v>
      </c>
      <c r="G238" t="s">
        <v>19</v>
      </c>
      <c r="H238" t="s">
        <v>82</v>
      </c>
      <c r="I238" t="s">
        <v>702</v>
      </c>
      <c r="J238">
        <v>128</v>
      </c>
      <c r="K238" t="s">
        <v>84</v>
      </c>
      <c r="L238" t="s">
        <v>85</v>
      </c>
      <c r="M238" t="s">
        <v>86</v>
      </c>
      <c r="N238">
        <v>2</v>
      </c>
      <c r="O238" s="1">
        <v>44505.644432870373</v>
      </c>
      <c r="P238" s="1">
        <v>44508.168807870374</v>
      </c>
      <c r="Q238">
        <v>215501</v>
      </c>
      <c r="R238">
        <v>2605</v>
      </c>
      <c r="S238" t="b">
        <v>0</v>
      </c>
      <c r="T238" t="s">
        <v>87</v>
      </c>
      <c r="U238" t="b">
        <v>0</v>
      </c>
      <c r="V238" t="s">
        <v>147</v>
      </c>
      <c r="W238" s="1">
        <v>44505.696643518517</v>
      </c>
      <c r="X238">
        <v>1103</v>
      </c>
      <c r="Y238">
        <v>173</v>
      </c>
      <c r="Z238">
        <v>0</v>
      </c>
      <c r="AA238">
        <v>173</v>
      </c>
      <c r="AB238">
        <v>0</v>
      </c>
      <c r="AC238">
        <v>136</v>
      </c>
      <c r="AD238">
        <v>-45</v>
      </c>
      <c r="AE238">
        <v>0</v>
      </c>
      <c r="AF238">
        <v>0</v>
      </c>
      <c r="AG238">
        <v>0</v>
      </c>
      <c r="AH238" t="s">
        <v>182</v>
      </c>
      <c r="AI238" s="1">
        <v>44508.168807870374</v>
      </c>
      <c r="AJ238">
        <v>1479</v>
      </c>
      <c r="AK238">
        <v>10</v>
      </c>
      <c r="AL238">
        <v>0</v>
      </c>
      <c r="AM238">
        <v>10</v>
      </c>
      <c r="AN238">
        <v>0</v>
      </c>
      <c r="AO238">
        <v>13</v>
      </c>
      <c r="AP238">
        <v>-55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>
      <c r="A239" t="s">
        <v>703</v>
      </c>
      <c r="B239" t="s">
        <v>79</v>
      </c>
      <c r="C239" t="s">
        <v>704</v>
      </c>
      <c r="D239" t="s">
        <v>81</v>
      </c>
      <c r="E239" s="2" t="str">
        <f>HYPERLINK("capsilon://?command=openfolder&amp;siteaddress=FAM.docvelocity-na8.net&amp;folderid=FX2B26BAE6-07A1-43BE-41C2-7A470C43D8D4","FX211014181")</f>
        <v>FX211014181</v>
      </c>
      <c r="F239" t="s">
        <v>19</v>
      </c>
      <c r="G239" t="s">
        <v>19</v>
      </c>
      <c r="H239" t="s">
        <v>82</v>
      </c>
      <c r="I239" t="s">
        <v>705</v>
      </c>
      <c r="J239">
        <v>182</v>
      </c>
      <c r="K239" t="s">
        <v>84</v>
      </c>
      <c r="L239" t="s">
        <v>85</v>
      </c>
      <c r="M239" t="s">
        <v>86</v>
      </c>
      <c r="N239">
        <v>2</v>
      </c>
      <c r="O239" s="1">
        <v>44505.645243055558</v>
      </c>
      <c r="P239" s="1">
        <v>44508.183831018519</v>
      </c>
      <c r="Q239">
        <v>213531</v>
      </c>
      <c r="R239">
        <v>5803</v>
      </c>
      <c r="S239" t="b">
        <v>0</v>
      </c>
      <c r="T239" t="s">
        <v>87</v>
      </c>
      <c r="U239" t="b">
        <v>0</v>
      </c>
      <c r="V239" t="s">
        <v>189</v>
      </c>
      <c r="W239" s="1">
        <v>44505.79246527778</v>
      </c>
      <c r="X239">
        <v>3027</v>
      </c>
      <c r="Y239">
        <v>433</v>
      </c>
      <c r="Z239">
        <v>0</v>
      </c>
      <c r="AA239">
        <v>433</v>
      </c>
      <c r="AB239">
        <v>0</v>
      </c>
      <c r="AC239">
        <v>502</v>
      </c>
      <c r="AD239">
        <v>-251</v>
      </c>
      <c r="AE239">
        <v>0</v>
      </c>
      <c r="AF239">
        <v>0</v>
      </c>
      <c r="AG239">
        <v>0</v>
      </c>
      <c r="AH239" t="s">
        <v>177</v>
      </c>
      <c r="AI239" s="1">
        <v>44508.183831018519</v>
      </c>
      <c r="AJ239">
        <v>2654</v>
      </c>
      <c r="AK239">
        <v>18</v>
      </c>
      <c r="AL239">
        <v>0</v>
      </c>
      <c r="AM239">
        <v>18</v>
      </c>
      <c r="AN239">
        <v>0</v>
      </c>
      <c r="AO239">
        <v>18</v>
      </c>
      <c r="AP239">
        <v>-269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>
      <c r="A240" t="s">
        <v>706</v>
      </c>
      <c r="B240" t="s">
        <v>79</v>
      </c>
      <c r="C240" t="s">
        <v>707</v>
      </c>
      <c r="D240" t="s">
        <v>81</v>
      </c>
      <c r="E240" s="2" t="str">
        <f>HYPERLINK("capsilon://?command=openfolder&amp;siteaddress=FAM.docvelocity-na8.net&amp;folderid=FX35066A47-D398-9E7A-5A5D-D6D95A2BDDB0","FX211010600")</f>
        <v>FX211010600</v>
      </c>
      <c r="F240" t="s">
        <v>19</v>
      </c>
      <c r="G240" t="s">
        <v>19</v>
      </c>
      <c r="H240" t="s">
        <v>82</v>
      </c>
      <c r="I240" t="s">
        <v>708</v>
      </c>
      <c r="J240">
        <v>111</v>
      </c>
      <c r="K240" t="s">
        <v>84</v>
      </c>
      <c r="L240" t="s">
        <v>85</v>
      </c>
      <c r="M240" t="s">
        <v>86</v>
      </c>
      <c r="N240">
        <v>2</v>
      </c>
      <c r="O240" s="1">
        <v>44501.375532407408</v>
      </c>
      <c r="P240" s="1">
        <v>44501.424328703702</v>
      </c>
      <c r="Q240">
        <v>1043</v>
      </c>
      <c r="R240">
        <v>3173</v>
      </c>
      <c r="S240" t="b">
        <v>0</v>
      </c>
      <c r="T240" t="s">
        <v>87</v>
      </c>
      <c r="U240" t="b">
        <v>0</v>
      </c>
      <c r="V240" t="s">
        <v>103</v>
      </c>
      <c r="W240" s="1">
        <v>44501.40121527778</v>
      </c>
      <c r="X240">
        <v>2191</v>
      </c>
      <c r="Y240">
        <v>157</v>
      </c>
      <c r="Z240">
        <v>0</v>
      </c>
      <c r="AA240">
        <v>157</v>
      </c>
      <c r="AB240">
        <v>0</v>
      </c>
      <c r="AC240">
        <v>147</v>
      </c>
      <c r="AD240">
        <v>-46</v>
      </c>
      <c r="AE240">
        <v>0</v>
      </c>
      <c r="AF240">
        <v>0</v>
      </c>
      <c r="AG240">
        <v>0</v>
      </c>
      <c r="AH240" t="s">
        <v>177</v>
      </c>
      <c r="AI240" s="1">
        <v>44501.424328703702</v>
      </c>
      <c r="AJ240">
        <v>982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-48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>
      <c r="A241" t="s">
        <v>709</v>
      </c>
      <c r="B241" t="s">
        <v>79</v>
      </c>
      <c r="C241" t="s">
        <v>710</v>
      </c>
      <c r="D241" t="s">
        <v>81</v>
      </c>
      <c r="E241" s="2" t="str">
        <f>HYPERLINK("capsilon://?command=openfolder&amp;siteaddress=FAM.docvelocity-na8.net&amp;folderid=FXE17BD049-83B4-573C-A401-1FED80386B62","FX21103319")</f>
        <v>FX21103319</v>
      </c>
      <c r="F241" t="s">
        <v>19</v>
      </c>
      <c r="G241" t="s">
        <v>19</v>
      </c>
      <c r="H241" t="s">
        <v>82</v>
      </c>
      <c r="I241" t="s">
        <v>711</v>
      </c>
      <c r="J241">
        <v>38</v>
      </c>
      <c r="K241" t="s">
        <v>84</v>
      </c>
      <c r="L241" t="s">
        <v>85</v>
      </c>
      <c r="M241" t="s">
        <v>86</v>
      </c>
      <c r="N241">
        <v>2</v>
      </c>
      <c r="O241" s="1">
        <v>44505.654733796298</v>
      </c>
      <c r="P241" s="1">
        <v>44505.856168981481</v>
      </c>
      <c r="Q241">
        <v>17207</v>
      </c>
      <c r="R241">
        <v>197</v>
      </c>
      <c r="S241" t="b">
        <v>0</v>
      </c>
      <c r="T241" t="s">
        <v>87</v>
      </c>
      <c r="U241" t="b">
        <v>0</v>
      </c>
      <c r="V241" t="s">
        <v>147</v>
      </c>
      <c r="W241" s="1">
        <v>44505.788738425923</v>
      </c>
      <c r="X241">
        <v>99</v>
      </c>
      <c r="Y241">
        <v>37</v>
      </c>
      <c r="Z241">
        <v>0</v>
      </c>
      <c r="AA241">
        <v>37</v>
      </c>
      <c r="AB241">
        <v>0</v>
      </c>
      <c r="AC241">
        <v>23</v>
      </c>
      <c r="AD241">
        <v>1</v>
      </c>
      <c r="AE241">
        <v>0</v>
      </c>
      <c r="AF241">
        <v>0</v>
      </c>
      <c r="AG241">
        <v>0</v>
      </c>
      <c r="AH241" t="s">
        <v>104</v>
      </c>
      <c r="AI241" s="1">
        <v>44505.856168981481</v>
      </c>
      <c r="AJ241">
        <v>98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>
      <c r="A242" t="s">
        <v>712</v>
      </c>
      <c r="B242" t="s">
        <v>79</v>
      </c>
      <c r="C242" t="s">
        <v>710</v>
      </c>
      <c r="D242" t="s">
        <v>81</v>
      </c>
      <c r="E242" s="2" t="str">
        <f>HYPERLINK("capsilon://?command=openfolder&amp;siteaddress=FAM.docvelocity-na8.net&amp;folderid=FXE17BD049-83B4-573C-A401-1FED80386B62","FX21103319")</f>
        <v>FX21103319</v>
      </c>
      <c r="F242" t="s">
        <v>19</v>
      </c>
      <c r="G242" t="s">
        <v>19</v>
      </c>
      <c r="H242" t="s">
        <v>82</v>
      </c>
      <c r="I242" t="s">
        <v>713</v>
      </c>
      <c r="J242">
        <v>38</v>
      </c>
      <c r="K242" t="s">
        <v>84</v>
      </c>
      <c r="L242" t="s">
        <v>85</v>
      </c>
      <c r="M242" t="s">
        <v>86</v>
      </c>
      <c r="N242">
        <v>2</v>
      </c>
      <c r="O242" s="1">
        <v>44505.65556712963</v>
      </c>
      <c r="P242" s="1">
        <v>44505.857418981483</v>
      </c>
      <c r="Q242">
        <v>17207</v>
      </c>
      <c r="R242">
        <v>233</v>
      </c>
      <c r="S242" t="b">
        <v>0</v>
      </c>
      <c r="T242" t="s">
        <v>87</v>
      </c>
      <c r="U242" t="b">
        <v>0</v>
      </c>
      <c r="V242" t="s">
        <v>147</v>
      </c>
      <c r="W242" s="1">
        <v>44505.790208333332</v>
      </c>
      <c r="X242">
        <v>126</v>
      </c>
      <c r="Y242">
        <v>37</v>
      </c>
      <c r="Z242">
        <v>0</v>
      </c>
      <c r="AA242">
        <v>37</v>
      </c>
      <c r="AB242">
        <v>0</v>
      </c>
      <c r="AC242">
        <v>17</v>
      </c>
      <c r="AD242">
        <v>1</v>
      </c>
      <c r="AE242">
        <v>0</v>
      </c>
      <c r="AF242">
        <v>0</v>
      </c>
      <c r="AG242">
        <v>0</v>
      </c>
      <c r="AH242" t="s">
        <v>104</v>
      </c>
      <c r="AI242" s="1">
        <v>44505.857418981483</v>
      </c>
      <c r="AJ242">
        <v>107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>
      <c r="A243" t="s">
        <v>714</v>
      </c>
      <c r="B243" t="s">
        <v>79</v>
      </c>
      <c r="C243" t="s">
        <v>715</v>
      </c>
      <c r="D243" t="s">
        <v>81</v>
      </c>
      <c r="E243" s="2" t="str">
        <f>HYPERLINK("capsilon://?command=openfolder&amp;siteaddress=FAM.docvelocity-na8.net&amp;folderid=FXA959BF6D-69E7-B398-C938-AE8FF6E751A6","FX210910215")</f>
        <v>FX210910215</v>
      </c>
      <c r="F243" t="s">
        <v>19</v>
      </c>
      <c r="G243" t="s">
        <v>19</v>
      </c>
      <c r="H243" t="s">
        <v>82</v>
      </c>
      <c r="I243" t="s">
        <v>716</v>
      </c>
      <c r="J243">
        <v>66</v>
      </c>
      <c r="K243" t="s">
        <v>84</v>
      </c>
      <c r="L243" t="s">
        <v>85</v>
      </c>
      <c r="M243" t="s">
        <v>86</v>
      </c>
      <c r="N243">
        <v>2</v>
      </c>
      <c r="O243" s="1">
        <v>44505.656666666669</v>
      </c>
      <c r="P243" s="1">
        <v>44505.858981481484</v>
      </c>
      <c r="Q243">
        <v>17030</v>
      </c>
      <c r="R243">
        <v>450</v>
      </c>
      <c r="S243" t="b">
        <v>0</v>
      </c>
      <c r="T243" t="s">
        <v>87</v>
      </c>
      <c r="U243" t="b">
        <v>0</v>
      </c>
      <c r="V243" t="s">
        <v>147</v>
      </c>
      <c r="W243" s="1">
        <v>44505.793877314813</v>
      </c>
      <c r="X243">
        <v>316</v>
      </c>
      <c r="Y243">
        <v>52</v>
      </c>
      <c r="Z243">
        <v>0</v>
      </c>
      <c r="AA243">
        <v>52</v>
      </c>
      <c r="AB243">
        <v>0</v>
      </c>
      <c r="AC243">
        <v>22</v>
      </c>
      <c r="AD243">
        <v>14</v>
      </c>
      <c r="AE243">
        <v>0</v>
      </c>
      <c r="AF243">
        <v>0</v>
      </c>
      <c r="AG243">
        <v>0</v>
      </c>
      <c r="AH243" t="s">
        <v>104</v>
      </c>
      <c r="AI243" s="1">
        <v>44505.858981481484</v>
      </c>
      <c r="AJ243">
        <v>134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14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>
      <c r="A244" t="s">
        <v>717</v>
      </c>
      <c r="B244" t="s">
        <v>79</v>
      </c>
      <c r="C244" t="s">
        <v>480</v>
      </c>
      <c r="D244" t="s">
        <v>81</v>
      </c>
      <c r="E244" s="2" t="str">
        <f>HYPERLINK("capsilon://?command=openfolder&amp;siteaddress=FAM.docvelocity-na8.net&amp;folderid=FXD87ACD4D-C099-B5EF-2E0C-12B6F354420B","FX211013022")</f>
        <v>FX211013022</v>
      </c>
      <c r="F244" t="s">
        <v>19</v>
      </c>
      <c r="G244" t="s">
        <v>19</v>
      </c>
      <c r="H244" t="s">
        <v>82</v>
      </c>
      <c r="I244" t="s">
        <v>718</v>
      </c>
      <c r="J244">
        <v>38</v>
      </c>
      <c r="K244" t="s">
        <v>84</v>
      </c>
      <c r="L244" t="s">
        <v>85</v>
      </c>
      <c r="M244" t="s">
        <v>86</v>
      </c>
      <c r="N244">
        <v>2</v>
      </c>
      <c r="O244" s="1">
        <v>44501.602881944447</v>
      </c>
      <c r="P244" s="1">
        <v>44501.667638888888</v>
      </c>
      <c r="Q244">
        <v>4250</v>
      </c>
      <c r="R244">
        <v>1345</v>
      </c>
      <c r="S244" t="b">
        <v>0</v>
      </c>
      <c r="T244" t="s">
        <v>87</v>
      </c>
      <c r="U244" t="b">
        <v>0</v>
      </c>
      <c r="V244" t="s">
        <v>121</v>
      </c>
      <c r="W244" s="1">
        <v>44501.631180555552</v>
      </c>
      <c r="X244">
        <v>514</v>
      </c>
      <c r="Y244">
        <v>37</v>
      </c>
      <c r="Z244">
        <v>0</v>
      </c>
      <c r="AA244">
        <v>37</v>
      </c>
      <c r="AB244">
        <v>0</v>
      </c>
      <c r="AC244">
        <v>33</v>
      </c>
      <c r="AD244">
        <v>1</v>
      </c>
      <c r="AE244">
        <v>0</v>
      </c>
      <c r="AF244">
        <v>0</v>
      </c>
      <c r="AG244">
        <v>0</v>
      </c>
      <c r="AH244" t="s">
        <v>89</v>
      </c>
      <c r="AI244" s="1">
        <v>44501.667638888888</v>
      </c>
      <c r="AJ244">
        <v>749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>
      <c r="A245" t="s">
        <v>719</v>
      </c>
      <c r="B245" t="s">
        <v>79</v>
      </c>
      <c r="C245" t="s">
        <v>707</v>
      </c>
      <c r="D245" t="s">
        <v>81</v>
      </c>
      <c r="E245" s="2" t="str">
        <f>HYPERLINK("capsilon://?command=openfolder&amp;siteaddress=FAM.docvelocity-na8.net&amp;folderid=FX35066A47-D398-9E7A-5A5D-D6D95A2BDDB0","FX211010600")</f>
        <v>FX211010600</v>
      </c>
      <c r="F245" t="s">
        <v>19</v>
      </c>
      <c r="G245" t="s">
        <v>19</v>
      </c>
      <c r="H245" t="s">
        <v>82</v>
      </c>
      <c r="I245" t="s">
        <v>720</v>
      </c>
      <c r="J245">
        <v>251</v>
      </c>
      <c r="K245" t="s">
        <v>84</v>
      </c>
      <c r="L245" t="s">
        <v>85</v>
      </c>
      <c r="M245" t="s">
        <v>86</v>
      </c>
      <c r="N245">
        <v>2</v>
      </c>
      <c r="O245" s="1">
        <v>44501.375972222224</v>
      </c>
      <c r="P245" s="1">
        <v>44501.42759259259</v>
      </c>
      <c r="Q245">
        <v>3123</v>
      </c>
      <c r="R245">
        <v>1337</v>
      </c>
      <c r="S245" t="b">
        <v>0</v>
      </c>
      <c r="T245" t="s">
        <v>87</v>
      </c>
      <c r="U245" t="b">
        <v>0</v>
      </c>
      <c r="V245" t="s">
        <v>290</v>
      </c>
      <c r="W245" s="1">
        <v>44501.402372685188</v>
      </c>
      <c r="X245">
        <v>697</v>
      </c>
      <c r="Y245">
        <v>97</v>
      </c>
      <c r="Z245">
        <v>0</v>
      </c>
      <c r="AA245">
        <v>97</v>
      </c>
      <c r="AB245">
        <v>0</v>
      </c>
      <c r="AC245">
        <v>24</v>
      </c>
      <c r="AD245">
        <v>154</v>
      </c>
      <c r="AE245">
        <v>0</v>
      </c>
      <c r="AF245">
        <v>0</v>
      </c>
      <c r="AG245">
        <v>0</v>
      </c>
      <c r="AH245" t="s">
        <v>721</v>
      </c>
      <c r="AI245" s="1">
        <v>44501.42759259259</v>
      </c>
      <c r="AJ245">
        <v>615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154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>
      <c r="A246" t="s">
        <v>722</v>
      </c>
      <c r="B246" t="s">
        <v>79</v>
      </c>
      <c r="C246" t="s">
        <v>723</v>
      </c>
      <c r="D246" t="s">
        <v>81</v>
      </c>
      <c r="E246" s="2" t="str">
        <f>HYPERLINK("capsilon://?command=openfolder&amp;siteaddress=FAM.docvelocity-na8.net&amp;folderid=FX869A3844-BA35-DEBD-2EDB-190CE7F91DA3","FX211013575")</f>
        <v>FX211013575</v>
      </c>
      <c r="F246" t="s">
        <v>19</v>
      </c>
      <c r="G246" t="s">
        <v>19</v>
      </c>
      <c r="H246" t="s">
        <v>82</v>
      </c>
      <c r="I246" t="s">
        <v>724</v>
      </c>
      <c r="J246">
        <v>167</v>
      </c>
      <c r="K246" t="s">
        <v>84</v>
      </c>
      <c r="L246" t="s">
        <v>85</v>
      </c>
      <c r="M246" t="s">
        <v>86</v>
      </c>
      <c r="N246">
        <v>2</v>
      </c>
      <c r="O246" s="1">
        <v>44505.675046296295</v>
      </c>
      <c r="P246" s="1">
        <v>44508.183391203704</v>
      </c>
      <c r="Q246">
        <v>214984</v>
      </c>
      <c r="R246">
        <v>1737</v>
      </c>
      <c r="S246" t="b">
        <v>0</v>
      </c>
      <c r="T246" t="s">
        <v>87</v>
      </c>
      <c r="U246" t="b">
        <v>0</v>
      </c>
      <c r="V246" t="s">
        <v>189</v>
      </c>
      <c r="W246" s="1">
        <v>44505.797731481478</v>
      </c>
      <c r="X246">
        <v>455</v>
      </c>
      <c r="Y246">
        <v>146</v>
      </c>
      <c r="Z246">
        <v>0</v>
      </c>
      <c r="AA246">
        <v>146</v>
      </c>
      <c r="AB246">
        <v>0</v>
      </c>
      <c r="AC246">
        <v>39</v>
      </c>
      <c r="AD246">
        <v>21</v>
      </c>
      <c r="AE246">
        <v>0</v>
      </c>
      <c r="AF246">
        <v>0</v>
      </c>
      <c r="AG246">
        <v>0</v>
      </c>
      <c r="AH246" t="s">
        <v>182</v>
      </c>
      <c r="AI246" s="1">
        <v>44508.183391203704</v>
      </c>
      <c r="AJ246">
        <v>1260</v>
      </c>
      <c r="AK246">
        <v>1</v>
      </c>
      <c r="AL246">
        <v>0</v>
      </c>
      <c r="AM246">
        <v>1</v>
      </c>
      <c r="AN246">
        <v>0</v>
      </c>
      <c r="AO246">
        <v>3</v>
      </c>
      <c r="AP246">
        <v>20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>
      <c r="A247" t="s">
        <v>725</v>
      </c>
      <c r="B247" t="s">
        <v>79</v>
      </c>
      <c r="C247" t="s">
        <v>276</v>
      </c>
      <c r="D247" t="s">
        <v>81</v>
      </c>
      <c r="E247" s="2" t="str">
        <f>HYPERLINK("capsilon://?command=openfolder&amp;siteaddress=FAM.docvelocity-na8.net&amp;folderid=FXB7B2993B-7867-74AE-7261-C9F9154D4D8A","FX2111918")</f>
        <v>FX2111918</v>
      </c>
      <c r="F247" t="s">
        <v>19</v>
      </c>
      <c r="G247" t="s">
        <v>19</v>
      </c>
      <c r="H247" t="s">
        <v>82</v>
      </c>
      <c r="I247" t="s">
        <v>726</v>
      </c>
      <c r="J247">
        <v>66</v>
      </c>
      <c r="K247" t="s">
        <v>84</v>
      </c>
      <c r="L247" t="s">
        <v>85</v>
      </c>
      <c r="M247" t="s">
        <v>86</v>
      </c>
      <c r="N247">
        <v>2</v>
      </c>
      <c r="O247" s="1">
        <v>44505.677430555559</v>
      </c>
      <c r="P247" s="1">
        <v>44505.860729166663</v>
      </c>
      <c r="Q247">
        <v>15547</v>
      </c>
      <c r="R247">
        <v>290</v>
      </c>
      <c r="S247" t="b">
        <v>0</v>
      </c>
      <c r="T247" t="s">
        <v>87</v>
      </c>
      <c r="U247" t="b">
        <v>0</v>
      </c>
      <c r="V247" t="s">
        <v>147</v>
      </c>
      <c r="W247" s="1">
        <v>44505.795671296299</v>
      </c>
      <c r="X247">
        <v>154</v>
      </c>
      <c r="Y247">
        <v>52</v>
      </c>
      <c r="Z247">
        <v>0</v>
      </c>
      <c r="AA247">
        <v>52</v>
      </c>
      <c r="AB247">
        <v>0</v>
      </c>
      <c r="AC247">
        <v>18</v>
      </c>
      <c r="AD247">
        <v>14</v>
      </c>
      <c r="AE247">
        <v>0</v>
      </c>
      <c r="AF247">
        <v>0</v>
      </c>
      <c r="AG247">
        <v>0</v>
      </c>
      <c r="AH247" t="s">
        <v>104</v>
      </c>
      <c r="AI247" s="1">
        <v>44505.860729166663</v>
      </c>
      <c r="AJ247">
        <v>136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14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>
      <c r="A248" t="s">
        <v>727</v>
      </c>
      <c r="B248" t="s">
        <v>79</v>
      </c>
      <c r="C248" t="s">
        <v>728</v>
      </c>
      <c r="D248" t="s">
        <v>81</v>
      </c>
      <c r="E248" s="2" t="str">
        <f>HYPERLINK("capsilon://?command=openfolder&amp;siteaddress=FAM.docvelocity-na8.net&amp;folderid=FX1CEA3181-AEB9-898B-15A0-D5F589B1B995","FX21112100")</f>
        <v>FX21112100</v>
      </c>
      <c r="F248" t="s">
        <v>19</v>
      </c>
      <c r="G248" t="s">
        <v>19</v>
      </c>
      <c r="H248" t="s">
        <v>82</v>
      </c>
      <c r="I248" t="s">
        <v>729</v>
      </c>
      <c r="J248">
        <v>291</v>
      </c>
      <c r="K248" t="s">
        <v>84</v>
      </c>
      <c r="L248" t="s">
        <v>85</v>
      </c>
      <c r="M248" t="s">
        <v>86</v>
      </c>
      <c r="N248">
        <v>2</v>
      </c>
      <c r="O248" s="1">
        <v>44505.682106481479</v>
      </c>
      <c r="P248" s="1">
        <v>44508.190312500003</v>
      </c>
      <c r="Q248">
        <v>214469</v>
      </c>
      <c r="R248">
        <v>2240</v>
      </c>
      <c r="S248" t="b">
        <v>0</v>
      </c>
      <c r="T248" t="s">
        <v>87</v>
      </c>
      <c r="U248" t="b">
        <v>0</v>
      </c>
      <c r="V248" t="s">
        <v>189</v>
      </c>
      <c r="W248" s="1">
        <v>44505.806423611109</v>
      </c>
      <c r="X248">
        <v>751</v>
      </c>
      <c r="Y248">
        <v>214</v>
      </c>
      <c r="Z248">
        <v>0</v>
      </c>
      <c r="AA248">
        <v>214</v>
      </c>
      <c r="AB248">
        <v>0</v>
      </c>
      <c r="AC248">
        <v>45</v>
      </c>
      <c r="AD248">
        <v>77</v>
      </c>
      <c r="AE248">
        <v>0</v>
      </c>
      <c r="AF248">
        <v>0</v>
      </c>
      <c r="AG248">
        <v>0</v>
      </c>
      <c r="AH248" t="s">
        <v>721</v>
      </c>
      <c r="AI248" s="1">
        <v>44508.190312500003</v>
      </c>
      <c r="AJ248">
        <v>39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77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>
      <c r="A249" t="s">
        <v>730</v>
      </c>
      <c r="B249" t="s">
        <v>79</v>
      </c>
      <c r="C249" t="s">
        <v>731</v>
      </c>
      <c r="D249" t="s">
        <v>81</v>
      </c>
      <c r="E249" s="2" t="str">
        <f>HYPERLINK("capsilon://?command=openfolder&amp;siteaddress=FAM.docvelocity-na8.net&amp;folderid=FX76B31194-2255-EE27-5851-AC13069FFD4E","FX2111841")</f>
        <v>FX2111841</v>
      </c>
      <c r="F249" t="s">
        <v>19</v>
      </c>
      <c r="G249" t="s">
        <v>19</v>
      </c>
      <c r="H249" t="s">
        <v>82</v>
      </c>
      <c r="I249" t="s">
        <v>732</v>
      </c>
      <c r="J249">
        <v>38</v>
      </c>
      <c r="K249" t="s">
        <v>84</v>
      </c>
      <c r="L249" t="s">
        <v>85</v>
      </c>
      <c r="M249" t="s">
        <v>86</v>
      </c>
      <c r="N249">
        <v>2</v>
      </c>
      <c r="O249" s="1">
        <v>44505.68550925926</v>
      </c>
      <c r="P249" s="1">
        <v>44505.861828703702</v>
      </c>
      <c r="Q249">
        <v>15012</v>
      </c>
      <c r="R249">
        <v>222</v>
      </c>
      <c r="S249" t="b">
        <v>0</v>
      </c>
      <c r="T249" t="s">
        <v>87</v>
      </c>
      <c r="U249" t="b">
        <v>0</v>
      </c>
      <c r="V249" t="s">
        <v>181</v>
      </c>
      <c r="W249" s="1">
        <v>44505.800370370373</v>
      </c>
      <c r="X249">
        <v>135</v>
      </c>
      <c r="Y249">
        <v>37</v>
      </c>
      <c r="Z249">
        <v>0</v>
      </c>
      <c r="AA249">
        <v>37</v>
      </c>
      <c r="AB249">
        <v>0</v>
      </c>
      <c r="AC249">
        <v>22</v>
      </c>
      <c r="AD249">
        <v>1</v>
      </c>
      <c r="AE249">
        <v>0</v>
      </c>
      <c r="AF249">
        <v>0</v>
      </c>
      <c r="AG249">
        <v>0</v>
      </c>
      <c r="AH249" t="s">
        <v>104</v>
      </c>
      <c r="AI249" s="1">
        <v>44505.861828703702</v>
      </c>
      <c r="AJ249">
        <v>87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>
      <c r="A250" t="s">
        <v>733</v>
      </c>
      <c r="B250" t="s">
        <v>79</v>
      </c>
      <c r="C250" t="s">
        <v>707</v>
      </c>
      <c r="D250" t="s">
        <v>81</v>
      </c>
      <c r="E250" s="2" t="str">
        <f>HYPERLINK("capsilon://?command=openfolder&amp;siteaddress=FAM.docvelocity-na8.net&amp;folderid=FX35066A47-D398-9E7A-5A5D-D6D95A2BDDB0","FX211010600")</f>
        <v>FX211010600</v>
      </c>
      <c r="F250" t="s">
        <v>19</v>
      </c>
      <c r="G250" t="s">
        <v>19</v>
      </c>
      <c r="H250" t="s">
        <v>82</v>
      </c>
      <c r="I250" t="s">
        <v>734</v>
      </c>
      <c r="J250">
        <v>83</v>
      </c>
      <c r="K250" t="s">
        <v>84</v>
      </c>
      <c r="L250" t="s">
        <v>85</v>
      </c>
      <c r="M250" t="s">
        <v>86</v>
      </c>
      <c r="N250">
        <v>2</v>
      </c>
      <c r="O250" s="1">
        <v>44501.376967592594</v>
      </c>
      <c r="P250" s="1">
        <v>44501.431840277779</v>
      </c>
      <c r="Q250">
        <v>3564</v>
      </c>
      <c r="R250">
        <v>1177</v>
      </c>
      <c r="S250" t="b">
        <v>0</v>
      </c>
      <c r="T250" t="s">
        <v>87</v>
      </c>
      <c r="U250" t="b">
        <v>0</v>
      </c>
      <c r="V250" t="s">
        <v>231</v>
      </c>
      <c r="W250" s="1">
        <v>44501.400578703702</v>
      </c>
      <c r="X250">
        <v>529</v>
      </c>
      <c r="Y250">
        <v>76</v>
      </c>
      <c r="Z250">
        <v>0</v>
      </c>
      <c r="AA250">
        <v>76</v>
      </c>
      <c r="AB250">
        <v>0</v>
      </c>
      <c r="AC250">
        <v>41</v>
      </c>
      <c r="AD250">
        <v>7</v>
      </c>
      <c r="AE250">
        <v>0</v>
      </c>
      <c r="AF250">
        <v>0</v>
      </c>
      <c r="AG250">
        <v>0</v>
      </c>
      <c r="AH250" t="s">
        <v>177</v>
      </c>
      <c r="AI250" s="1">
        <v>44501.431840277779</v>
      </c>
      <c r="AJ250">
        <v>648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6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>
      <c r="A251" t="s">
        <v>735</v>
      </c>
      <c r="B251" t="s">
        <v>79</v>
      </c>
      <c r="C251" t="s">
        <v>736</v>
      </c>
      <c r="D251" t="s">
        <v>81</v>
      </c>
      <c r="E251" s="2" t="str">
        <f>HYPERLINK("capsilon://?command=openfolder&amp;siteaddress=FAM.docvelocity-na8.net&amp;folderid=FXC75E4C42-BD58-37DA-D520-1B274B56AA7A","FX210911388")</f>
        <v>FX210911388</v>
      </c>
      <c r="F251" t="s">
        <v>19</v>
      </c>
      <c r="G251" t="s">
        <v>19</v>
      </c>
      <c r="H251" t="s">
        <v>82</v>
      </c>
      <c r="I251" t="s">
        <v>737</v>
      </c>
      <c r="J251">
        <v>66</v>
      </c>
      <c r="K251" t="s">
        <v>84</v>
      </c>
      <c r="L251" t="s">
        <v>85</v>
      </c>
      <c r="M251" t="s">
        <v>86</v>
      </c>
      <c r="N251">
        <v>2</v>
      </c>
      <c r="O251" s="1">
        <v>44501.37777777778</v>
      </c>
      <c r="P251" s="1">
        <v>44501.428877314815</v>
      </c>
      <c r="Q251">
        <v>4268</v>
      </c>
      <c r="R251">
        <v>147</v>
      </c>
      <c r="S251" t="b">
        <v>0</v>
      </c>
      <c r="T251" t="s">
        <v>87</v>
      </c>
      <c r="U251" t="b">
        <v>0</v>
      </c>
      <c r="V251" t="s">
        <v>88</v>
      </c>
      <c r="W251" s="1">
        <v>44501.400185185186</v>
      </c>
      <c r="X251">
        <v>37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66</v>
      </c>
      <c r="AE251">
        <v>0</v>
      </c>
      <c r="AF251">
        <v>0</v>
      </c>
      <c r="AG251">
        <v>0</v>
      </c>
      <c r="AH251" t="s">
        <v>721</v>
      </c>
      <c r="AI251" s="1">
        <v>44501.428877314815</v>
      </c>
      <c r="AJ251">
        <v>110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66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>
      <c r="A252" t="s">
        <v>738</v>
      </c>
      <c r="B252" t="s">
        <v>79</v>
      </c>
      <c r="C252" t="s">
        <v>739</v>
      </c>
      <c r="D252" t="s">
        <v>81</v>
      </c>
      <c r="E252" s="2" t="str">
        <f>HYPERLINK("capsilon://?command=openfolder&amp;siteaddress=FAM.docvelocity-na8.net&amp;folderid=FX1084225C-FDE9-75D0-7C8E-7152A515FB16","FX211013938")</f>
        <v>FX211013938</v>
      </c>
      <c r="F252" t="s">
        <v>19</v>
      </c>
      <c r="G252" t="s">
        <v>19</v>
      </c>
      <c r="H252" t="s">
        <v>82</v>
      </c>
      <c r="I252" t="s">
        <v>740</v>
      </c>
      <c r="J252">
        <v>386</v>
      </c>
      <c r="K252" t="s">
        <v>84</v>
      </c>
      <c r="L252" t="s">
        <v>85</v>
      </c>
      <c r="M252" t="s">
        <v>86</v>
      </c>
      <c r="N252">
        <v>2</v>
      </c>
      <c r="O252" s="1">
        <v>44505.732199074075</v>
      </c>
      <c r="P252" s="1">
        <v>44508.230173611111</v>
      </c>
      <c r="Q252">
        <v>211513</v>
      </c>
      <c r="R252">
        <v>4312</v>
      </c>
      <c r="S252" t="b">
        <v>0</v>
      </c>
      <c r="T252" t="s">
        <v>87</v>
      </c>
      <c r="U252" t="b">
        <v>0</v>
      </c>
      <c r="V252" t="s">
        <v>88</v>
      </c>
      <c r="W252" s="1">
        <v>44508.194675925923</v>
      </c>
      <c r="X252">
        <v>2015</v>
      </c>
      <c r="Y252">
        <v>310</v>
      </c>
      <c r="Z252">
        <v>0</v>
      </c>
      <c r="AA252">
        <v>310</v>
      </c>
      <c r="AB252">
        <v>0</v>
      </c>
      <c r="AC252">
        <v>224</v>
      </c>
      <c r="AD252">
        <v>76</v>
      </c>
      <c r="AE252">
        <v>0</v>
      </c>
      <c r="AF252">
        <v>0</v>
      </c>
      <c r="AG252">
        <v>0</v>
      </c>
      <c r="AH252" t="s">
        <v>177</v>
      </c>
      <c r="AI252" s="1">
        <v>44508.230173611111</v>
      </c>
      <c r="AJ252">
        <v>2252</v>
      </c>
      <c r="AK252">
        <v>3</v>
      </c>
      <c r="AL252">
        <v>0</v>
      </c>
      <c r="AM252">
        <v>3</v>
      </c>
      <c r="AN252">
        <v>0</v>
      </c>
      <c r="AO252">
        <v>3</v>
      </c>
      <c r="AP252">
        <v>73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>
      <c r="A253" t="s">
        <v>741</v>
      </c>
      <c r="B253" t="s">
        <v>79</v>
      </c>
      <c r="C253" t="s">
        <v>742</v>
      </c>
      <c r="D253" t="s">
        <v>81</v>
      </c>
      <c r="E253" s="2" t="str">
        <f>HYPERLINK("capsilon://?command=openfolder&amp;siteaddress=FAM.docvelocity-na8.net&amp;folderid=FXB175DAEF-B1C5-DB4F-6906-0659D09578D9","FX21111759")</f>
        <v>FX21111759</v>
      </c>
      <c r="F253" t="s">
        <v>19</v>
      </c>
      <c r="G253" t="s">
        <v>19</v>
      </c>
      <c r="H253" t="s">
        <v>82</v>
      </c>
      <c r="I253" t="s">
        <v>743</v>
      </c>
      <c r="J253">
        <v>313</v>
      </c>
      <c r="K253" t="s">
        <v>84</v>
      </c>
      <c r="L253" t="s">
        <v>85</v>
      </c>
      <c r="M253" t="s">
        <v>86</v>
      </c>
      <c r="N253">
        <v>2</v>
      </c>
      <c r="O253" s="1">
        <v>44505.73232638889</v>
      </c>
      <c r="P253" s="1">
        <v>44508.238136574073</v>
      </c>
      <c r="Q253">
        <v>211302</v>
      </c>
      <c r="R253">
        <v>5200</v>
      </c>
      <c r="S253" t="b">
        <v>0</v>
      </c>
      <c r="T253" t="s">
        <v>87</v>
      </c>
      <c r="U253" t="b">
        <v>0</v>
      </c>
      <c r="V253" t="s">
        <v>103</v>
      </c>
      <c r="W253" s="1">
        <v>44508.210023148145</v>
      </c>
      <c r="X253">
        <v>2898</v>
      </c>
      <c r="Y253">
        <v>286</v>
      </c>
      <c r="Z253">
        <v>0</v>
      </c>
      <c r="AA253">
        <v>286</v>
      </c>
      <c r="AB253">
        <v>0</v>
      </c>
      <c r="AC253">
        <v>179</v>
      </c>
      <c r="AD253">
        <v>27</v>
      </c>
      <c r="AE253">
        <v>0</v>
      </c>
      <c r="AF253">
        <v>0</v>
      </c>
      <c r="AG253">
        <v>0</v>
      </c>
      <c r="AH253" t="s">
        <v>721</v>
      </c>
      <c r="AI253" s="1">
        <v>44508.238136574073</v>
      </c>
      <c r="AJ253">
        <v>71</v>
      </c>
      <c r="AK253">
        <v>4</v>
      </c>
      <c r="AL253">
        <v>0</v>
      </c>
      <c r="AM253">
        <v>4</v>
      </c>
      <c r="AN253">
        <v>0</v>
      </c>
      <c r="AO253">
        <v>0</v>
      </c>
      <c r="AP253">
        <v>23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>
      <c r="A254" t="s">
        <v>744</v>
      </c>
      <c r="B254" t="s">
        <v>79</v>
      </c>
      <c r="C254" t="s">
        <v>246</v>
      </c>
      <c r="D254" t="s">
        <v>81</v>
      </c>
      <c r="E254" s="2" t="str">
        <f>HYPERLINK("capsilon://?command=openfolder&amp;siteaddress=FAM.docvelocity-na8.net&amp;folderid=FXE894D08E-80CF-08EB-6243-5DEDCC5F3D0C","FX211013754")</f>
        <v>FX211013754</v>
      </c>
      <c r="F254" t="s">
        <v>19</v>
      </c>
      <c r="G254" t="s">
        <v>19</v>
      </c>
      <c r="H254" t="s">
        <v>82</v>
      </c>
      <c r="I254" t="s">
        <v>745</v>
      </c>
      <c r="J254">
        <v>63</v>
      </c>
      <c r="K254" t="s">
        <v>84</v>
      </c>
      <c r="L254" t="s">
        <v>85</v>
      </c>
      <c r="M254" t="s">
        <v>86</v>
      </c>
      <c r="N254">
        <v>2</v>
      </c>
      <c r="O254" s="1">
        <v>44501.606111111112</v>
      </c>
      <c r="P254" s="1">
        <v>44501.662743055553</v>
      </c>
      <c r="Q254">
        <v>4337</v>
      </c>
      <c r="R254">
        <v>556</v>
      </c>
      <c r="S254" t="b">
        <v>0</v>
      </c>
      <c r="T254" t="s">
        <v>87</v>
      </c>
      <c r="U254" t="b">
        <v>0</v>
      </c>
      <c r="V254" t="s">
        <v>181</v>
      </c>
      <c r="W254" s="1">
        <v>44501.633611111109</v>
      </c>
      <c r="X254">
        <v>382</v>
      </c>
      <c r="Y254">
        <v>21</v>
      </c>
      <c r="Z254">
        <v>0</v>
      </c>
      <c r="AA254">
        <v>21</v>
      </c>
      <c r="AB254">
        <v>33</v>
      </c>
      <c r="AC254">
        <v>17</v>
      </c>
      <c r="AD254">
        <v>42</v>
      </c>
      <c r="AE254">
        <v>0</v>
      </c>
      <c r="AF254">
        <v>0</v>
      </c>
      <c r="AG254">
        <v>0</v>
      </c>
      <c r="AH254" t="s">
        <v>104</v>
      </c>
      <c r="AI254" s="1">
        <v>44501.662743055553</v>
      </c>
      <c r="AJ254">
        <v>110</v>
      </c>
      <c r="AK254">
        <v>0</v>
      </c>
      <c r="AL254">
        <v>0</v>
      </c>
      <c r="AM254">
        <v>0</v>
      </c>
      <c r="AN254">
        <v>33</v>
      </c>
      <c r="AO254">
        <v>0</v>
      </c>
      <c r="AP254">
        <v>42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>
      <c r="A255" t="s">
        <v>746</v>
      </c>
      <c r="B255" t="s">
        <v>79</v>
      </c>
      <c r="C255" t="s">
        <v>229</v>
      </c>
      <c r="D255" t="s">
        <v>81</v>
      </c>
      <c r="E255" s="2" t="str">
        <f>HYPERLINK("capsilon://?command=openfolder&amp;siteaddress=FAM.docvelocity-na8.net&amp;folderid=FX51156A42-D4A4-2699-F2BD-F1898968021D","FX21099021")</f>
        <v>FX21099021</v>
      </c>
      <c r="F255" t="s">
        <v>19</v>
      </c>
      <c r="G255" t="s">
        <v>19</v>
      </c>
      <c r="H255" t="s">
        <v>82</v>
      </c>
      <c r="I255" t="s">
        <v>747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44505.747696759259</v>
      </c>
      <c r="P255" s="1">
        <v>44508.184756944444</v>
      </c>
      <c r="Q255">
        <v>210421</v>
      </c>
      <c r="R255">
        <v>141</v>
      </c>
      <c r="S255" t="b">
        <v>0</v>
      </c>
      <c r="T255" t="s">
        <v>87</v>
      </c>
      <c r="U255" t="b">
        <v>0</v>
      </c>
      <c r="V255" t="s">
        <v>130</v>
      </c>
      <c r="W255" s="1">
        <v>44508.181504629632</v>
      </c>
      <c r="X255">
        <v>24</v>
      </c>
      <c r="Y255">
        <v>0</v>
      </c>
      <c r="Z255">
        <v>0</v>
      </c>
      <c r="AA255">
        <v>0</v>
      </c>
      <c r="AB255">
        <v>52</v>
      </c>
      <c r="AC255">
        <v>0</v>
      </c>
      <c r="AD255">
        <v>66</v>
      </c>
      <c r="AE255">
        <v>0</v>
      </c>
      <c r="AF255">
        <v>0</v>
      </c>
      <c r="AG255">
        <v>0</v>
      </c>
      <c r="AH255" t="s">
        <v>182</v>
      </c>
      <c r="AI255" s="1">
        <v>44508.184756944444</v>
      </c>
      <c r="AJ255">
        <v>117</v>
      </c>
      <c r="AK255">
        <v>0</v>
      </c>
      <c r="AL255">
        <v>0</v>
      </c>
      <c r="AM255">
        <v>0</v>
      </c>
      <c r="AN255">
        <v>52</v>
      </c>
      <c r="AO255">
        <v>0</v>
      </c>
      <c r="AP255">
        <v>66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>
      <c r="A256" t="s">
        <v>748</v>
      </c>
      <c r="B256" t="s">
        <v>79</v>
      </c>
      <c r="C256" t="s">
        <v>749</v>
      </c>
      <c r="D256" t="s">
        <v>81</v>
      </c>
      <c r="E256" s="2" t="str">
        <f>HYPERLINK("capsilon://?command=openfolder&amp;siteaddress=FAM.docvelocity-na8.net&amp;folderid=FX6AB79733-6777-C47D-C2DB-76F99C8967D9","FX21111703")</f>
        <v>FX21111703</v>
      </c>
      <c r="F256" t="s">
        <v>19</v>
      </c>
      <c r="G256" t="s">
        <v>19</v>
      </c>
      <c r="H256" t="s">
        <v>82</v>
      </c>
      <c r="I256" t="s">
        <v>750</v>
      </c>
      <c r="J256">
        <v>284</v>
      </c>
      <c r="K256" t="s">
        <v>84</v>
      </c>
      <c r="L256" t="s">
        <v>85</v>
      </c>
      <c r="M256" t="s">
        <v>86</v>
      </c>
      <c r="N256">
        <v>2</v>
      </c>
      <c r="O256" s="1">
        <v>44505.763113425928</v>
      </c>
      <c r="P256" s="1">
        <v>44508.251423611109</v>
      </c>
      <c r="Q256">
        <v>211301</v>
      </c>
      <c r="R256">
        <v>3689</v>
      </c>
      <c r="S256" t="b">
        <v>0</v>
      </c>
      <c r="T256" t="s">
        <v>87</v>
      </c>
      <c r="U256" t="b">
        <v>0</v>
      </c>
      <c r="V256" t="s">
        <v>130</v>
      </c>
      <c r="W256" s="1">
        <v>44508.202824074076</v>
      </c>
      <c r="X256">
        <v>1841</v>
      </c>
      <c r="Y256">
        <v>266</v>
      </c>
      <c r="Z256">
        <v>0</v>
      </c>
      <c r="AA256">
        <v>266</v>
      </c>
      <c r="AB256">
        <v>0</v>
      </c>
      <c r="AC256">
        <v>132</v>
      </c>
      <c r="AD256">
        <v>18</v>
      </c>
      <c r="AE256">
        <v>0</v>
      </c>
      <c r="AF256">
        <v>0</v>
      </c>
      <c r="AG256">
        <v>0</v>
      </c>
      <c r="AH256" t="s">
        <v>177</v>
      </c>
      <c r="AI256" s="1">
        <v>44508.251423611109</v>
      </c>
      <c r="AJ256">
        <v>1835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18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>
      <c r="A257" t="s">
        <v>751</v>
      </c>
      <c r="B257" t="s">
        <v>79</v>
      </c>
      <c r="C257" t="s">
        <v>752</v>
      </c>
      <c r="D257" t="s">
        <v>81</v>
      </c>
      <c r="E257" s="2" t="str">
        <f>HYPERLINK("capsilon://?command=openfolder&amp;siteaddress=FAM.docvelocity-na8.net&amp;folderid=FX4D530336-DBD4-0ADD-C352-D282ADA7395A","FX21111172")</f>
        <v>FX21111172</v>
      </c>
      <c r="F257" t="s">
        <v>19</v>
      </c>
      <c r="G257" t="s">
        <v>19</v>
      </c>
      <c r="H257" t="s">
        <v>82</v>
      </c>
      <c r="I257" t="s">
        <v>753</v>
      </c>
      <c r="J257">
        <v>304</v>
      </c>
      <c r="K257" t="s">
        <v>84</v>
      </c>
      <c r="L257" t="s">
        <v>85</v>
      </c>
      <c r="M257" t="s">
        <v>86</v>
      </c>
      <c r="N257">
        <v>2</v>
      </c>
      <c r="O257" s="1">
        <v>44505.763159722221</v>
      </c>
      <c r="P257" s="1">
        <v>44508.264027777775</v>
      </c>
      <c r="Q257">
        <v>212847</v>
      </c>
      <c r="R257">
        <v>3228</v>
      </c>
      <c r="S257" t="b">
        <v>0</v>
      </c>
      <c r="T257" t="s">
        <v>87</v>
      </c>
      <c r="U257" t="b">
        <v>0</v>
      </c>
      <c r="V257" t="s">
        <v>88</v>
      </c>
      <c r="W257" s="1">
        <v>44508.214270833334</v>
      </c>
      <c r="X257">
        <v>1692</v>
      </c>
      <c r="Y257">
        <v>308</v>
      </c>
      <c r="Z257">
        <v>0</v>
      </c>
      <c r="AA257">
        <v>308</v>
      </c>
      <c r="AB257">
        <v>0</v>
      </c>
      <c r="AC257">
        <v>252</v>
      </c>
      <c r="AD257">
        <v>-4</v>
      </c>
      <c r="AE257">
        <v>0</v>
      </c>
      <c r="AF257">
        <v>0</v>
      </c>
      <c r="AG257">
        <v>0</v>
      </c>
      <c r="AH257" t="s">
        <v>721</v>
      </c>
      <c r="AI257" s="1">
        <v>44508.264027777775</v>
      </c>
      <c r="AJ257">
        <v>33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-4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>
      <c r="A258" t="s">
        <v>754</v>
      </c>
      <c r="B258" t="s">
        <v>79</v>
      </c>
      <c r="C258" t="s">
        <v>755</v>
      </c>
      <c r="D258" t="s">
        <v>81</v>
      </c>
      <c r="E258" s="2" t="str">
        <f>HYPERLINK("capsilon://?command=openfolder&amp;siteaddress=FAM.docvelocity-na8.net&amp;folderid=FX899258A4-95AE-FC3C-EED8-1CACBD06CA7D","FX211012650")</f>
        <v>FX211012650</v>
      </c>
      <c r="F258" t="s">
        <v>19</v>
      </c>
      <c r="G258" t="s">
        <v>19</v>
      </c>
      <c r="H258" t="s">
        <v>82</v>
      </c>
      <c r="I258" t="s">
        <v>756</v>
      </c>
      <c r="J258">
        <v>38</v>
      </c>
      <c r="K258" t="s">
        <v>84</v>
      </c>
      <c r="L258" t="s">
        <v>85</v>
      </c>
      <c r="M258" t="s">
        <v>86</v>
      </c>
      <c r="N258">
        <v>2</v>
      </c>
      <c r="O258" s="1">
        <v>44501.611087962963</v>
      </c>
      <c r="P258" s="1">
        <v>44501.671203703707</v>
      </c>
      <c r="Q258">
        <v>4540</v>
      </c>
      <c r="R258">
        <v>654</v>
      </c>
      <c r="S258" t="b">
        <v>0</v>
      </c>
      <c r="T258" t="s">
        <v>87</v>
      </c>
      <c r="U258" t="b">
        <v>0</v>
      </c>
      <c r="V258" t="s">
        <v>121</v>
      </c>
      <c r="W258" s="1">
        <v>44501.635138888887</v>
      </c>
      <c r="X258">
        <v>341</v>
      </c>
      <c r="Y258">
        <v>37</v>
      </c>
      <c r="Z258">
        <v>0</v>
      </c>
      <c r="AA258">
        <v>37</v>
      </c>
      <c r="AB258">
        <v>0</v>
      </c>
      <c r="AC258">
        <v>28</v>
      </c>
      <c r="AD258">
        <v>1</v>
      </c>
      <c r="AE258">
        <v>0</v>
      </c>
      <c r="AF258">
        <v>0</v>
      </c>
      <c r="AG258">
        <v>0</v>
      </c>
      <c r="AH258" t="s">
        <v>89</v>
      </c>
      <c r="AI258" s="1">
        <v>44501.671203703707</v>
      </c>
      <c r="AJ258">
        <v>307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>
      <c r="A259" t="s">
        <v>757</v>
      </c>
      <c r="B259" t="s">
        <v>79</v>
      </c>
      <c r="C259" t="s">
        <v>758</v>
      </c>
      <c r="D259" t="s">
        <v>81</v>
      </c>
      <c r="E259" s="2" t="str">
        <f>HYPERLINK("capsilon://?command=openfolder&amp;siteaddress=FAM.docvelocity-na8.net&amp;folderid=FX4916C4A9-58E5-9BF6-607B-951AA541E58F","FX210914388")</f>
        <v>FX210914388</v>
      </c>
      <c r="F259" t="s">
        <v>19</v>
      </c>
      <c r="G259" t="s">
        <v>19</v>
      </c>
      <c r="H259" t="s">
        <v>82</v>
      </c>
      <c r="I259" t="s">
        <v>759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44501.611967592595</v>
      </c>
      <c r="P259" s="1">
        <v>44501.675127314818</v>
      </c>
      <c r="Q259">
        <v>4761</v>
      </c>
      <c r="R259">
        <v>696</v>
      </c>
      <c r="S259" t="b">
        <v>0</v>
      </c>
      <c r="T259" t="s">
        <v>87</v>
      </c>
      <c r="U259" t="b">
        <v>0</v>
      </c>
      <c r="V259" t="s">
        <v>181</v>
      </c>
      <c r="W259" s="1">
        <v>44501.636504629627</v>
      </c>
      <c r="X259">
        <v>249</v>
      </c>
      <c r="Y259">
        <v>52</v>
      </c>
      <c r="Z259">
        <v>0</v>
      </c>
      <c r="AA259">
        <v>52</v>
      </c>
      <c r="AB259">
        <v>0</v>
      </c>
      <c r="AC259">
        <v>33</v>
      </c>
      <c r="AD259">
        <v>14</v>
      </c>
      <c r="AE259">
        <v>0</v>
      </c>
      <c r="AF259">
        <v>0</v>
      </c>
      <c r="AG259">
        <v>0</v>
      </c>
      <c r="AH259" t="s">
        <v>182</v>
      </c>
      <c r="AI259" s="1">
        <v>44501.675127314818</v>
      </c>
      <c r="AJ259">
        <v>447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>
      <c r="A260" t="s">
        <v>760</v>
      </c>
      <c r="B260" t="s">
        <v>79</v>
      </c>
      <c r="C260" t="s">
        <v>444</v>
      </c>
      <c r="D260" t="s">
        <v>81</v>
      </c>
      <c r="E260" s="2" t="str">
        <f>HYPERLINK("capsilon://?command=openfolder&amp;siteaddress=FAM.docvelocity-na8.net&amp;folderid=FXFA625F4E-A1A2-DD8E-D81A-CA0C586AC07B","FX21108133")</f>
        <v>FX21108133</v>
      </c>
      <c r="F260" t="s">
        <v>19</v>
      </c>
      <c r="G260" t="s">
        <v>19</v>
      </c>
      <c r="H260" t="s">
        <v>82</v>
      </c>
      <c r="I260" t="s">
        <v>661</v>
      </c>
      <c r="J260">
        <v>38</v>
      </c>
      <c r="K260" t="s">
        <v>84</v>
      </c>
      <c r="L260" t="s">
        <v>85</v>
      </c>
      <c r="M260" t="s">
        <v>86</v>
      </c>
      <c r="N260">
        <v>2</v>
      </c>
      <c r="O260" s="1">
        <v>44508.206203703703</v>
      </c>
      <c r="P260" s="1">
        <v>44508.222453703704</v>
      </c>
      <c r="Q260">
        <v>248</v>
      </c>
      <c r="R260">
        <v>1156</v>
      </c>
      <c r="S260" t="b">
        <v>0</v>
      </c>
      <c r="T260" t="s">
        <v>87</v>
      </c>
      <c r="U260" t="b">
        <v>1</v>
      </c>
      <c r="V260" t="s">
        <v>130</v>
      </c>
      <c r="W260" s="1">
        <v>44508.215520833335</v>
      </c>
      <c r="X260">
        <v>683</v>
      </c>
      <c r="Y260">
        <v>37</v>
      </c>
      <c r="Z260">
        <v>0</v>
      </c>
      <c r="AA260">
        <v>37</v>
      </c>
      <c r="AB260">
        <v>0</v>
      </c>
      <c r="AC260">
        <v>18</v>
      </c>
      <c r="AD260">
        <v>1</v>
      </c>
      <c r="AE260">
        <v>0</v>
      </c>
      <c r="AF260">
        <v>0</v>
      </c>
      <c r="AG260">
        <v>0</v>
      </c>
      <c r="AH260" t="s">
        <v>182</v>
      </c>
      <c r="AI260" s="1">
        <v>44508.222453703704</v>
      </c>
      <c r="AJ260">
        <v>473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>
      <c r="A261" t="s">
        <v>761</v>
      </c>
      <c r="B261" t="s">
        <v>79</v>
      </c>
      <c r="C261" t="s">
        <v>142</v>
      </c>
      <c r="D261" t="s">
        <v>81</v>
      </c>
      <c r="E261" s="2" t="str">
        <f>HYPERLINK("capsilon://?command=openfolder&amp;siteaddress=FAM.docvelocity-na8.net&amp;folderid=FX051E1C69-D688-4A26-0FC2-4951C72089DA","FX211010160")</f>
        <v>FX211010160</v>
      </c>
      <c r="F261" t="s">
        <v>19</v>
      </c>
      <c r="G261" t="s">
        <v>19</v>
      </c>
      <c r="H261" t="s">
        <v>82</v>
      </c>
      <c r="I261" t="s">
        <v>665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44508.211412037039</v>
      </c>
      <c r="P261" s="1">
        <v>44508.228333333333</v>
      </c>
      <c r="Q261">
        <v>184</v>
      </c>
      <c r="R261">
        <v>1278</v>
      </c>
      <c r="S261" t="b">
        <v>0</v>
      </c>
      <c r="T261" t="s">
        <v>87</v>
      </c>
      <c r="U261" t="b">
        <v>1</v>
      </c>
      <c r="V261" t="s">
        <v>103</v>
      </c>
      <c r="W261" s="1">
        <v>44508.220509259256</v>
      </c>
      <c r="X261">
        <v>771</v>
      </c>
      <c r="Y261">
        <v>37</v>
      </c>
      <c r="Z261">
        <v>0</v>
      </c>
      <c r="AA261">
        <v>37</v>
      </c>
      <c r="AB261">
        <v>0</v>
      </c>
      <c r="AC261">
        <v>30</v>
      </c>
      <c r="AD261">
        <v>1</v>
      </c>
      <c r="AE261">
        <v>0</v>
      </c>
      <c r="AF261">
        <v>0</v>
      </c>
      <c r="AG261">
        <v>0</v>
      </c>
      <c r="AH261" t="s">
        <v>182</v>
      </c>
      <c r="AI261" s="1">
        <v>44508.228333333333</v>
      </c>
      <c r="AJ261">
        <v>507</v>
      </c>
      <c r="AK261">
        <v>3</v>
      </c>
      <c r="AL261">
        <v>0</v>
      </c>
      <c r="AM261">
        <v>3</v>
      </c>
      <c r="AN261">
        <v>0</v>
      </c>
      <c r="AO261">
        <v>3</v>
      </c>
      <c r="AP261">
        <v>-2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>
      <c r="A262" t="s">
        <v>762</v>
      </c>
      <c r="B262" t="s">
        <v>79</v>
      </c>
      <c r="C262" t="s">
        <v>667</v>
      </c>
      <c r="D262" t="s">
        <v>81</v>
      </c>
      <c r="E262" s="2" t="str">
        <f>HYPERLINK("capsilon://?command=openfolder&amp;siteaddress=FAM.docvelocity-na8.net&amp;folderid=FXB9604901-AF0A-3253-00A4-EE1CA3C09F42","FX211011475")</f>
        <v>FX211011475</v>
      </c>
      <c r="F262" t="s">
        <v>19</v>
      </c>
      <c r="G262" t="s">
        <v>19</v>
      </c>
      <c r="H262" t="s">
        <v>82</v>
      </c>
      <c r="I262" t="s">
        <v>668</v>
      </c>
      <c r="J262">
        <v>38</v>
      </c>
      <c r="K262" t="s">
        <v>84</v>
      </c>
      <c r="L262" t="s">
        <v>85</v>
      </c>
      <c r="M262" t="s">
        <v>86</v>
      </c>
      <c r="N262">
        <v>2</v>
      </c>
      <c r="O262" s="1">
        <v>44508.212418981479</v>
      </c>
      <c r="P262" s="1">
        <v>44508.231863425928</v>
      </c>
      <c r="Q262">
        <v>307</v>
      </c>
      <c r="R262">
        <v>1373</v>
      </c>
      <c r="S262" t="b">
        <v>0</v>
      </c>
      <c r="T262" t="s">
        <v>87</v>
      </c>
      <c r="U262" t="b">
        <v>1</v>
      </c>
      <c r="V262" t="s">
        <v>88</v>
      </c>
      <c r="W262" s="1">
        <v>44508.226539351854</v>
      </c>
      <c r="X262">
        <v>1059</v>
      </c>
      <c r="Y262">
        <v>37</v>
      </c>
      <c r="Z262">
        <v>0</v>
      </c>
      <c r="AA262">
        <v>37</v>
      </c>
      <c r="AB262">
        <v>0</v>
      </c>
      <c r="AC262">
        <v>35</v>
      </c>
      <c r="AD262">
        <v>1</v>
      </c>
      <c r="AE262">
        <v>0</v>
      </c>
      <c r="AF262">
        <v>0</v>
      </c>
      <c r="AG262">
        <v>0</v>
      </c>
      <c r="AH262" t="s">
        <v>182</v>
      </c>
      <c r="AI262" s="1">
        <v>44508.231863425928</v>
      </c>
      <c r="AJ262">
        <v>304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>
      <c r="A263" t="s">
        <v>763</v>
      </c>
      <c r="B263" t="s">
        <v>79</v>
      </c>
      <c r="C263" t="s">
        <v>686</v>
      </c>
      <c r="D263" t="s">
        <v>81</v>
      </c>
      <c r="E263" s="2" t="str">
        <f>HYPERLINK("capsilon://?command=openfolder&amp;siteaddress=FAM.docvelocity-na8.net&amp;folderid=FXABD96A4A-F895-1627-8786-484D6273DA8E","FX21112139")</f>
        <v>FX21112139</v>
      </c>
      <c r="F263" t="s">
        <v>19</v>
      </c>
      <c r="G263" t="s">
        <v>19</v>
      </c>
      <c r="H263" t="s">
        <v>82</v>
      </c>
      <c r="I263" t="s">
        <v>764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44508.304259259261</v>
      </c>
      <c r="P263" s="1">
        <v>44508.328460648147</v>
      </c>
      <c r="Q263">
        <v>1936</v>
      </c>
      <c r="R263">
        <v>155</v>
      </c>
      <c r="S263" t="b">
        <v>0</v>
      </c>
      <c r="T263" t="s">
        <v>87</v>
      </c>
      <c r="U263" t="b">
        <v>0</v>
      </c>
      <c r="V263" t="s">
        <v>130</v>
      </c>
      <c r="W263" s="1">
        <v>44508.304791666669</v>
      </c>
      <c r="X263">
        <v>39</v>
      </c>
      <c r="Y263">
        <v>0</v>
      </c>
      <c r="Z263">
        <v>0</v>
      </c>
      <c r="AA263">
        <v>0</v>
      </c>
      <c r="AB263">
        <v>37</v>
      </c>
      <c r="AC263">
        <v>0</v>
      </c>
      <c r="AD263">
        <v>38</v>
      </c>
      <c r="AE263">
        <v>0</v>
      </c>
      <c r="AF263">
        <v>0</v>
      </c>
      <c r="AG263">
        <v>0</v>
      </c>
      <c r="AH263" t="s">
        <v>177</v>
      </c>
      <c r="AI263" s="1">
        <v>44508.328460648147</v>
      </c>
      <c r="AJ263">
        <v>108</v>
      </c>
      <c r="AK263">
        <v>0</v>
      </c>
      <c r="AL263">
        <v>0</v>
      </c>
      <c r="AM263">
        <v>0</v>
      </c>
      <c r="AN263">
        <v>37</v>
      </c>
      <c r="AO263">
        <v>0</v>
      </c>
      <c r="AP263">
        <v>38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>
      <c r="A264" t="s">
        <v>765</v>
      </c>
      <c r="B264" t="s">
        <v>79</v>
      </c>
      <c r="C264" t="s">
        <v>686</v>
      </c>
      <c r="D264" t="s">
        <v>81</v>
      </c>
      <c r="E264" s="2" t="str">
        <f>HYPERLINK("capsilon://?command=openfolder&amp;siteaddress=FAM.docvelocity-na8.net&amp;folderid=FXABD96A4A-F895-1627-8786-484D6273DA8E","FX21112139")</f>
        <v>FX21112139</v>
      </c>
      <c r="F264" t="s">
        <v>19</v>
      </c>
      <c r="G264" t="s">
        <v>19</v>
      </c>
      <c r="H264" t="s">
        <v>82</v>
      </c>
      <c r="I264" t="s">
        <v>766</v>
      </c>
      <c r="J264">
        <v>38</v>
      </c>
      <c r="K264" t="s">
        <v>84</v>
      </c>
      <c r="L264" t="s">
        <v>85</v>
      </c>
      <c r="M264" t="s">
        <v>86</v>
      </c>
      <c r="N264">
        <v>2</v>
      </c>
      <c r="O264" s="1">
        <v>44508.305925925924</v>
      </c>
      <c r="P264" s="1">
        <v>44508.332928240743</v>
      </c>
      <c r="Q264">
        <v>1674</v>
      </c>
      <c r="R264">
        <v>659</v>
      </c>
      <c r="S264" t="b">
        <v>0</v>
      </c>
      <c r="T264" t="s">
        <v>87</v>
      </c>
      <c r="U264" t="b">
        <v>0</v>
      </c>
      <c r="V264" t="s">
        <v>130</v>
      </c>
      <c r="W264" s="1">
        <v>44508.31040509259</v>
      </c>
      <c r="X264">
        <v>273</v>
      </c>
      <c r="Y264">
        <v>37</v>
      </c>
      <c r="Z264">
        <v>0</v>
      </c>
      <c r="AA264">
        <v>37</v>
      </c>
      <c r="AB264">
        <v>0</v>
      </c>
      <c r="AC264">
        <v>24</v>
      </c>
      <c r="AD264">
        <v>1</v>
      </c>
      <c r="AE264">
        <v>0</v>
      </c>
      <c r="AF264">
        <v>0</v>
      </c>
      <c r="AG264">
        <v>0</v>
      </c>
      <c r="AH264" t="s">
        <v>177</v>
      </c>
      <c r="AI264" s="1">
        <v>44508.332928240743</v>
      </c>
      <c r="AJ264">
        <v>386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>
      <c r="A265" t="s">
        <v>767</v>
      </c>
      <c r="B265" t="s">
        <v>79</v>
      </c>
      <c r="C265" t="s">
        <v>357</v>
      </c>
      <c r="D265" t="s">
        <v>81</v>
      </c>
      <c r="E265" s="2" t="str">
        <f>HYPERLINK("capsilon://?command=openfolder&amp;siteaddress=FAM.docvelocity-na8.net&amp;folderid=FXE6DC40D6-4CC7-3608-E58A-C873E2677353","FX21111569")</f>
        <v>FX21111569</v>
      </c>
      <c r="F265" t="s">
        <v>19</v>
      </c>
      <c r="G265" t="s">
        <v>19</v>
      </c>
      <c r="H265" t="s">
        <v>82</v>
      </c>
      <c r="I265" t="s">
        <v>768</v>
      </c>
      <c r="J265">
        <v>28</v>
      </c>
      <c r="K265" t="s">
        <v>84</v>
      </c>
      <c r="L265" t="s">
        <v>85</v>
      </c>
      <c r="M265" t="s">
        <v>86</v>
      </c>
      <c r="N265">
        <v>2</v>
      </c>
      <c r="O265" s="1">
        <v>44508.349108796298</v>
      </c>
      <c r="P265" s="1">
        <v>44508.371701388889</v>
      </c>
      <c r="Q265">
        <v>887</v>
      </c>
      <c r="R265">
        <v>1065</v>
      </c>
      <c r="S265" t="b">
        <v>0</v>
      </c>
      <c r="T265" t="s">
        <v>87</v>
      </c>
      <c r="U265" t="b">
        <v>0</v>
      </c>
      <c r="V265" t="s">
        <v>99</v>
      </c>
      <c r="W265" s="1">
        <v>44508.364120370374</v>
      </c>
      <c r="X265">
        <v>867</v>
      </c>
      <c r="Y265">
        <v>21</v>
      </c>
      <c r="Z265">
        <v>0</v>
      </c>
      <c r="AA265">
        <v>21</v>
      </c>
      <c r="AB265">
        <v>0</v>
      </c>
      <c r="AC265">
        <v>10</v>
      </c>
      <c r="AD265">
        <v>7</v>
      </c>
      <c r="AE265">
        <v>0</v>
      </c>
      <c r="AF265">
        <v>0</v>
      </c>
      <c r="AG265">
        <v>0</v>
      </c>
      <c r="AH265" t="s">
        <v>177</v>
      </c>
      <c r="AI265" s="1">
        <v>44508.371701388889</v>
      </c>
      <c r="AJ265">
        <v>198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>
      <c r="A266" t="s">
        <v>769</v>
      </c>
      <c r="B266" t="s">
        <v>79</v>
      </c>
      <c r="C266" t="s">
        <v>276</v>
      </c>
      <c r="D266" t="s">
        <v>81</v>
      </c>
      <c r="E266" s="2" t="str">
        <f>HYPERLINK("capsilon://?command=openfolder&amp;siteaddress=FAM.docvelocity-na8.net&amp;folderid=FXB7B2993B-7867-74AE-7261-C9F9154D4D8A","FX2111918")</f>
        <v>FX2111918</v>
      </c>
      <c r="F266" t="s">
        <v>19</v>
      </c>
      <c r="G266" t="s">
        <v>19</v>
      </c>
      <c r="H266" t="s">
        <v>82</v>
      </c>
      <c r="I266" t="s">
        <v>770</v>
      </c>
      <c r="J266">
        <v>38</v>
      </c>
      <c r="K266" t="s">
        <v>84</v>
      </c>
      <c r="L266" t="s">
        <v>85</v>
      </c>
      <c r="M266" t="s">
        <v>86</v>
      </c>
      <c r="N266">
        <v>1</v>
      </c>
      <c r="O266" s="1">
        <v>44508.354675925926</v>
      </c>
      <c r="P266" s="1">
        <v>44508.63616898148</v>
      </c>
      <c r="Q266">
        <v>23292</v>
      </c>
      <c r="R266">
        <v>1029</v>
      </c>
      <c r="S266" t="b">
        <v>0</v>
      </c>
      <c r="T266" t="s">
        <v>87</v>
      </c>
      <c r="U266" t="b">
        <v>0</v>
      </c>
      <c r="V266" t="s">
        <v>108</v>
      </c>
      <c r="W266" s="1">
        <v>44508.63616898148</v>
      </c>
      <c r="X266">
        <v>591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38</v>
      </c>
      <c r="AE266">
        <v>37</v>
      </c>
      <c r="AF266">
        <v>0</v>
      </c>
      <c r="AG266">
        <v>3</v>
      </c>
      <c r="AH266" t="s">
        <v>87</v>
      </c>
      <c r="AI266" t="s">
        <v>87</v>
      </c>
      <c r="AJ266" t="s">
        <v>87</v>
      </c>
      <c r="AK266" t="s">
        <v>87</v>
      </c>
      <c r="AL266" t="s">
        <v>87</v>
      </c>
      <c r="AM266" t="s">
        <v>87</v>
      </c>
      <c r="AN266" t="s">
        <v>87</v>
      </c>
      <c r="AO266" t="s">
        <v>87</v>
      </c>
      <c r="AP266" t="s">
        <v>87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>
      <c r="A267" t="s">
        <v>771</v>
      </c>
      <c r="B267" t="s">
        <v>79</v>
      </c>
      <c r="C267" t="s">
        <v>710</v>
      </c>
      <c r="D267" t="s">
        <v>81</v>
      </c>
      <c r="E267" s="2" t="str">
        <f>HYPERLINK("capsilon://?command=openfolder&amp;siteaddress=FAM.docvelocity-na8.net&amp;folderid=FXE17BD049-83B4-573C-A401-1FED80386B62","FX21103319")</f>
        <v>FX21103319</v>
      </c>
      <c r="F267" t="s">
        <v>19</v>
      </c>
      <c r="G267" t="s">
        <v>19</v>
      </c>
      <c r="H267" t="s">
        <v>82</v>
      </c>
      <c r="I267" t="s">
        <v>772</v>
      </c>
      <c r="J267">
        <v>38</v>
      </c>
      <c r="K267" t="s">
        <v>84</v>
      </c>
      <c r="L267" t="s">
        <v>85</v>
      </c>
      <c r="M267" t="s">
        <v>86</v>
      </c>
      <c r="N267">
        <v>2</v>
      </c>
      <c r="O267" s="1">
        <v>44508.355902777781</v>
      </c>
      <c r="P267" s="1">
        <v>44508.375798611109</v>
      </c>
      <c r="Q267">
        <v>1047</v>
      </c>
      <c r="R267">
        <v>672</v>
      </c>
      <c r="S267" t="b">
        <v>0</v>
      </c>
      <c r="T267" t="s">
        <v>87</v>
      </c>
      <c r="U267" t="b">
        <v>0</v>
      </c>
      <c r="V267" t="s">
        <v>99</v>
      </c>
      <c r="W267" s="1">
        <v>44508.36959490741</v>
      </c>
      <c r="X267">
        <v>319</v>
      </c>
      <c r="Y267">
        <v>37</v>
      </c>
      <c r="Z267">
        <v>0</v>
      </c>
      <c r="AA267">
        <v>37</v>
      </c>
      <c r="AB267">
        <v>0</v>
      </c>
      <c r="AC267">
        <v>22</v>
      </c>
      <c r="AD267">
        <v>1</v>
      </c>
      <c r="AE267">
        <v>0</v>
      </c>
      <c r="AF267">
        <v>0</v>
      </c>
      <c r="AG267">
        <v>0</v>
      </c>
      <c r="AH267" t="s">
        <v>177</v>
      </c>
      <c r="AI267" s="1">
        <v>44508.375798611109</v>
      </c>
      <c r="AJ267">
        <v>353</v>
      </c>
      <c r="AK267">
        <v>1</v>
      </c>
      <c r="AL267">
        <v>0</v>
      </c>
      <c r="AM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>
      <c r="A268" t="s">
        <v>773</v>
      </c>
      <c r="B268" t="s">
        <v>79</v>
      </c>
      <c r="C268" t="s">
        <v>600</v>
      </c>
      <c r="D268" t="s">
        <v>81</v>
      </c>
      <c r="E268" s="2" t="str">
        <f>HYPERLINK("capsilon://?command=openfolder&amp;siteaddress=FAM.docvelocity-na8.net&amp;folderid=FX3D6EE9C0-6EF7-204E-331F-713BF0C04F1E","FX211013222")</f>
        <v>FX211013222</v>
      </c>
      <c r="F268" t="s">
        <v>19</v>
      </c>
      <c r="G268" t="s">
        <v>19</v>
      </c>
      <c r="H268" t="s">
        <v>82</v>
      </c>
      <c r="I268" t="s">
        <v>774</v>
      </c>
      <c r="J268">
        <v>33</v>
      </c>
      <c r="K268" t="s">
        <v>84</v>
      </c>
      <c r="L268" t="s">
        <v>85</v>
      </c>
      <c r="M268" t="s">
        <v>86</v>
      </c>
      <c r="N268">
        <v>2</v>
      </c>
      <c r="O268" s="1">
        <v>44508.368703703702</v>
      </c>
      <c r="P268" s="1">
        <v>44508.375856481478</v>
      </c>
      <c r="Q268">
        <v>268</v>
      </c>
      <c r="R268">
        <v>350</v>
      </c>
      <c r="S268" t="b">
        <v>0</v>
      </c>
      <c r="T268" t="s">
        <v>87</v>
      </c>
      <c r="U268" t="b">
        <v>0</v>
      </c>
      <c r="V268" t="s">
        <v>99</v>
      </c>
      <c r="W268" s="1">
        <v>44508.371979166666</v>
      </c>
      <c r="X268">
        <v>205</v>
      </c>
      <c r="Y268">
        <v>9</v>
      </c>
      <c r="Z268">
        <v>0</v>
      </c>
      <c r="AA268">
        <v>9</v>
      </c>
      <c r="AB268">
        <v>0</v>
      </c>
      <c r="AC268">
        <v>1</v>
      </c>
      <c r="AD268">
        <v>24</v>
      </c>
      <c r="AE268">
        <v>0</v>
      </c>
      <c r="AF268">
        <v>0</v>
      </c>
      <c r="AG268">
        <v>0</v>
      </c>
      <c r="AH268" t="s">
        <v>182</v>
      </c>
      <c r="AI268" s="1">
        <v>44508.375856481478</v>
      </c>
      <c r="AJ268">
        <v>127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24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>
      <c r="A269" t="s">
        <v>775</v>
      </c>
      <c r="B269" t="s">
        <v>79</v>
      </c>
      <c r="C269" t="s">
        <v>354</v>
      </c>
      <c r="D269" t="s">
        <v>81</v>
      </c>
      <c r="E269" s="2" t="str">
        <f>HYPERLINK("capsilon://?command=openfolder&amp;siteaddress=FAM.docvelocity-na8.net&amp;folderid=FX50A7BB65-B645-0479-139A-ECEF80096C95","FX2111829")</f>
        <v>FX2111829</v>
      </c>
      <c r="F269" t="s">
        <v>19</v>
      </c>
      <c r="G269" t="s">
        <v>19</v>
      </c>
      <c r="H269" t="s">
        <v>82</v>
      </c>
      <c r="I269" t="s">
        <v>776</v>
      </c>
      <c r="J269">
        <v>122</v>
      </c>
      <c r="K269" t="s">
        <v>84</v>
      </c>
      <c r="L269" t="s">
        <v>85</v>
      </c>
      <c r="M269" t="s">
        <v>86</v>
      </c>
      <c r="N269">
        <v>2</v>
      </c>
      <c r="O269" s="1">
        <v>44508.388344907406</v>
      </c>
      <c r="P269" s="1">
        <v>44508.41815972222</v>
      </c>
      <c r="Q269">
        <v>28</v>
      </c>
      <c r="R269">
        <v>2548</v>
      </c>
      <c r="S269" t="b">
        <v>0</v>
      </c>
      <c r="T269" t="s">
        <v>87</v>
      </c>
      <c r="U269" t="b">
        <v>0</v>
      </c>
      <c r="V269" t="s">
        <v>88</v>
      </c>
      <c r="W269" s="1">
        <v>44508.399421296293</v>
      </c>
      <c r="X269">
        <v>943</v>
      </c>
      <c r="Y269">
        <v>165</v>
      </c>
      <c r="Z269">
        <v>0</v>
      </c>
      <c r="AA269">
        <v>165</v>
      </c>
      <c r="AB269">
        <v>0</v>
      </c>
      <c r="AC269">
        <v>138</v>
      </c>
      <c r="AD269">
        <v>-43</v>
      </c>
      <c r="AE269">
        <v>0</v>
      </c>
      <c r="AF269">
        <v>0</v>
      </c>
      <c r="AG269">
        <v>0</v>
      </c>
      <c r="AH269" t="s">
        <v>177</v>
      </c>
      <c r="AI269" s="1">
        <v>44508.41815972222</v>
      </c>
      <c r="AJ269">
        <v>1605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-43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>
      <c r="A270" t="s">
        <v>777</v>
      </c>
      <c r="B270" t="s">
        <v>79</v>
      </c>
      <c r="C270" t="s">
        <v>778</v>
      </c>
      <c r="D270" t="s">
        <v>81</v>
      </c>
      <c r="E270" s="2" t="str">
        <f>HYPERLINK("capsilon://?command=openfolder&amp;siteaddress=FAM.docvelocity-na8.net&amp;folderid=FXF0D1B3B0-8DFE-102D-7ACB-3605300DC007","FX21112459")</f>
        <v>FX21112459</v>
      </c>
      <c r="F270" t="s">
        <v>19</v>
      </c>
      <c r="G270" t="s">
        <v>19</v>
      </c>
      <c r="H270" t="s">
        <v>82</v>
      </c>
      <c r="I270" t="s">
        <v>779</v>
      </c>
      <c r="J270">
        <v>272</v>
      </c>
      <c r="K270" t="s">
        <v>84</v>
      </c>
      <c r="L270" t="s">
        <v>85</v>
      </c>
      <c r="M270" t="s">
        <v>86</v>
      </c>
      <c r="N270">
        <v>2</v>
      </c>
      <c r="O270" s="1">
        <v>44508.402662037035</v>
      </c>
      <c r="P270" s="1">
        <v>44508.477395833332</v>
      </c>
      <c r="Q270">
        <v>611</v>
      </c>
      <c r="R270">
        <v>5846</v>
      </c>
      <c r="S270" t="b">
        <v>0</v>
      </c>
      <c r="T270" t="s">
        <v>87</v>
      </c>
      <c r="U270" t="b">
        <v>0</v>
      </c>
      <c r="V270" t="s">
        <v>103</v>
      </c>
      <c r="W270" s="1">
        <v>44508.442418981482</v>
      </c>
      <c r="X270">
        <v>3355</v>
      </c>
      <c r="Y270">
        <v>281</v>
      </c>
      <c r="Z270">
        <v>0</v>
      </c>
      <c r="AA270">
        <v>281</v>
      </c>
      <c r="AB270">
        <v>0</v>
      </c>
      <c r="AC270">
        <v>206</v>
      </c>
      <c r="AD270">
        <v>-9</v>
      </c>
      <c r="AE270">
        <v>0</v>
      </c>
      <c r="AF270">
        <v>0</v>
      </c>
      <c r="AG270">
        <v>0</v>
      </c>
      <c r="AH270" t="s">
        <v>160</v>
      </c>
      <c r="AI270" s="1">
        <v>44508.477395833332</v>
      </c>
      <c r="AJ270">
        <v>2473</v>
      </c>
      <c r="AK270">
        <v>7</v>
      </c>
      <c r="AL270">
        <v>0</v>
      </c>
      <c r="AM270">
        <v>7</v>
      </c>
      <c r="AN270">
        <v>0</v>
      </c>
      <c r="AO270">
        <v>7</v>
      </c>
      <c r="AP270">
        <v>-16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>
      <c r="A271" t="s">
        <v>780</v>
      </c>
      <c r="B271" t="s">
        <v>79</v>
      </c>
      <c r="C271" t="s">
        <v>781</v>
      </c>
      <c r="D271" t="s">
        <v>81</v>
      </c>
      <c r="E271" s="2" t="str">
        <f>HYPERLINK("capsilon://?command=openfolder&amp;siteaddress=FAM.docvelocity-na8.net&amp;folderid=FXB2C6CC8D-7756-7232-5CF1-C982A39CF9C0","FX21112204")</f>
        <v>FX21112204</v>
      </c>
      <c r="F271" t="s">
        <v>19</v>
      </c>
      <c r="G271" t="s">
        <v>19</v>
      </c>
      <c r="H271" t="s">
        <v>82</v>
      </c>
      <c r="I271" t="s">
        <v>782</v>
      </c>
      <c r="J271">
        <v>38</v>
      </c>
      <c r="K271" t="s">
        <v>84</v>
      </c>
      <c r="L271" t="s">
        <v>85</v>
      </c>
      <c r="M271" t="s">
        <v>86</v>
      </c>
      <c r="N271">
        <v>2</v>
      </c>
      <c r="O271" s="1">
        <v>44508.403807870367</v>
      </c>
      <c r="P271" s="1">
        <v>44508.443923611114</v>
      </c>
      <c r="Q271">
        <v>3125</v>
      </c>
      <c r="R271">
        <v>341</v>
      </c>
      <c r="S271" t="b">
        <v>0</v>
      </c>
      <c r="T271" t="s">
        <v>87</v>
      </c>
      <c r="U271" t="b">
        <v>0</v>
      </c>
      <c r="V271" t="s">
        <v>147</v>
      </c>
      <c r="W271" s="1">
        <v>44508.435300925928</v>
      </c>
      <c r="X271">
        <v>83</v>
      </c>
      <c r="Y271">
        <v>37</v>
      </c>
      <c r="Z271">
        <v>0</v>
      </c>
      <c r="AA271">
        <v>37</v>
      </c>
      <c r="AB271">
        <v>0</v>
      </c>
      <c r="AC271">
        <v>11</v>
      </c>
      <c r="AD271">
        <v>1</v>
      </c>
      <c r="AE271">
        <v>0</v>
      </c>
      <c r="AF271">
        <v>0</v>
      </c>
      <c r="AG271">
        <v>0</v>
      </c>
      <c r="AH271" t="s">
        <v>182</v>
      </c>
      <c r="AI271" s="1">
        <v>44508.443923611114</v>
      </c>
      <c r="AJ271">
        <v>258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0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>
      <c r="A272" t="s">
        <v>783</v>
      </c>
      <c r="B272" t="s">
        <v>79</v>
      </c>
      <c r="C272" t="s">
        <v>784</v>
      </c>
      <c r="D272" t="s">
        <v>81</v>
      </c>
      <c r="E272" s="2" t="str">
        <f>HYPERLINK("capsilon://?command=openfolder&amp;siteaddress=FAM.docvelocity-na8.net&amp;folderid=FX420E869F-BEF2-9458-6BC6-41378C3E967A","FX21103729")</f>
        <v>FX21103729</v>
      </c>
      <c r="F272" t="s">
        <v>19</v>
      </c>
      <c r="G272" t="s">
        <v>19</v>
      </c>
      <c r="H272" t="s">
        <v>82</v>
      </c>
      <c r="I272" t="s">
        <v>785</v>
      </c>
      <c r="J272">
        <v>38</v>
      </c>
      <c r="K272" t="s">
        <v>84</v>
      </c>
      <c r="L272" t="s">
        <v>85</v>
      </c>
      <c r="M272" t="s">
        <v>86</v>
      </c>
      <c r="N272">
        <v>2</v>
      </c>
      <c r="O272" s="1">
        <v>44508.405115740738</v>
      </c>
      <c r="P272" s="1">
        <v>44508.459282407406</v>
      </c>
      <c r="Q272">
        <v>4574</v>
      </c>
      <c r="R272">
        <v>106</v>
      </c>
      <c r="S272" t="b">
        <v>0</v>
      </c>
      <c r="T272" t="s">
        <v>87</v>
      </c>
      <c r="U272" t="b">
        <v>0</v>
      </c>
      <c r="V272" t="s">
        <v>147</v>
      </c>
      <c r="W272" s="1">
        <v>44508.435659722221</v>
      </c>
      <c r="X272">
        <v>30</v>
      </c>
      <c r="Y272">
        <v>0</v>
      </c>
      <c r="Z272">
        <v>0</v>
      </c>
      <c r="AA272">
        <v>0</v>
      </c>
      <c r="AB272">
        <v>37</v>
      </c>
      <c r="AC272">
        <v>0</v>
      </c>
      <c r="AD272">
        <v>38</v>
      </c>
      <c r="AE272">
        <v>0</v>
      </c>
      <c r="AF272">
        <v>0</v>
      </c>
      <c r="AG272">
        <v>0</v>
      </c>
      <c r="AH272" t="s">
        <v>177</v>
      </c>
      <c r="AI272" s="1">
        <v>44508.459282407406</v>
      </c>
      <c r="AJ272">
        <v>76</v>
      </c>
      <c r="AK272">
        <v>0</v>
      </c>
      <c r="AL272">
        <v>0</v>
      </c>
      <c r="AM272">
        <v>0</v>
      </c>
      <c r="AN272">
        <v>37</v>
      </c>
      <c r="AO272">
        <v>0</v>
      </c>
      <c r="AP272">
        <v>38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>
      <c r="A273" t="s">
        <v>786</v>
      </c>
      <c r="B273" t="s">
        <v>79</v>
      </c>
      <c r="C273" t="s">
        <v>787</v>
      </c>
      <c r="D273" t="s">
        <v>81</v>
      </c>
      <c r="E273" s="2" t="str">
        <f>HYPERLINK("capsilon://?command=openfolder&amp;siteaddress=FAM.docvelocity-na8.net&amp;folderid=FX3F0E1C33-B27D-0C49-B43A-6694D049251C","FX210815675")</f>
        <v>FX210815675</v>
      </c>
      <c r="F273" t="s">
        <v>19</v>
      </c>
      <c r="G273" t="s">
        <v>19</v>
      </c>
      <c r="H273" t="s">
        <v>82</v>
      </c>
      <c r="I273" t="s">
        <v>788</v>
      </c>
      <c r="J273">
        <v>66</v>
      </c>
      <c r="K273" t="s">
        <v>84</v>
      </c>
      <c r="L273" t="s">
        <v>85</v>
      </c>
      <c r="M273" t="s">
        <v>86</v>
      </c>
      <c r="N273">
        <v>2</v>
      </c>
      <c r="O273" s="1">
        <v>44501.385474537034</v>
      </c>
      <c r="P273" s="1">
        <v>44501.429872685185</v>
      </c>
      <c r="Q273">
        <v>3728</v>
      </c>
      <c r="R273">
        <v>108</v>
      </c>
      <c r="S273" t="b">
        <v>0</v>
      </c>
      <c r="T273" t="s">
        <v>87</v>
      </c>
      <c r="U273" t="b">
        <v>0</v>
      </c>
      <c r="V273" t="s">
        <v>88</v>
      </c>
      <c r="W273" s="1">
        <v>44501.400462962964</v>
      </c>
      <c r="X273">
        <v>23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66</v>
      </c>
      <c r="AE273">
        <v>0</v>
      </c>
      <c r="AF273">
        <v>0</v>
      </c>
      <c r="AG273">
        <v>0</v>
      </c>
      <c r="AH273" t="s">
        <v>721</v>
      </c>
      <c r="AI273" s="1">
        <v>44501.429872685185</v>
      </c>
      <c r="AJ273">
        <v>85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66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>
      <c r="A274" t="s">
        <v>789</v>
      </c>
      <c r="B274" t="s">
        <v>79</v>
      </c>
      <c r="C274" t="s">
        <v>790</v>
      </c>
      <c r="D274" t="s">
        <v>81</v>
      </c>
      <c r="E274" s="2" t="str">
        <f>HYPERLINK("capsilon://?command=openfolder&amp;siteaddress=FAM.docvelocity-na8.net&amp;folderid=FX3C5A7ADA-DED1-7D6D-4FC1-817B76C321DE","FX210814122")</f>
        <v>FX210814122</v>
      </c>
      <c r="F274" t="s">
        <v>19</v>
      </c>
      <c r="G274" t="s">
        <v>19</v>
      </c>
      <c r="H274" t="s">
        <v>82</v>
      </c>
      <c r="I274" t="s">
        <v>791</v>
      </c>
      <c r="J274">
        <v>52</v>
      </c>
      <c r="K274" t="s">
        <v>84</v>
      </c>
      <c r="L274" t="s">
        <v>85</v>
      </c>
      <c r="M274" t="s">
        <v>86</v>
      </c>
      <c r="N274">
        <v>1</v>
      </c>
      <c r="O274" s="1">
        <v>44508.411643518521</v>
      </c>
      <c r="P274" s="1">
        <v>44508.641412037039</v>
      </c>
      <c r="Q274">
        <v>19154</v>
      </c>
      <c r="R274">
        <v>698</v>
      </c>
      <c r="S274" t="b">
        <v>0</v>
      </c>
      <c r="T274" t="s">
        <v>87</v>
      </c>
      <c r="U274" t="b">
        <v>0</v>
      </c>
      <c r="V274" t="s">
        <v>108</v>
      </c>
      <c r="W274" s="1">
        <v>44508.641412037039</v>
      </c>
      <c r="X274">
        <v>83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52</v>
      </c>
      <c r="AE274">
        <v>47</v>
      </c>
      <c r="AF274">
        <v>0</v>
      </c>
      <c r="AG274">
        <v>2</v>
      </c>
      <c r="AH274" t="s">
        <v>87</v>
      </c>
      <c r="AI274" t="s">
        <v>87</v>
      </c>
      <c r="AJ274" t="s">
        <v>87</v>
      </c>
      <c r="AK274" t="s">
        <v>87</v>
      </c>
      <c r="AL274" t="s">
        <v>87</v>
      </c>
      <c r="AM274" t="s">
        <v>87</v>
      </c>
      <c r="AN274" t="s">
        <v>87</v>
      </c>
      <c r="AO274" t="s">
        <v>87</v>
      </c>
      <c r="AP274" t="s">
        <v>87</v>
      </c>
      <c r="AQ274" t="s">
        <v>87</v>
      </c>
      <c r="AR274" t="s">
        <v>87</v>
      </c>
      <c r="AS274" t="s">
        <v>87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>
      <c r="A275" t="s">
        <v>792</v>
      </c>
      <c r="B275" t="s">
        <v>79</v>
      </c>
      <c r="C275" t="s">
        <v>793</v>
      </c>
      <c r="D275" t="s">
        <v>81</v>
      </c>
      <c r="E275" s="2" t="str">
        <f>HYPERLINK("capsilon://?command=openfolder&amp;siteaddress=FAM.docvelocity-na8.net&amp;folderid=FXCE8AC8F4-A711-4BD5-BB70-66BA82D5824C","FX211012759")</f>
        <v>FX211012759</v>
      </c>
      <c r="F275" t="s">
        <v>19</v>
      </c>
      <c r="G275" t="s">
        <v>19</v>
      </c>
      <c r="H275" t="s">
        <v>82</v>
      </c>
      <c r="I275" t="s">
        <v>794</v>
      </c>
      <c r="J275">
        <v>138</v>
      </c>
      <c r="K275" t="s">
        <v>84</v>
      </c>
      <c r="L275" t="s">
        <v>85</v>
      </c>
      <c r="M275" t="s">
        <v>86</v>
      </c>
      <c r="N275">
        <v>2</v>
      </c>
      <c r="O275" s="1">
        <v>44508.413703703707</v>
      </c>
      <c r="P275" s="1">
        <v>44508.47215277778</v>
      </c>
      <c r="Q275">
        <v>3519</v>
      </c>
      <c r="R275">
        <v>1531</v>
      </c>
      <c r="S275" t="b">
        <v>0</v>
      </c>
      <c r="T275" t="s">
        <v>87</v>
      </c>
      <c r="U275" t="b">
        <v>0</v>
      </c>
      <c r="V275" t="s">
        <v>147</v>
      </c>
      <c r="W275" s="1">
        <v>44508.440844907411</v>
      </c>
      <c r="X275">
        <v>420</v>
      </c>
      <c r="Y275">
        <v>131</v>
      </c>
      <c r="Z275">
        <v>0</v>
      </c>
      <c r="AA275">
        <v>131</v>
      </c>
      <c r="AB275">
        <v>0</v>
      </c>
      <c r="AC275">
        <v>53</v>
      </c>
      <c r="AD275">
        <v>7</v>
      </c>
      <c r="AE275">
        <v>0</v>
      </c>
      <c r="AF275">
        <v>0</v>
      </c>
      <c r="AG275">
        <v>0</v>
      </c>
      <c r="AH275" t="s">
        <v>177</v>
      </c>
      <c r="AI275" s="1">
        <v>44508.47215277778</v>
      </c>
      <c r="AJ275">
        <v>1111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7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>
      <c r="A276" t="s">
        <v>795</v>
      </c>
      <c r="B276" t="s">
        <v>79</v>
      </c>
      <c r="C276" t="s">
        <v>796</v>
      </c>
      <c r="D276" t="s">
        <v>81</v>
      </c>
      <c r="E276" s="2" t="str">
        <f>HYPERLINK("capsilon://?command=openfolder&amp;siteaddress=FAM.docvelocity-na8.net&amp;folderid=FX27A02AC7-7462-3D01-B6A1-CC2BEA33DC6D","FX2111708")</f>
        <v>FX2111708</v>
      </c>
      <c r="F276" t="s">
        <v>19</v>
      </c>
      <c r="G276" t="s">
        <v>19</v>
      </c>
      <c r="H276" t="s">
        <v>82</v>
      </c>
      <c r="I276" t="s">
        <v>797</v>
      </c>
      <c r="J276">
        <v>376</v>
      </c>
      <c r="K276" t="s">
        <v>84</v>
      </c>
      <c r="L276" t="s">
        <v>85</v>
      </c>
      <c r="M276" t="s">
        <v>86</v>
      </c>
      <c r="N276">
        <v>2</v>
      </c>
      <c r="O276" s="1">
        <v>44508.413981481484</v>
      </c>
      <c r="P276" s="1">
        <v>44508.551944444444</v>
      </c>
      <c r="Q276">
        <v>5439</v>
      </c>
      <c r="R276">
        <v>6481</v>
      </c>
      <c r="S276" t="b">
        <v>0</v>
      </c>
      <c r="T276" t="s">
        <v>87</v>
      </c>
      <c r="U276" t="b">
        <v>0</v>
      </c>
      <c r="V276" t="s">
        <v>130</v>
      </c>
      <c r="W276" s="1">
        <v>44508.483090277776</v>
      </c>
      <c r="X276">
        <v>3697</v>
      </c>
      <c r="Y276">
        <v>439</v>
      </c>
      <c r="Z276">
        <v>0</v>
      </c>
      <c r="AA276">
        <v>439</v>
      </c>
      <c r="AB276">
        <v>0</v>
      </c>
      <c r="AC276">
        <v>291</v>
      </c>
      <c r="AD276">
        <v>-63</v>
      </c>
      <c r="AE276">
        <v>0</v>
      </c>
      <c r="AF276">
        <v>0</v>
      </c>
      <c r="AG276">
        <v>0</v>
      </c>
      <c r="AH276" t="s">
        <v>89</v>
      </c>
      <c r="AI276" s="1">
        <v>44508.551944444444</v>
      </c>
      <c r="AJ276">
        <v>2719</v>
      </c>
      <c r="AK276">
        <v>8</v>
      </c>
      <c r="AL276">
        <v>0</v>
      </c>
      <c r="AM276">
        <v>8</v>
      </c>
      <c r="AN276">
        <v>0</v>
      </c>
      <c r="AO276">
        <v>8</v>
      </c>
      <c r="AP276">
        <v>-71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>
      <c r="A277" t="s">
        <v>798</v>
      </c>
      <c r="B277" t="s">
        <v>79</v>
      </c>
      <c r="C277" t="s">
        <v>799</v>
      </c>
      <c r="D277" t="s">
        <v>81</v>
      </c>
      <c r="E277" s="2" t="str">
        <f>HYPERLINK("capsilon://?command=openfolder&amp;siteaddress=FAM.docvelocity-na8.net&amp;folderid=FX101FB94B-3E58-F0A3-2AFE-6E634BBC284E","FX21112965")</f>
        <v>FX21112965</v>
      </c>
      <c r="F277" t="s">
        <v>19</v>
      </c>
      <c r="G277" t="s">
        <v>19</v>
      </c>
      <c r="H277" t="s">
        <v>82</v>
      </c>
      <c r="I277" t="s">
        <v>800</v>
      </c>
      <c r="J277">
        <v>38</v>
      </c>
      <c r="K277" t="s">
        <v>84</v>
      </c>
      <c r="L277" t="s">
        <v>85</v>
      </c>
      <c r="M277" t="s">
        <v>86</v>
      </c>
      <c r="N277">
        <v>2</v>
      </c>
      <c r="O277" s="1">
        <v>44508.433668981481</v>
      </c>
      <c r="P277" s="1">
        <v>44508.464143518519</v>
      </c>
      <c r="Q277">
        <v>2314</v>
      </c>
      <c r="R277">
        <v>319</v>
      </c>
      <c r="S277" t="b">
        <v>0</v>
      </c>
      <c r="T277" t="s">
        <v>87</v>
      </c>
      <c r="U277" t="b">
        <v>0</v>
      </c>
      <c r="V277" t="s">
        <v>147</v>
      </c>
      <c r="W277" s="1">
        <v>44508.441990740743</v>
      </c>
      <c r="X277">
        <v>98</v>
      </c>
      <c r="Y277">
        <v>37</v>
      </c>
      <c r="Z277">
        <v>0</v>
      </c>
      <c r="AA277">
        <v>37</v>
      </c>
      <c r="AB277">
        <v>0</v>
      </c>
      <c r="AC277">
        <v>21</v>
      </c>
      <c r="AD277">
        <v>1</v>
      </c>
      <c r="AE277">
        <v>0</v>
      </c>
      <c r="AF277">
        <v>0</v>
      </c>
      <c r="AG277">
        <v>0</v>
      </c>
      <c r="AH277" t="s">
        <v>182</v>
      </c>
      <c r="AI277" s="1">
        <v>44508.464143518519</v>
      </c>
      <c r="AJ277">
        <v>221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>
      <c r="A278" t="s">
        <v>801</v>
      </c>
      <c r="B278" t="s">
        <v>79</v>
      </c>
      <c r="C278" t="s">
        <v>802</v>
      </c>
      <c r="D278" t="s">
        <v>81</v>
      </c>
      <c r="E278" s="2" t="str">
        <f>HYPERLINK("capsilon://?command=openfolder&amp;siteaddress=FAM.docvelocity-na8.net&amp;folderid=FX182B7D87-FBCA-18FB-4116-C7D7EEB3131B","FX21112083")</f>
        <v>FX21112083</v>
      </c>
      <c r="F278" t="s">
        <v>19</v>
      </c>
      <c r="G278" t="s">
        <v>19</v>
      </c>
      <c r="H278" t="s">
        <v>82</v>
      </c>
      <c r="I278" t="s">
        <v>803</v>
      </c>
      <c r="J278">
        <v>360</v>
      </c>
      <c r="K278" t="s">
        <v>84</v>
      </c>
      <c r="L278" t="s">
        <v>85</v>
      </c>
      <c r="M278" t="s">
        <v>86</v>
      </c>
      <c r="N278">
        <v>2</v>
      </c>
      <c r="O278" s="1">
        <v>44508.437986111108</v>
      </c>
      <c r="P278" s="1">
        <v>44509.217881944445</v>
      </c>
      <c r="Q278">
        <v>62235</v>
      </c>
      <c r="R278">
        <v>5148</v>
      </c>
      <c r="S278" t="b">
        <v>0</v>
      </c>
      <c r="T278" t="s">
        <v>87</v>
      </c>
      <c r="U278" t="b">
        <v>0</v>
      </c>
      <c r="V278" t="s">
        <v>290</v>
      </c>
      <c r="W278" s="1">
        <v>44508.484525462962</v>
      </c>
      <c r="X278">
        <v>3114</v>
      </c>
      <c r="Y278">
        <v>310</v>
      </c>
      <c r="Z278">
        <v>0</v>
      </c>
      <c r="AA278">
        <v>310</v>
      </c>
      <c r="AB278">
        <v>0</v>
      </c>
      <c r="AC278">
        <v>118</v>
      </c>
      <c r="AD278">
        <v>50</v>
      </c>
      <c r="AE278">
        <v>0</v>
      </c>
      <c r="AF278">
        <v>0</v>
      </c>
      <c r="AG278">
        <v>0</v>
      </c>
      <c r="AH278" t="s">
        <v>177</v>
      </c>
      <c r="AI278" s="1">
        <v>44509.217881944445</v>
      </c>
      <c r="AJ278">
        <v>1819</v>
      </c>
      <c r="AK278">
        <v>5</v>
      </c>
      <c r="AL278">
        <v>0</v>
      </c>
      <c r="AM278">
        <v>5</v>
      </c>
      <c r="AN278">
        <v>0</v>
      </c>
      <c r="AO278">
        <v>8</v>
      </c>
      <c r="AP278">
        <v>45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>
      <c r="A279" t="s">
        <v>804</v>
      </c>
      <c r="B279" t="s">
        <v>79</v>
      </c>
      <c r="C279" t="s">
        <v>805</v>
      </c>
      <c r="D279" t="s">
        <v>81</v>
      </c>
      <c r="E279" s="2" t="str">
        <f>HYPERLINK("capsilon://?command=openfolder&amp;siteaddress=FAM.docvelocity-na8.net&amp;folderid=FX935E5D28-15AC-CF01-7A45-EE5A106E683E","FX21113091")</f>
        <v>FX21113091</v>
      </c>
      <c r="F279" t="s">
        <v>19</v>
      </c>
      <c r="G279" t="s">
        <v>19</v>
      </c>
      <c r="H279" t="s">
        <v>82</v>
      </c>
      <c r="I279" t="s">
        <v>806</v>
      </c>
      <c r="J279">
        <v>578</v>
      </c>
      <c r="K279" t="s">
        <v>84</v>
      </c>
      <c r="L279" t="s">
        <v>85</v>
      </c>
      <c r="M279" t="s">
        <v>86</v>
      </c>
      <c r="N279">
        <v>1</v>
      </c>
      <c r="O279" s="1">
        <v>44508.441006944442</v>
      </c>
      <c r="P279" s="1">
        <v>44508.649409722224</v>
      </c>
      <c r="Q279">
        <v>16954</v>
      </c>
      <c r="R279">
        <v>1052</v>
      </c>
      <c r="S279" t="b">
        <v>0</v>
      </c>
      <c r="T279" t="s">
        <v>87</v>
      </c>
      <c r="U279" t="b">
        <v>0</v>
      </c>
      <c r="V279" t="s">
        <v>108</v>
      </c>
      <c r="W279" s="1">
        <v>44508.649409722224</v>
      </c>
      <c r="X279">
        <v>690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557</v>
      </c>
      <c r="AE279">
        <v>483</v>
      </c>
      <c r="AF279">
        <v>0</v>
      </c>
      <c r="AG279">
        <v>13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>
      <c r="A280" t="s">
        <v>807</v>
      </c>
      <c r="B280" t="s">
        <v>79</v>
      </c>
      <c r="C280" t="s">
        <v>808</v>
      </c>
      <c r="D280" t="s">
        <v>81</v>
      </c>
      <c r="E280" s="2" t="str">
        <f>HYPERLINK("capsilon://?command=openfolder&amp;siteaddress=FAM.docvelocity-na8.net&amp;folderid=FX4AE83A6A-7BAE-EAC2-3DA1-EEF0E7ACE717","FX2111343")</f>
        <v>FX2111343</v>
      </c>
      <c r="F280" t="s">
        <v>19</v>
      </c>
      <c r="G280" t="s">
        <v>19</v>
      </c>
      <c r="H280" t="s">
        <v>82</v>
      </c>
      <c r="I280" t="s">
        <v>809</v>
      </c>
      <c r="J280">
        <v>38</v>
      </c>
      <c r="K280" t="s">
        <v>84</v>
      </c>
      <c r="L280" t="s">
        <v>85</v>
      </c>
      <c r="M280" t="s">
        <v>86</v>
      </c>
      <c r="N280">
        <v>2</v>
      </c>
      <c r="O280" s="1">
        <v>44508.441527777781</v>
      </c>
      <c r="P280" s="1">
        <v>44508.470578703702</v>
      </c>
      <c r="Q280">
        <v>1530</v>
      </c>
      <c r="R280">
        <v>980</v>
      </c>
      <c r="S280" t="b">
        <v>0</v>
      </c>
      <c r="T280" t="s">
        <v>87</v>
      </c>
      <c r="U280" t="b">
        <v>0</v>
      </c>
      <c r="V280" t="s">
        <v>125</v>
      </c>
      <c r="W280" s="1">
        <v>44508.451840277776</v>
      </c>
      <c r="X280">
        <v>246</v>
      </c>
      <c r="Y280">
        <v>37</v>
      </c>
      <c r="Z280">
        <v>0</v>
      </c>
      <c r="AA280">
        <v>37</v>
      </c>
      <c r="AB280">
        <v>0</v>
      </c>
      <c r="AC280">
        <v>12</v>
      </c>
      <c r="AD280">
        <v>1</v>
      </c>
      <c r="AE280">
        <v>0</v>
      </c>
      <c r="AF280">
        <v>0</v>
      </c>
      <c r="AG280">
        <v>0</v>
      </c>
      <c r="AH280" t="s">
        <v>721</v>
      </c>
      <c r="AI280" s="1">
        <v>44508.470578703702</v>
      </c>
      <c r="AJ280">
        <v>734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>
      <c r="A281" t="s">
        <v>810</v>
      </c>
      <c r="B281" t="s">
        <v>79</v>
      </c>
      <c r="C281" t="s">
        <v>811</v>
      </c>
      <c r="D281" t="s">
        <v>81</v>
      </c>
      <c r="E281" s="2" t="str">
        <f>HYPERLINK("capsilon://?command=openfolder&amp;siteaddress=FAM.docvelocity-na8.net&amp;folderid=FXEA4B1AED-4A51-4912-D994-123829FDF965","FX21112862")</f>
        <v>FX21112862</v>
      </c>
      <c r="F281" t="s">
        <v>19</v>
      </c>
      <c r="G281" t="s">
        <v>19</v>
      </c>
      <c r="H281" t="s">
        <v>82</v>
      </c>
      <c r="I281" t="s">
        <v>812</v>
      </c>
      <c r="J281">
        <v>463</v>
      </c>
      <c r="K281" t="s">
        <v>84</v>
      </c>
      <c r="L281" t="s">
        <v>85</v>
      </c>
      <c r="M281" t="s">
        <v>86</v>
      </c>
      <c r="N281">
        <v>2</v>
      </c>
      <c r="O281" s="1">
        <v>44508.447731481479</v>
      </c>
      <c r="P281" s="1">
        <v>44509.234224537038</v>
      </c>
      <c r="Q281">
        <v>59797</v>
      </c>
      <c r="R281">
        <v>8156</v>
      </c>
      <c r="S281" t="b">
        <v>0</v>
      </c>
      <c r="T281" t="s">
        <v>87</v>
      </c>
      <c r="U281" t="b">
        <v>0</v>
      </c>
      <c r="V281" t="s">
        <v>88</v>
      </c>
      <c r="W281" s="1">
        <v>44508.513541666667</v>
      </c>
      <c r="X281">
        <v>5012</v>
      </c>
      <c r="Y281">
        <v>452</v>
      </c>
      <c r="Z281">
        <v>0</v>
      </c>
      <c r="AA281">
        <v>452</v>
      </c>
      <c r="AB281">
        <v>54</v>
      </c>
      <c r="AC281">
        <v>382</v>
      </c>
      <c r="AD281">
        <v>11</v>
      </c>
      <c r="AE281">
        <v>0</v>
      </c>
      <c r="AF281">
        <v>0</v>
      </c>
      <c r="AG281">
        <v>0</v>
      </c>
      <c r="AH281" t="s">
        <v>160</v>
      </c>
      <c r="AI281" s="1">
        <v>44509.234224537038</v>
      </c>
      <c r="AJ281">
        <v>3061</v>
      </c>
      <c r="AK281">
        <v>13</v>
      </c>
      <c r="AL281">
        <v>0</v>
      </c>
      <c r="AM281">
        <v>13</v>
      </c>
      <c r="AN281">
        <v>54</v>
      </c>
      <c r="AO281">
        <v>13</v>
      </c>
      <c r="AP281">
        <v>-2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>
      <c r="A282" t="s">
        <v>813</v>
      </c>
      <c r="B282" t="s">
        <v>79</v>
      </c>
      <c r="C282" t="s">
        <v>715</v>
      </c>
      <c r="D282" t="s">
        <v>81</v>
      </c>
      <c r="E282" s="2" t="str">
        <f>HYPERLINK("capsilon://?command=openfolder&amp;siteaddress=FAM.docvelocity-na8.net&amp;folderid=FXA959BF6D-69E7-B398-C938-AE8FF6E751A6","FX210910215")</f>
        <v>FX210910215</v>
      </c>
      <c r="F282" t="s">
        <v>19</v>
      </c>
      <c r="G282" t="s">
        <v>19</v>
      </c>
      <c r="H282" t="s">
        <v>82</v>
      </c>
      <c r="I282" t="s">
        <v>814</v>
      </c>
      <c r="J282">
        <v>66</v>
      </c>
      <c r="K282" t="s">
        <v>84</v>
      </c>
      <c r="L282" t="s">
        <v>85</v>
      </c>
      <c r="M282" t="s">
        <v>86</v>
      </c>
      <c r="N282">
        <v>2</v>
      </c>
      <c r="O282" s="1">
        <v>44508.450138888889</v>
      </c>
      <c r="P282" s="1">
        <v>44508.479502314818</v>
      </c>
      <c r="Q282">
        <v>1929</v>
      </c>
      <c r="R282">
        <v>608</v>
      </c>
      <c r="S282" t="b">
        <v>0</v>
      </c>
      <c r="T282" t="s">
        <v>87</v>
      </c>
      <c r="U282" t="b">
        <v>0</v>
      </c>
      <c r="V282" t="s">
        <v>147</v>
      </c>
      <c r="W282" s="1">
        <v>44508.474097222221</v>
      </c>
      <c r="X282">
        <v>149</v>
      </c>
      <c r="Y282">
        <v>52</v>
      </c>
      <c r="Z282">
        <v>0</v>
      </c>
      <c r="AA282">
        <v>52</v>
      </c>
      <c r="AB282">
        <v>0</v>
      </c>
      <c r="AC282">
        <v>30</v>
      </c>
      <c r="AD282">
        <v>14</v>
      </c>
      <c r="AE282">
        <v>0</v>
      </c>
      <c r="AF282">
        <v>0</v>
      </c>
      <c r="AG282">
        <v>0</v>
      </c>
      <c r="AH282" t="s">
        <v>182</v>
      </c>
      <c r="AI282" s="1">
        <v>44508.479502314818</v>
      </c>
      <c r="AJ282">
        <v>459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14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>
      <c r="A283" t="s">
        <v>815</v>
      </c>
      <c r="B283" t="s">
        <v>79</v>
      </c>
      <c r="C283" t="s">
        <v>816</v>
      </c>
      <c r="D283" t="s">
        <v>81</v>
      </c>
      <c r="E283" s="2" t="str">
        <f>HYPERLINK("capsilon://?command=openfolder&amp;siteaddress=FAM.docvelocity-na8.net&amp;folderid=FXCD0F9284-CFFD-FD31-A211-406AE1BC1F54","FX21112948")</f>
        <v>FX21112948</v>
      </c>
      <c r="F283" t="s">
        <v>19</v>
      </c>
      <c r="G283" t="s">
        <v>19</v>
      </c>
      <c r="H283" t="s">
        <v>82</v>
      </c>
      <c r="I283" t="s">
        <v>817</v>
      </c>
      <c r="J283">
        <v>144</v>
      </c>
      <c r="K283" t="s">
        <v>84</v>
      </c>
      <c r="L283" t="s">
        <v>85</v>
      </c>
      <c r="M283" t="s">
        <v>86</v>
      </c>
      <c r="N283">
        <v>2</v>
      </c>
      <c r="O283" s="1">
        <v>44508.450914351852</v>
      </c>
      <c r="P283" s="1">
        <v>44509.230138888888</v>
      </c>
      <c r="Q283">
        <v>65410</v>
      </c>
      <c r="R283">
        <v>1915</v>
      </c>
      <c r="S283" t="b">
        <v>0</v>
      </c>
      <c r="T283" t="s">
        <v>87</v>
      </c>
      <c r="U283" t="b">
        <v>0</v>
      </c>
      <c r="V283" t="s">
        <v>147</v>
      </c>
      <c r="W283" s="1">
        <v>44508.483749999999</v>
      </c>
      <c r="X283">
        <v>833</v>
      </c>
      <c r="Y283">
        <v>130</v>
      </c>
      <c r="Z283">
        <v>0</v>
      </c>
      <c r="AA283">
        <v>130</v>
      </c>
      <c r="AB283">
        <v>0</v>
      </c>
      <c r="AC283">
        <v>87</v>
      </c>
      <c r="AD283">
        <v>14</v>
      </c>
      <c r="AE283">
        <v>0</v>
      </c>
      <c r="AF283">
        <v>0</v>
      </c>
      <c r="AG283">
        <v>0</v>
      </c>
      <c r="AH283" t="s">
        <v>177</v>
      </c>
      <c r="AI283" s="1">
        <v>44509.230138888888</v>
      </c>
      <c r="AJ283">
        <v>1058</v>
      </c>
      <c r="AK283">
        <v>4</v>
      </c>
      <c r="AL283">
        <v>0</v>
      </c>
      <c r="AM283">
        <v>4</v>
      </c>
      <c r="AN283">
        <v>0</v>
      </c>
      <c r="AO283">
        <v>10</v>
      </c>
      <c r="AP283">
        <v>10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>
      <c r="A284" t="s">
        <v>818</v>
      </c>
      <c r="B284" t="s">
        <v>79</v>
      </c>
      <c r="C284" t="s">
        <v>504</v>
      </c>
      <c r="D284" t="s">
        <v>81</v>
      </c>
      <c r="E284" s="2" t="str">
        <f>HYPERLINK("capsilon://?command=openfolder&amp;siteaddress=FAM.docvelocity-na8.net&amp;folderid=FXFCBDCF89-E0E6-044D-E7CF-71FDAF889BEA","FX21112449")</f>
        <v>FX21112449</v>
      </c>
      <c r="F284" t="s">
        <v>19</v>
      </c>
      <c r="G284" t="s">
        <v>19</v>
      </c>
      <c r="H284" t="s">
        <v>82</v>
      </c>
      <c r="I284" t="s">
        <v>819</v>
      </c>
      <c r="J284">
        <v>66</v>
      </c>
      <c r="K284" t="s">
        <v>84</v>
      </c>
      <c r="L284" t="s">
        <v>85</v>
      </c>
      <c r="M284" t="s">
        <v>86</v>
      </c>
      <c r="N284">
        <v>2</v>
      </c>
      <c r="O284" s="1">
        <v>44508.455266203702</v>
      </c>
      <c r="P284" s="1">
        <v>44509.235763888886</v>
      </c>
      <c r="Q284">
        <v>66726</v>
      </c>
      <c r="R284">
        <v>709</v>
      </c>
      <c r="S284" t="b">
        <v>0</v>
      </c>
      <c r="T284" t="s">
        <v>87</v>
      </c>
      <c r="U284" t="b">
        <v>0</v>
      </c>
      <c r="V284" t="s">
        <v>147</v>
      </c>
      <c r="W284" s="1">
        <v>44508.486203703702</v>
      </c>
      <c r="X284">
        <v>211</v>
      </c>
      <c r="Y284">
        <v>52</v>
      </c>
      <c r="Z284">
        <v>0</v>
      </c>
      <c r="AA284">
        <v>52</v>
      </c>
      <c r="AB284">
        <v>0</v>
      </c>
      <c r="AC284">
        <v>24</v>
      </c>
      <c r="AD284">
        <v>14</v>
      </c>
      <c r="AE284">
        <v>0</v>
      </c>
      <c r="AF284">
        <v>0</v>
      </c>
      <c r="AG284">
        <v>0</v>
      </c>
      <c r="AH284" t="s">
        <v>177</v>
      </c>
      <c r="AI284" s="1">
        <v>44509.235763888886</v>
      </c>
      <c r="AJ284">
        <v>485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13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>
      <c r="A285" t="s">
        <v>820</v>
      </c>
      <c r="B285" t="s">
        <v>79</v>
      </c>
      <c r="C285" t="s">
        <v>570</v>
      </c>
      <c r="D285" t="s">
        <v>81</v>
      </c>
      <c r="E285" s="2" t="str">
        <f>HYPERLINK("capsilon://?command=openfolder&amp;siteaddress=FAM.docvelocity-na8.net&amp;folderid=FXBA2A3CD0-5FB7-FED8-D5F0-B792F2D37D2F","FX21112540")</f>
        <v>FX21112540</v>
      </c>
      <c r="F285" t="s">
        <v>19</v>
      </c>
      <c r="G285" t="s">
        <v>19</v>
      </c>
      <c r="H285" t="s">
        <v>82</v>
      </c>
      <c r="I285" t="s">
        <v>821</v>
      </c>
      <c r="J285">
        <v>66</v>
      </c>
      <c r="K285" t="s">
        <v>84</v>
      </c>
      <c r="L285" t="s">
        <v>85</v>
      </c>
      <c r="M285" t="s">
        <v>86</v>
      </c>
      <c r="N285">
        <v>2</v>
      </c>
      <c r="O285" s="1">
        <v>44508.455567129633</v>
      </c>
      <c r="P285" s="1">
        <v>44509.223993055559</v>
      </c>
      <c r="Q285">
        <v>65769</v>
      </c>
      <c r="R285">
        <v>623</v>
      </c>
      <c r="S285" t="b">
        <v>0</v>
      </c>
      <c r="T285" t="s">
        <v>87</v>
      </c>
      <c r="U285" t="b">
        <v>0</v>
      </c>
      <c r="V285" t="s">
        <v>147</v>
      </c>
      <c r="W285" s="1">
        <v>44508.488078703704</v>
      </c>
      <c r="X285">
        <v>162</v>
      </c>
      <c r="Y285">
        <v>52</v>
      </c>
      <c r="Z285">
        <v>0</v>
      </c>
      <c r="AA285">
        <v>52</v>
      </c>
      <c r="AB285">
        <v>0</v>
      </c>
      <c r="AC285">
        <v>16</v>
      </c>
      <c r="AD285">
        <v>14</v>
      </c>
      <c r="AE285">
        <v>0</v>
      </c>
      <c r="AF285">
        <v>0</v>
      </c>
      <c r="AG285">
        <v>0</v>
      </c>
      <c r="AH285" t="s">
        <v>721</v>
      </c>
      <c r="AI285" s="1">
        <v>44509.223993055559</v>
      </c>
      <c r="AJ285">
        <v>461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14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>
      <c r="A286" t="s">
        <v>822</v>
      </c>
      <c r="B286" t="s">
        <v>79</v>
      </c>
      <c r="C286" t="s">
        <v>424</v>
      </c>
      <c r="D286" t="s">
        <v>81</v>
      </c>
      <c r="E286" s="2" t="str">
        <f>HYPERLINK("capsilon://?command=openfolder&amp;siteaddress=FAM.docvelocity-na8.net&amp;folderid=FX89CC9660-49BF-EE4E-F7E4-DC301D525C10","FX21109713")</f>
        <v>FX21109713</v>
      </c>
      <c r="F286" t="s">
        <v>19</v>
      </c>
      <c r="G286" t="s">
        <v>19</v>
      </c>
      <c r="H286" t="s">
        <v>82</v>
      </c>
      <c r="I286" t="s">
        <v>823</v>
      </c>
      <c r="J286">
        <v>66</v>
      </c>
      <c r="K286" t="s">
        <v>84</v>
      </c>
      <c r="L286" t="s">
        <v>85</v>
      </c>
      <c r="M286" t="s">
        <v>86</v>
      </c>
      <c r="N286">
        <v>2</v>
      </c>
      <c r="O286" s="1">
        <v>44508.457268518519</v>
      </c>
      <c r="P286" s="1">
        <v>44509.233796296299</v>
      </c>
      <c r="Q286">
        <v>66440</v>
      </c>
      <c r="R286">
        <v>652</v>
      </c>
      <c r="S286" t="b">
        <v>0</v>
      </c>
      <c r="T286" t="s">
        <v>87</v>
      </c>
      <c r="U286" t="b">
        <v>0</v>
      </c>
      <c r="V286" t="s">
        <v>147</v>
      </c>
      <c r="W286" s="1">
        <v>44508.489803240744</v>
      </c>
      <c r="X286">
        <v>148</v>
      </c>
      <c r="Y286">
        <v>52</v>
      </c>
      <c r="Z286">
        <v>0</v>
      </c>
      <c r="AA286">
        <v>52</v>
      </c>
      <c r="AB286">
        <v>0</v>
      </c>
      <c r="AC286">
        <v>17</v>
      </c>
      <c r="AD286">
        <v>14</v>
      </c>
      <c r="AE286">
        <v>0</v>
      </c>
      <c r="AF286">
        <v>0</v>
      </c>
      <c r="AG286">
        <v>0</v>
      </c>
      <c r="AH286" t="s">
        <v>721</v>
      </c>
      <c r="AI286" s="1">
        <v>44509.233796296299</v>
      </c>
      <c r="AJ286">
        <v>164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14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>
      <c r="A287" t="s">
        <v>824</v>
      </c>
      <c r="B287" t="s">
        <v>79</v>
      </c>
      <c r="C287" t="s">
        <v>825</v>
      </c>
      <c r="D287" t="s">
        <v>81</v>
      </c>
      <c r="E287" s="2" t="str">
        <f>HYPERLINK("capsilon://?command=openfolder&amp;siteaddress=FAM.docvelocity-na8.net&amp;folderid=FXFF0CA244-4DE1-2BE4-1AAF-E4E152290035","FX21108098")</f>
        <v>FX21108098</v>
      </c>
      <c r="F287" t="s">
        <v>19</v>
      </c>
      <c r="G287" t="s">
        <v>19</v>
      </c>
      <c r="H287" t="s">
        <v>82</v>
      </c>
      <c r="I287" t="s">
        <v>826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44501.615081018521</v>
      </c>
      <c r="P287" s="1">
        <v>44501.681817129633</v>
      </c>
      <c r="Q287">
        <v>3944</v>
      </c>
      <c r="R287">
        <v>1822</v>
      </c>
      <c r="S287" t="b">
        <v>0</v>
      </c>
      <c r="T287" t="s">
        <v>87</v>
      </c>
      <c r="U287" t="b">
        <v>0</v>
      </c>
      <c r="V287" t="s">
        <v>121</v>
      </c>
      <c r="W287" s="1">
        <v>44501.645509259259</v>
      </c>
      <c r="X287">
        <v>895</v>
      </c>
      <c r="Y287">
        <v>52</v>
      </c>
      <c r="Z287">
        <v>0</v>
      </c>
      <c r="AA287">
        <v>52</v>
      </c>
      <c r="AB287">
        <v>0</v>
      </c>
      <c r="AC287">
        <v>39</v>
      </c>
      <c r="AD287">
        <v>14</v>
      </c>
      <c r="AE287">
        <v>0</v>
      </c>
      <c r="AF287">
        <v>0</v>
      </c>
      <c r="AG287">
        <v>0</v>
      </c>
      <c r="AH287" t="s">
        <v>89</v>
      </c>
      <c r="AI287" s="1">
        <v>44501.681817129633</v>
      </c>
      <c r="AJ287">
        <v>916</v>
      </c>
      <c r="AK287">
        <v>4</v>
      </c>
      <c r="AL287">
        <v>0</v>
      </c>
      <c r="AM287">
        <v>4</v>
      </c>
      <c r="AN287">
        <v>0</v>
      </c>
      <c r="AO287">
        <v>4</v>
      </c>
      <c r="AP287">
        <v>10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>
      <c r="A288" t="s">
        <v>827</v>
      </c>
      <c r="B288" t="s">
        <v>79</v>
      </c>
      <c r="C288" t="s">
        <v>586</v>
      </c>
      <c r="D288" t="s">
        <v>81</v>
      </c>
      <c r="E288" s="2" t="str">
        <f>HYPERLINK("capsilon://?command=openfolder&amp;siteaddress=FAM.docvelocity-na8.net&amp;folderid=FXA6F05FDF-6990-D29C-51BD-89BFAD0EADCF","FX21104323")</f>
        <v>FX21104323</v>
      </c>
      <c r="F288" t="s">
        <v>19</v>
      </c>
      <c r="G288" t="s">
        <v>19</v>
      </c>
      <c r="H288" t="s">
        <v>82</v>
      </c>
      <c r="I288" t="s">
        <v>828</v>
      </c>
      <c r="J288">
        <v>38</v>
      </c>
      <c r="K288" t="s">
        <v>84</v>
      </c>
      <c r="L288" t="s">
        <v>85</v>
      </c>
      <c r="M288" t="s">
        <v>86</v>
      </c>
      <c r="N288">
        <v>2</v>
      </c>
      <c r="O288" s="1">
        <v>44508.481863425928</v>
      </c>
      <c r="P288" s="1">
        <v>44508.807893518519</v>
      </c>
      <c r="Q288">
        <v>27914</v>
      </c>
      <c r="R288">
        <v>255</v>
      </c>
      <c r="S288" t="b">
        <v>0</v>
      </c>
      <c r="T288" t="s">
        <v>87</v>
      </c>
      <c r="U288" t="b">
        <v>1</v>
      </c>
      <c r="V288" t="s">
        <v>147</v>
      </c>
      <c r="W288" s="1">
        <v>44508.491261574076</v>
      </c>
      <c r="X288">
        <v>126</v>
      </c>
      <c r="Y288">
        <v>37</v>
      </c>
      <c r="Z288">
        <v>0</v>
      </c>
      <c r="AA288">
        <v>37</v>
      </c>
      <c r="AB288">
        <v>0</v>
      </c>
      <c r="AC288">
        <v>20</v>
      </c>
      <c r="AD288">
        <v>1</v>
      </c>
      <c r="AE288">
        <v>0</v>
      </c>
      <c r="AF288">
        <v>0</v>
      </c>
      <c r="AG288">
        <v>0</v>
      </c>
      <c r="AH288" t="s">
        <v>104</v>
      </c>
      <c r="AI288" s="1">
        <v>44508.807893518519</v>
      </c>
      <c r="AJ288">
        <v>117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>
      <c r="A289" t="s">
        <v>829</v>
      </c>
      <c r="B289" t="s">
        <v>79</v>
      </c>
      <c r="C289" t="s">
        <v>830</v>
      </c>
      <c r="D289" t="s">
        <v>81</v>
      </c>
      <c r="E289" s="2" t="str">
        <f>HYPERLINK("capsilon://?command=openfolder&amp;siteaddress=FAM.docvelocity-na8.net&amp;folderid=FX6C9CE6EE-D4B4-0635-EE60-98CB5E88B0E0","FX21101180")</f>
        <v>FX21101180</v>
      </c>
      <c r="F289" t="s">
        <v>19</v>
      </c>
      <c r="G289" t="s">
        <v>19</v>
      </c>
      <c r="H289" t="s">
        <v>82</v>
      </c>
      <c r="I289" t="s">
        <v>831</v>
      </c>
      <c r="J289">
        <v>66</v>
      </c>
      <c r="K289" t="s">
        <v>84</v>
      </c>
      <c r="L289" t="s">
        <v>85</v>
      </c>
      <c r="M289" t="s">
        <v>86</v>
      </c>
      <c r="N289">
        <v>2</v>
      </c>
      <c r="O289" s="1">
        <v>44501.615902777776</v>
      </c>
      <c r="P289" s="1">
        <v>44501.672523148147</v>
      </c>
      <c r="Q289">
        <v>4854</v>
      </c>
      <c r="R289">
        <v>38</v>
      </c>
      <c r="S289" t="b">
        <v>0</v>
      </c>
      <c r="T289" t="s">
        <v>87</v>
      </c>
      <c r="U289" t="b">
        <v>0</v>
      </c>
      <c r="V289" t="s">
        <v>147</v>
      </c>
      <c r="W289" s="1">
        <v>44501.636030092595</v>
      </c>
      <c r="X289">
        <v>22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66</v>
      </c>
      <c r="AE289">
        <v>0</v>
      </c>
      <c r="AF289">
        <v>0</v>
      </c>
      <c r="AG289">
        <v>0</v>
      </c>
      <c r="AH289" t="s">
        <v>104</v>
      </c>
      <c r="AI289" s="1">
        <v>44501.672523148147</v>
      </c>
      <c r="AJ289">
        <v>16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66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>
      <c r="A290" t="s">
        <v>832</v>
      </c>
      <c r="B290" t="s">
        <v>79</v>
      </c>
      <c r="C290" t="s">
        <v>833</v>
      </c>
      <c r="D290" t="s">
        <v>81</v>
      </c>
      <c r="E290" s="2" t="str">
        <f>HYPERLINK("capsilon://?command=openfolder&amp;siteaddress=FAM.docvelocity-na8.net&amp;folderid=FX6A6A2AA6-5FAC-EB49-FE8A-289478E36A41","FX211011015")</f>
        <v>FX211011015</v>
      </c>
      <c r="F290" t="s">
        <v>19</v>
      </c>
      <c r="G290" t="s">
        <v>19</v>
      </c>
      <c r="H290" t="s">
        <v>82</v>
      </c>
      <c r="I290" t="s">
        <v>834</v>
      </c>
      <c r="J290">
        <v>287</v>
      </c>
      <c r="K290" t="s">
        <v>84</v>
      </c>
      <c r="L290" t="s">
        <v>85</v>
      </c>
      <c r="M290" t="s">
        <v>86</v>
      </c>
      <c r="N290">
        <v>2</v>
      </c>
      <c r="O290" s="1">
        <v>44508.485694444447</v>
      </c>
      <c r="P290" s="1">
        <v>44509.264108796298</v>
      </c>
      <c r="Q290">
        <v>62656</v>
      </c>
      <c r="R290">
        <v>4599</v>
      </c>
      <c r="S290" t="b">
        <v>0</v>
      </c>
      <c r="T290" t="s">
        <v>87</v>
      </c>
      <c r="U290" t="b">
        <v>0</v>
      </c>
      <c r="V290" t="s">
        <v>147</v>
      </c>
      <c r="W290" s="1">
        <v>44508.516840277778</v>
      </c>
      <c r="X290">
        <v>2210</v>
      </c>
      <c r="Y290">
        <v>248</v>
      </c>
      <c r="Z290">
        <v>0</v>
      </c>
      <c r="AA290">
        <v>248</v>
      </c>
      <c r="AB290">
        <v>27</v>
      </c>
      <c r="AC290">
        <v>145</v>
      </c>
      <c r="AD290">
        <v>39</v>
      </c>
      <c r="AE290">
        <v>0</v>
      </c>
      <c r="AF290">
        <v>0</v>
      </c>
      <c r="AG290">
        <v>0</v>
      </c>
      <c r="AH290" t="s">
        <v>177</v>
      </c>
      <c r="AI290" s="1">
        <v>44509.264108796298</v>
      </c>
      <c r="AJ290">
        <v>2341</v>
      </c>
      <c r="AK290">
        <v>71</v>
      </c>
      <c r="AL290">
        <v>0</v>
      </c>
      <c r="AM290">
        <v>71</v>
      </c>
      <c r="AN290">
        <v>27</v>
      </c>
      <c r="AO290">
        <v>71</v>
      </c>
      <c r="AP290">
        <v>-32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>
      <c r="A291" t="s">
        <v>835</v>
      </c>
      <c r="B291" t="s">
        <v>79</v>
      </c>
      <c r="C291" t="s">
        <v>264</v>
      </c>
      <c r="D291" t="s">
        <v>81</v>
      </c>
      <c r="E291" s="2" t="str">
        <f>HYPERLINK("capsilon://?command=openfolder&amp;siteaddress=FAM.docvelocity-na8.net&amp;folderid=FX4F9B1762-1120-4FAE-EA49-67060A806946","FX211134")</f>
        <v>FX211134</v>
      </c>
      <c r="F291" t="s">
        <v>19</v>
      </c>
      <c r="G291" t="s">
        <v>19</v>
      </c>
      <c r="H291" t="s">
        <v>82</v>
      </c>
      <c r="I291" t="s">
        <v>836</v>
      </c>
      <c r="J291">
        <v>30</v>
      </c>
      <c r="K291" t="s">
        <v>84</v>
      </c>
      <c r="L291" t="s">
        <v>85</v>
      </c>
      <c r="M291" t="s">
        <v>86</v>
      </c>
      <c r="N291">
        <v>2</v>
      </c>
      <c r="O291" s="1">
        <v>44508.497696759259</v>
      </c>
      <c r="P291" s="1">
        <v>44509.235138888886</v>
      </c>
      <c r="Q291">
        <v>63482</v>
      </c>
      <c r="R291">
        <v>233</v>
      </c>
      <c r="S291" t="b">
        <v>0</v>
      </c>
      <c r="T291" t="s">
        <v>87</v>
      </c>
      <c r="U291" t="b">
        <v>0</v>
      </c>
      <c r="V291" t="s">
        <v>88</v>
      </c>
      <c r="W291" s="1">
        <v>44508.515428240738</v>
      </c>
      <c r="X291">
        <v>162</v>
      </c>
      <c r="Y291">
        <v>9</v>
      </c>
      <c r="Z291">
        <v>0</v>
      </c>
      <c r="AA291">
        <v>9</v>
      </c>
      <c r="AB291">
        <v>0</v>
      </c>
      <c r="AC291">
        <v>3</v>
      </c>
      <c r="AD291">
        <v>21</v>
      </c>
      <c r="AE291">
        <v>0</v>
      </c>
      <c r="AF291">
        <v>0</v>
      </c>
      <c r="AG291">
        <v>0</v>
      </c>
      <c r="AH291" t="s">
        <v>721</v>
      </c>
      <c r="AI291" s="1">
        <v>44509.235138888886</v>
      </c>
      <c r="AJ291">
        <v>71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21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>
      <c r="A292" t="s">
        <v>837</v>
      </c>
      <c r="B292" t="s">
        <v>79</v>
      </c>
      <c r="C292" t="s">
        <v>838</v>
      </c>
      <c r="D292" t="s">
        <v>81</v>
      </c>
      <c r="E292" s="2" t="str">
        <f>HYPERLINK("capsilon://?command=openfolder&amp;siteaddress=FAM.docvelocity-na8.net&amp;folderid=FX837508DE-BE60-FE09-E3F7-8A60AA992A0E","FX2111886")</f>
        <v>FX2111886</v>
      </c>
      <c r="F292" t="s">
        <v>19</v>
      </c>
      <c r="G292" t="s">
        <v>19</v>
      </c>
      <c r="H292" t="s">
        <v>82</v>
      </c>
      <c r="I292" t="s">
        <v>839</v>
      </c>
      <c r="J292">
        <v>354</v>
      </c>
      <c r="K292" t="s">
        <v>84</v>
      </c>
      <c r="L292" t="s">
        <v>85</v>
      </c>
      <c r="M292" t="s">
        <v>86</v>
      </c>
      <c r="N292">
        <v>2</v>
      </c>
      <c r="O292" s="1">
        <v>44508.502002314817</v>
      </c>
      <c r="P292" s="1">
        <v>44509.273564814815</v>
      </c>
      <c r="Q292">
        <v>57387</v>
      </c>
      <c r="R292">
        <v>9276</v>
      </c>
      <c r="S292" t="b">
        <v>0</v>
      </c>
      <c r="T292" t="s">
        <v>87</v>
      </c>
      <c r="U292" t="b">
        <v>0</v>
      </c>
      <c r="V292" t="s">
        <v>189</v>
      </c>
      <c r="W292" s="1">
        <v>44508.63858796296</v>
      </c>
      <c r="X292">
        <v>2764</v>
      </c>
      <c r="Y292">
        <v>283</v>
      </c>
      <c r="Z292">
        <v>0</v>
      </c>
      <c r="AA292">
        <v>283</v>
      </c>
      <c r="AB292">
        <v>0</v>
      </c>
      <c r="AC292">
        <v>122</v>
      </c>
      <c r="AD292">
        <v>71</v>
      </c>
      <c r="AE292">
        <v>0</v>
      </c>
      <c r="AF292">
        <v>0</v>
      </c>
      <c r="AG292">
        <v>0</v>
      </c>
      <c r="AH292" t="s">
        <v>721</v>
      </c>
      <c r="AI292" s="1">
        <v>44509.273564814815</v>
      </c>
      <c r="AJ292">
        <v>2094</v>
      </c>
      <c r="AK292">
        <v>2</v>
      </c>
      <c r="AL292">
        <v>0</v>
      </c>
      <c r="AM292">
        <v>2</v>
      </c>
      <c r="AN292">
        <v>0</v>
      </c>
      <c r="AO292">
        <v>1</v>
      </c>
      <c r="AP292">
        <v>69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>
      <c r="A293" t="s">
        <v>840</v>
      </c>
      <c r="B293" t="s">
        <v>79</v>
      </c>
      <c r="C293" t="s">
        <v>841</v>
      </c>
      <c r="D293" t="s">
        <v>81</v>
      </c>
      <c r="E293" s="2" t="str">
        <f>HYPERLINK("capsilon://?command=openfolder&amp;siteaddress=FAM.docvelocity-na8.net&amp;folderid=FXB39C287E-ADF6-5B07-AD42-33C0A97F0253","FX210910456")</f>
        <v>FX210910456</v>
      </c>
      <c r="F293" t="s">
        <v>19</v>
      </c>
      <c r="G293" t="s">
        <v>19</v>
      </c>
      <c r="H293" t="s">
        <v>82</v>
      </c>
      <c r="I293" t="s">
        <v>842</v>
      </c>
      <c r="J293">
        <v>21</v>
      </c>
      <c r="K293" t="s">
        <v>84</v>
      </c>
      <c r="L293" t="s">
        <v>85</v>
      </c>
      <c r="M293" t="s">
        <v>86</v>
      </c>
      <c r="N293">
        <v>2</v>
      </c>
      <c r="O293" s="1">
        <v>44508.506180555552</v>
      </c>
      <c r="P293" s="1">
        <v>44509.250567129631</v>
      </c>
      <c r="Q293">
        <v>64117</v>
      </c>
      <c r="R293">
        <v>198</v>
      </c>
      <c r="S293" t="b">
        <v>0</v>
      </c>
      <c r="T293" t="s">
        <v>87</v>
      </c>
      <c r="U293" t="b">
        <v>0</v>
      </c>
      <c r="V293" t="s">
        <v>88</v>
      </c>
      <c r="W293" s="1">
        <v>44508.526030092595</v>
      </c>
      <c r="X293">
        <v>116</v>
      </c>
      <c r="Y293">
        <v>0</v>
      </c>
      <c r="Z293">
        <v>0</v>
      </c>
      <c r="AA293">
        <v>0</v>
      </c>
      <c r="AB293">
        <v>9</v>
      </c>
      <c r="AC293">
        <v>0</v>
      </c>
      <c r="AD293">
        <v>21</v>
      </c>
      <c r="AE293">
        <v>0</v>
      </c>
      <c r="AF293">
        <v>0</v>
      </c>
      <c r="AG293">
        <v>0</v>
      </c>
      <c r="AH293" t="s">
        <v>721</v>
      </c>
      <c r="AI293" s="1">
        <v>44509.250567129631</v>
      </c>
      <c r="AJ293">
        <v>82</v>
      </c>
      <c r="AK293">
        <v>0</v>
      </c>
      <c r="AL293">
        <v>0</v>
      </c>
      <c r="AM293">
        <v>0</v>
      </c>
      <c r="AN293">
        <v>9</v>
      </c>
      <c r="AO293">
        <v>0</v>
      </c>
      <c r="AP293">
        <v>21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>
      <c r="A294" t="s">
        <v>843</v>
      </c>
      <c r="B294" t="s">
        <v>79</v>
      </c>
      <c r="C294" t="s">
        <v>844</v>
      </c>
      <c r="D294" t="s">
        <v>81</v>
      </c>
      <c r="E294" s="2" t="str">
        <f>HYPERLINK("capsilon://?command=openfolder&amp;siteaddress=FAM.docvelocity-na8.net&amp;folderid=FXFFD96425-44FD-BB05-AED0-9378B35862FB","FX21109612")</f>
        <v>FX21109612</v>
      </c>
      <c r="F294" t="s">
        <v>19</v>
      </c>
      <c r="G294" t="s">
        <v>19</v>
      </c>
      <c r="H294" t="s">
        <v>82</v>
      </c>
      <c r="I294" t="s">
        <v>845</v>
      </c>
      <c r="J294">
        <v>66</v>
      </c>
      <c r="K294" t="s">
        <v>84</v>
      </c>
      <c r="L294" t="s">
        <v>85</v>
      </c>
      <c r="M294" t="s">
        <v>86</v>
      </c>
      <c r="N294">
        <v>2</v>
      </c>
      <c r="O294" s="1">
        <v>44501.617662037039</v>
      </c>
      <c r="P294" s="1">
        <v>44501.67396990741</v>
      </c>
      <c r="Q294">
        <v>4486</v>
      </c>
      <c r="R294">
        <v>379</v>
      </c>
      <c r="S294" t="b">
        <v>0</v>
      </c>
      <c r="T294" t="s">
        <v>87</v>
      </c>
      <c r="U294" t="b">
        <v>0</v>
      </c>
      <c r="V294" t="s">
        <v>181</v>
      </c>
      <c r="W294" s="1">
        <v>44501.641712962963</v>
      </c>
      <c r="X294">
        <v>190</v>
      </c>
      <c r="Y294">
        <v>52</v>
      </c>
      <c r="Z294">
        <v>0</v>
      </c>
      <c r="AA294">
        <v>52</v>
      </c>
      <c r="AB294">
        <v>0</v>
      </c>
      <c r="AC294">
        <v>25</v>
      </c>
      <c r="AD294">
        <v>14</v>
      </c>
      <c r="AE294">
        <v>0</v>
      </c>
      <c r="AF294">
        <v>0</v>
      </c>
      <c r="AG294">
        <v>0</v>
      </c>
      <c r="AH294" t="s">
        <v>104</v>
      </c>
      <c r="AI294" s="1">
        <v>44501.67396990741</v>
      </c>
      <c r="AJ294">
        <v>124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14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>
      <c r="A295" t="s">
        <v>846</v>
      </c>
      <c r="B295" t="s">
        <v>79</v>
      </c>
      <c r="C295" t="s">
        <v>847</v>
      </c>
      <c r="D295" t="s">
        <v>81</v>
      </c>
      <c r="E295" s="2" t="str">
        <f>HYPERLINK("capsilon://?command=openfolder&amp;siteaddress=FAM.docvelocity-na8.net&amp;folderid=FXFE6C3F94-0273-E4AA-41BA-8567357E10B2","FX211010518")</f>
        <v>FX211010518</v>
      </c>
      <c r="F295" t="s">
        <v>19</v>
      </c>
      <c r="G295" t="s">
        <v>19</v>
      </c>
      <c r="H295" t="s">
        <v>82</v>
      </c>
      <c r="I295" t="s">
        <v>848</v>
      </c>
      <c r="J295">
        <v>38</v>
      </c>
      <c r="K295" t="s">
        <v>137</v>
      </c>
      <c r="L295" t="s">
        <v>19</v>
      </c>
      <c r="M295" t="s">
        <v>81</v>
      </c>
      <c r="N295">
        <v>1</v>
      </c>
      <c r="O295" s="1">
        <v>44508.521296296298</v>
      </c>
      <c r="P295" s="1">
        <v>44508.528391203705</v>
      </c>
      <c r="Q295">
        <v>472</v>
      </c>
      <c r="R295">
        <v>141</v>
      </c>
      <c r="S295" t="b">
        <v>0</v>
      </c>
      <c r="T295" t="s">
        <v>87</v>
      </c>
      <c r="U295" t="b">
        <v>0</v>
      </c>
      <c r="V295" t="s">
        <v>88</v>
      </c>
      <c r="W295" s="1">
        <v>44508.527673611112</v>
      </c>
      <c r="X295">
        <v>141</v>
      </c>
      <c r="Y295">
        <v>37</v>
      </c>
      <c r="Z295">
        <v>0</v>
      </c>
      <c r="AA295">
        <v>37</v>
      </c>
      <c r="AB295">
        <v>0</v>
      </c>
      <c r="AC295">
        <v>34</v>
      </c>
      <c r="AD295">
        <v>1</v>
      </c>
      <c r="AE295">
        <v>0</v>
      </c>
      <c r="AF295">
        <v>0</v>
      </c>
      <c r="AG295">
        <v>0</v>
      </c>
      <c r="AH295" t="s">
        <v>87</v>
      </c>
      <c r="AI295" t="s">
        <v>87</v>
      </c>
      <c r="AJ295" t="s">
        <v>87</v>
      </c>
      <c r="AK295" t="s">
        <v>87</v>
      </c>
      <c r="AL295" t="s">
        <v>87</v>
      </c>
      <c r="AM295" t="s">
        <v>87</v>
      </c>
      <c r="AN295" t="s">
        <v>87</v>
      </c>
      <c r="AO295" t="s">
        <v>87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>
      <c r="A296" t="s">
        <v>849</v>
      </c>
      <c r="B296" t="s">
        <v>79</v>
      </c>
      <c r="C296" t="s">
        <v>739</v>
      </c>
      <c r="D296" t="s">
        <v>81</v>
      </c>
      <c r="E296" s="2" t="str">
        <f>HYPERLINK("capsilon://?command=openfolder&amp;siteaddress=FAM.docvelocity-na8.net&amp;folderid=FX1084225C-FDE9-75D0-7C8E-7152A515FB16","FX211013938")</f>
        <v>FX211013938</v>
      </c>
      <c r="F296" t="s">
        <v>19</v>
      </c>
      <c r="G296" t="s">
        <v>19</v>
      </c>
      <c r="H296" t="s">
        <v>82</v>
      </c>
      <c r="I296" t="s">
        <v>850</v>
      </c>
      <c r="J296">
        <v>38</v>
      </c>
      <c r="K296" t="s">
        <v>84</v>
      </c>
      <c r="L296" t="s">
        <v>85</v>
      </c>
      <c r="M296" t="s">
        <v>86</v>
      </c>
      <c r="N296">
        <v>2</v>
      </c>
      <c r="O296" s="1">
        <v>44508.52915509259</v>
      </c>
      <c r="P296" s="1">
        <v>44509.253587962965</v>
      </c>
      <c r="Q296">
        <v>62267</v>
      </c>
      <c r="R296">
        <v>324</v>
      </c>
      <c r="S296" t="b">
        <v>0</v>
      </c>
      <c r="T296" t="s">
        <v>87</v>
      </c>
      <c r="U296" t="b">
        <v>0</v>
      </c>
      <c r="V296" t="s">
        <v>147</v>
      </c>
      <c r="W296" s="1">
        <v>44508.605949074074</v>
      </c>
      <c r="X296">
        <v>131</v>
      </c>
      <c r="Y296">
        <v>37</v>
      </c>
      <c r="Z296">
        <v>0</v>
      </c>
      <c r="AA296">
        <v>37</v>
      </c>
      <c r="AB296">
        <v>0</v>
      </c>
      <c r="AC296">
        <v>19</v>
      </c>
      <c r="AD296">
        <v>1</v>
      </c>
      <c r="AE296">
        <v>0</v>
      </c>
      <c r="AF296">
        <v>0</v>
      </c>
      <c r="AG296">
        <v>0</v>
      </c>
      <c r="AH296" t="s">
        <v>721</v>
      </c>
      <c r="AI296" s="1">
        <v>44509.253587962965</v>
      </c>
      <c r="AJ296">
        <v>128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>
      <c r="A297" t="s">
        <v>851</v>
      </c>
      <c r="B297" t="s">
        <v>79</v>
      </c>
      <c r="C297" t="s">
        <v>852</v>
      </c>
      <c r="D297" t="s">
        <v>81</v>
      </c>
      <c r="E297" s="2" t="str">
        <f>HYPERLINK("capsilon://?command=openfolder&amp;siteaddress=FAM.docvelocity-na8.net&amp;folderid=FXAB1046B3-8456-FC77-670F-06BE888147D3","FX21113300")</f>
        <v>FX21113300</v>
      </c>
      <c r="F297" t="s">
        <v>19</v>
      </c>
      <c r="G297" t="s">
        <v>19</v>
      </c>
      <c r="H297" t="s">
        <v>82</v>
      </c>
      <c r="I297" t="s">
        <v>853</v>
      </c>
      <c r="J297">
        <v>336</v>
      </c>
      <c r="K297" t="s">
        <v>84</v>
      </c>
      <c r="L297" t="s">
        <v>85</v>
      </c>
      <c r="M297" t="s">
        <v>86</v>
      </c>
      <c r="N297">
        <v>2</v>
      </c>
      <c r="O297" s="1">
        <v>44508.552071759259</v>
      </c>
      <c r="P297" s="1">
        <v>44509.268657407411</v>
      </c>
      <c r="Q297">
        <v>59665</v>
      </c>
      <c r="R297">
        <v>2248</v>
      </c>
      <c r="S297" t="b">
        <v>0</v>
      </c>
      <c r="T297" t="s">
        <v>87</v>
      </c>
      <c r="U297" t="b">
        <v>0</v>
      </c>
      <c r="V297" t="s">
        <v>181</v>
      </c>
      <c r="W297" s="1">
        <v>44508.627581018518</v>
      </c>
      <c r="X297">
        <v>1220</v>
      </c>
      <c r="Y297">
        <v>258</v>
      </c>
      <c r="Z297">
        <v>0</v>
      </c>
      <c r="AA297">
        <v>258</v>
      </c>
      <c r="AB297">
        <v>39</v>
      </c>
      <c r="AC297">
        <v>102</v>
      </c>
      <c r="AD297">
        <v>78</v>
      </c>
      <c r="AE297">
        <v>0</v>
      </c>
      <c r="AF297">
        <v>0</v>
      </c>
      <c r="AG297">
        <v>0</v>
      </c>
      <c r="AH297" t="s">
        <v>182</v>
      </c>
      <c r="AI297" s="1">
        <v>44509.268657407411</v>
      </c>
      <c r="AJ297">
        <v>968</v>
      </c>
      <c r="AK297">
        <v>1</v>
      </c>
      <c r="AL297">
        <v>0</v>
      </c>
      <c r="AM297">
        <v>1</v>
      </c>
      <c r="AN297">
        <v>39</v>
      </c>
      <c r="AO297">
        <v>1</v>
      </c>
      <c r="AP297">
        <v>77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>
      <c r="A298" t="s">
        <v>854</v>
      </c>
      <c r="B298" t="s">
        <v>79</v>
      </c>
      <c r="C298" t="s">
        <v>855</v>
      </c>
      <c r="D298" t="s">
        <v>81</v>
      </c>
      <c r="E298" s="2" t="str">
        <f>HYPERLINK("capsilon://?command=openfolder&amp;siteaddress=FAM.docvelocity-na8.net&amp;folderid=FX842FBC42-5B3C-25B7-3E76-167B83746798","FX21112187")</f>
        <v>FX21112187</v>
      </c>
      <c r="F298" t="s">
        <v>19</v>
      </c>
      <c r="G298" t="s">
        <v>19</v>
      </c>
      <c r="H298" t="s">
        <v>82</v>
      </c>
      <c r="I298" t="s">
        <v>856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44508.552372685182</v>
      </c>
      <c r="P298" s="1">
        <v>44509.262592592589</v>
      </c>
      <c r="Q298">
        <v>61053</v>
      </c>
      <c r="R298">
        <v>310</v>
      </c>
      <c r="S298" t="b">
        <v>0</v>
      </c>
      <c r="T298" t="s">
        <v>87</v>
      </c>
      <c r="U298" t="b">
        <v>0</v>
      </c>
      <c r="V298" t="s">
        <v>181</v>
      </c>
      <c r="W298" s="1">
        <v>44508.62909722222</v>
      </c>
      <c r="X298">
        <v>130</v>
      </c>
      <c r="Y298">
        <v>37</v>
      </c>
      <c r="Z298">
        <v>0</v>
      </c>
      <c r="AA298">
        <v>37</v>
      </c>
      <c r="AB298">
        <v>0</v>
      </c>
      <c r="AC298">
        <v>11</v>
      </c>
      <c r="AD298">
        <v>1</v>
      </c>
      <c r="AE298">
        <v>0</v>
      </c>
      <c r="AF298">
        <v>0</v>
      </c>
      <c r="AG298">
        <v>0</v>
      </c>
      <c r="AH298" t="s">
        <v>721</v>
      </c>
      <c r="AI298" s="1">
        <v>44509.262592592589</v>
      </c>
      <c r="AJ298">
        <v>43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>
      <c r="A299" t="s">
        <v>857</v>
      </c>
      <c r="B299" t="s">
        <v>79</v>
      </c>
      <c r="C299" t="s">
        <v>858</v>
      </c>
      <c r="D299" t="s">
        <v>81</v>
      </c>
      <c r="E299" s="2" t="str">
        <f>HYPERLINK("capsilon://?command=openfolder&amp;siteaddress=FAM.docvelocity-na8.net&amp;folderid=FX73C98437-6C09-013C-1321-4131A977BCA7","FX21095794")</f>
        <v>FX21095794</v>
      </c>
      <c r="F299" t="s">
        <v>19</v>
      </c>
      <c r="G299" t="s">
        <v>19</v>
      </c>
      <c r="H299" t="s">
        <v>82</v>
      </c>
      <c r="I299" t="s">
        <v>859</v>
      </c>
      <c r="J299">
        <v>66</v>
      </c>
      <c r="K299" t="s">
        <v>84</v>
      </c>
      <c r="L299" t="s">
        <v>85</v>
      </c>
      <c r="M299" t="s">
        <v>86</v>
      </c>
      <c r="N299">
        <v>2</v>
      </c>
      <c r="O299" s="1">
        <v>44501.62296296296</v>
      </c>
      <c r="P299" s="1">
        <v>44501.675405092596</v>
      </c>
      <c r="Q299">
        <v>4150</v>
      </c>
      <c r="R299">
        <v>381</v>
      </c>
      <c r="S299" t="b">
        <v>0</v>
      </c>
      <c r="T299" t="s">
        <v>87</v>
      </c>
      <c r="U299" t="b">
        <v>0</v>
      </c>
      <c r="V299" t="s">
        <v>181</v>
      </c>
      <c r="W299" s="1">
        <v>44501.639502314814</v>
      </c>
      <c r="X299">
        <v>258</v>
      </c>
      <c r="Y299">
        <v>52</v>
      </c>
      <c r="Z299">
        <v>0</v>
      </c>
      <c r="AA299">
        <v>52</v>
      </c>
      <c r="AB299">
        <v>0</v>
      </c>
      <c r="AC299">
        <v>32</v>
      </c>
      <c r="AD299">
        <v>14</v>
      </c>
      <c r="AE299">
        <v>0</v>
      </c>
      <c r="AF299">
        <v>0</v>
      </c>
      <c r="AG299">
        <v>0</v>
      </c>
      <c r="AH299" t="s">
        <v>104</v>
      </c>
      <c r="AI299" s="1">
        <v>44501.675405092596</v>
      </c>
      <c r="AJ299">
        <v>123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14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>
      <c r="A300" t="s">
        <v>860</v>
      </c>
      <c r="B300" t="s">
        <v>79</v>
      </c>
      <c r="C300" t="s">
        <v>861</v>
      </c>
      <c r="D300" t="s">
        <v>81</v>
      </c>
      <c r="E300" s="2" t="str">
        <f>HYPERLINK("capsilon://?command=openfolder&amp;siteaddress=FAM.docvelocity-na8.net&amp;folderid=FXF5A7AE5F-A861-79DD-A4BD-B84D6F720C56","FX21078419")</f>
        <v>FX21078419</v>
      </c>
      <c r="F300" t="s">
        <v>19</v>
      </c>
      <c r="G300" t="s">
        <v>19</v>
      </c>
      <c r="H300" t="s">
        <v>82</v>
      </c>
      <c r="I300" t="s">
        <v>862</v>
      </c>
      <c r="J300">
        <v>153</v>
      </c>
      <c r="K300" t="s">
        <v>84</v>
      </c>
      <c r="L300" t="s">
        <v>85</v>
      </c>
      <c r="M300" t="s">
        <v>86</v>
      </c>
      <c r="N300">
        <v>2</v>
      </c>
      <c r="O300" s="1">
        <v>44508.571944444448</v>
      </c>
      <c r="P300" s="1">
        <v>44509.270949074074</v>
      </c>
      <c r="Q300">
        <v>59306</v>
      </c>
      <c r="R300">
        <v>1088</v>
      </c>
      <c r="S300" t="b">
        <v>0</v>
      </c>
      <c r="T300" t="s">
        <v>87</v>
      </c>
      <c r="U300" t="b">
        <v>0</v>
      </c>
      <c r="V300" t="s">
        <v>181</v>
      </c>
      <c r="W300" s="1">
        <v>44508.63480324074</v>
      </c>
      <c r="X300">
        <v>492</v>
      </c>
      <c r="Y300">
        <v>116</v>
      </c>
      <c r="Z300">
        <v>0</v>
      </c>
      <c r="AA300">
        <v>116</v>
      </c>
      <c r="AB300">
        <v>0</v>
      </c>
      <c r="AC300">
        <v>35</v>
      </c>
      <c r="AD300">
        <v>37</v>
      </c>
      <c r="AE300">
        <v>0</v>
      </c>
      <c r="AF300">
        <v>0</v>
      </c>
      <c r="AG300">
        <v>0</v>
      </c>
      <c r="AH300" t="s">
        <v>177</v>
      </c>
      <c r="AI300" s="1">
        <v>44509.270949074074</v>
      </c>
      <c r="AJ300">
        <v>590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37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>
      <c r="A301" t="s">
        <v>863</v>
      </c>
      <c r="B301" t="s">
        <v>79</v>
      </c>
      <c r="C301" t="s">
        <v>861</v>
      </c>
      <c r="D301" t="s">
        <v>81</v>
      </c>
      <c r="E301" s="2" t="str">
        <f>HYPERLINK("capsilon://?command=openfolder&amp;siteaddress=FAM.docvelocity-na8.net&amp;folderid=FXF5A7AE5F-A861-79DD-A4BD-B84D6F720C56","FX21078419")</f>
        <v>FX21078419</v>
      </c>
      <c r="F301" t="s">
        <v>19</v>
      </c>
      <c r="G301" t="s">
        <v>19</v>
      </c>
      <c r="H301" t="s">
        <v>82</v>
      </c>
      <c r="I301" t="s">
        <v>864</v>
      </c>
      <c r="J301">
        <v>78</v>
      </c>
      <c r="K301" t="s">
        <v>84</v>
      </c>
      <c r="L301" t="s">
        <v>85</v>
      </c>
      <c r="M301" t="s">
        <v>86</v>
      </c>
      <c r="N301">
        <v>2</v>
      </c>
      <c r="O301" s="1">
        <v>44508.572835648149</v>
      </c>
      <c r="P301" s="1">
        <v>44509.266435185185</v>
      </c>
      <c r="Q301">
        <v>59575</v>
      </c>
      <c r="R301">
        <v>352</v>
      </c>
      <c r="S301" t="b">
        <v>0</v>
      </c>
      <c r="T301" t="s">
        <v>87</v>
      </c>
      <c r="U301" t="b">
        <v>0</v>
      </c>
      <c r="V301" t="s">
        <v>181</v>
      </c>
      <c r="W301" s="1">
        <v>44508.636990740742</v>
      </c>
      <c r="X301">
        <v>188</v>
      </c>
      <c r="Y301">
        <v>58</v>
      </c>
      <c r="Z301">
        <v>0</v>
      </c>
      <c r="AA301">
        <v>58</v>
      </c>
      <c r="AB301">
        <v>0</v>
      </c>
      <c r="AC301">
        <v>18</v>
      </c>
      <c r="AD301">
        <v>20</v>
      </c>
      <c r="AE301">
        <v>0</v>
      </c>
      <c r="AF301">
        <v>0</v>
      </c>
      <c r="AG301">
        <v>0</v>
      </c>
      <c r="AH301" t="s">
        <v>721</v>
      </c>
      <c r="AI301" s="1">
        <v>44509.266435185185</v>
      </c>
      <c r="AJ301">
        <v>164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20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>
      <c r="A302" t="s">
        <v>865</v>
      </c>
      <c r="B302" t="s">
        <v>79</v>
      </c>
      <c r="C302" t="s">
        <v>866</v>
      </c>
      <c r="D302" t="s">
        <v>81</v>
      </c>
      <c r="E302" s="2" t="str">
        <f>HYPERLINK("capsilon://?command=openfolder&amp;siteaddress=FAM.docvelocity-na8.net&amp;folderid=FX7CF83F29-3FD2-5B14-EB83-872013AEBE06","FX21113431")</f>
        <v>FX21113431</v>
      </c>
      <c r="F302" t="s">
        <v>19</v>
      </c>
      <c r="G302" t="s">
        <v>19</v>
      </c>
      <c r="H302" t="s">
        <v>82</v>
      </c>
      <c r="I302" t="s">
        <v>867</v>
      </c>
      <c r="J302">
        <v>299</v>
      </c>
      <c r="K302" t="s">
        <v>84</v>
      </c>
      <c r="L302" t="s">
        <v>85</v>
      </c>
      <c r="M302" t="s">
        <v>86</v>
      </c>
      <c r="N302">
        <v>2</v>
      </c>
      <c r="O302" s="1">
        <v>44508.578275462962</v>
      </c>
      <c r="P302" s="1">
        <v>44509.277465277781</v>
      </c>
      <c r="Q302">
        <v>57827</v>
      </c>
      <c r="R302">
        <v>2583</v>
      </c>
      <c r="S302" t="b">
        <v>0</v>
      </c>
      <c r="T302" t="s">
        <v>87</v>
      </c>
      <c r="U302" t="b">
        <v>0</v>
      </c>
      <c r="V302" t="s">
        <v>189</v>
      </c>
      <c r="W302" s="1">
        <v>44508.65960648148</v>
      </c>
      <c r="X302">
        <v>1815</v>
      </c>
      <c r="Y302">
        <v>164</v>
      </c>
      <c r="Z302">
        <v>0</v>
      </c>
      <c r="AA302">
        <v>164</v>
      </c>
      <c r="AB302">
        <v>0</v>
      </c>
      <c r="AC302">
        <v>75</v>
      </c>
      <c r="AD302">
        <v>135</v>
      </c>
      <c r="AE302">
        <v>0</v>
      </c>
      <c r="AF302">
        <v>0</v>
      </c>
      <c r="AG302">
        <v>0</v>
      </c>
      <c r="AH302" t="s">
        <v>182</v>
      </c>
      <c r="AI302" s="1">
        <v>44509.277465277781</v>
      </c>
      <c r="AJ302">
        <v>761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134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>
      <c r="A303" t="s">
        <v>868</v>
      </c>
      <c r="B303" t="s">
        <v>79</v>
      </c>
      <c r="C303" t="s">
        <v>869</v>
      </c>
      <c r="D303" t="s">
        <v>81</v>
      </c>
      <c r="E303" s="2" t="str">
        <f>HYPERLINK("capsilon://?command=openfolder&amp;siteaddress=FAM.docvelocity-na8.net&amp;folderid=FXC14000BA-AF7E-88D6-0AD7-0B48A60675BF","FX210810923")</f>
        <v>FX210810923</v>
      </c>
      <c r="F303" t="s">
        <v>19</v>
      </c>
      <c r="G303" t="s">
        <v>19</v>
      </c>
      <c r="H303" t="s">
        <v>82</v>
      </c>
      <c r="I303" t="s">
        <v>870</v>
      </c>
      <c r="J303">
        <v>40</v>
      </c>
      <c r="K303" t="s">
        <v>84</v>
      </c>
      <c r="L303" t="s">
        <v>85</v>
      </c>
      <c r="M303" t="s">
        <v>86</v>
      </c>
      <c r="N303">
        <v>1</v>
      </c>
      <c r="O303" s="1">
        <v>44508.579513888886</v>
      </c>
      <c r="P303" s="1">
        <v>44508.717002314814</v>
      </c>
      <c r="Q303">
        <v>10619</v>
      </c>
      <c r="R303">
        <v>1260</v>
      </c>
      <c r="S303" t="b">
        <v>0</v>
      </c>
      <c r="T303" t="s">
        <v>87</v>
      </c>
      <c r="U303" t="b">
        <v>0</v>
      </c>
      <c r="V303" t="s">
        <v>189</v>
      </c>
      <c r="W303" s="1">
        <v>44508.717002314814</v>
      </c>
      <c r="X303">
        <v>692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40</v>
      </c>
      <c r="AE303">
        <v>35</v>
      </c>
      <c r="AF303">
        <v>0</v>
      </c>
      <c r="AG303">
        <v>3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>
      <c r="A304" t="s">
        <v>871</v>
      </c>
      <c r="B304" t="s">
        <v>79</v>
      </c>
      <c r="C304" t="s">
        <v>872</v>
      </c>
      <c r="D304" t="s">
        <v>81</v>
      </c>
      <c r="E304" s="2" t="str">
        <f>HYPERLINK("capsilon://?command=openfolder&amp;siteaddress=FAM.docvelocity-na8.net&amp;folderid=FX4CA331E1-0704-5E8D-4E3A-D57EF541E6C0","FX21112491")</f>
        <v>FX21112491</v>
      </c>
      <c r="F304" t="s">
        <v>19</v>
      </c>
      <c r="G304" t="s">
        <v>19</v>
      </c>
      <c r="H304" t="s">
        <v>82</v>
      </c>
      <c r="I304" t="s">
        <v>873</v>
      </c>
      <c r="J304">
        <v>853</v>
      </c>
      <c r="K304" t="s">
        <v>84</v>
      </c>
      <c r="L304" t="s">
        <v>85</v>
      </c>
      <c r="M304" t="s">
        <v>86</v>
      </c>
      <c r="N304">
        <v>2</v>
      </c>
      <c r="O304" s="1">
        <v>44508.580046296294</v>
      </c>
      <c r="P304" s="1">
        <v>44509.307280092595</v>
      </c>
      <c r="Q304">
        <v>58496</v>
      </c>
      <c r="R304">
        <v>4337</v>
      </c>
      <c r="S304" t="b">
        <v>0</v>
      </c>
      <c r="T304" t="s">
        <v>87</v>
      </c>
      <c r="U304" t="b">
        <v>0</v>
      </c>
      <c r="V304" t="s">
        <v>108</v>
      </c>
      <c r="W304" s="1">
        <v>44508.683217592596</v>
      </c>
      <c r="X304">
        <v>1124</v>
      </c>
      <c r="Y304">
        <v>356</v>
      </c>
      <c r="Z304">
        <v>0</v>
      </c>
      <c r="AA304">
        <v>356</v>
      </c>
      <c r="AB304">
        <v>0</v>
      </c>
      <c r="AC304">
        <v>107</v>
      </c>
      <c r="AD304">
        <v>497</v>
      </c>
      <c r="AE304">
        <v>0</v>
      </c>
      <c r="AF304">
        <v>0</v>
      </c>
      <c r="AG304">
        <v>0</v>
      </c>
      <c r="AH304" t="s">
        <v>160</v>
      </c>
      <c r="AI304" s="1">
        <v>44509.307280092595</v>
      </c>
      <c r="AJ304">
        <v>3101</v>
      </c>
      <c r="AK304">
        <v>20</v>
      </c>
      <c r="AL304">
        <v>0</v>
      </c>
      <c r="AM304">
        <v>20</v>
      </c>
      <c r="AN304">
        <v>0</v>
      </c>
      <c r="AO304">
        <v>20</v>
      </c>
      <c r="AP304">
        <v>477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>
      <c r="A305" t="s">
        <v>874</v>
      </c>
      <c r="B305" t="s">
        <v>79</v>
      </c>
      <c r="C305" t="s">
        <v>682</v>
      </c>
      <c r="D305" t="s">
        <v>81</v>
      </c>
      <c r="E305" s="2" t="str">
        <f>HYPERLINK("capsilon://?command=openfolder&amp;siteaddress=FAM.docvelocity-na8.net&amp;folderid=FXDA0E3461-3705-D3F4-F6BE-9C3E0CC2DD39","FX21112549")</f>
        <v>FX21112549</v>
      </c>
      <c r="F305" t="s">
        <v>19</v>
      </c>
      <c r="G305" t="s">
        <v>19</v>
      </c>
      <c r="H305" t="s">
        <v>82</v>
      </c>
      <c r="I305" t="s">
        <v>875</v>
      </c>
      <c r="J305">
        <v>30</v>
      </c>
      <c r="K305" t="s">
        <v>84</v>
      </c>
      <c r="L305" t="s">
        <v>85</v>
      </c>
      <c r="M305" t="s">
        <v>86</v>
      </c>
      <c r="N305">
        <v>2</v>
      </c>
      <c r="O305" s="1">
        <v>44508.58079861111</v>
      </c>
      <c r="P305" s="1">
        <v>44509.272094907406</v>
      </c>
      <c r="Q305">
        <v>59585</v>
      </c>
      <c r="R305">
        <v>143</v>
      </c>
      <c r="S305" t="b">
        <v>0</v>
      </c>
      <c r="T305" t="s">
        <v>87</v>
      </c>
      <c r="U305" t="b">
        <v>0</v>
      </c>
      <c r="V305" t="s">
        <v>108</v>
      </c>
      <c r="W305" s="1">
        <v>44508.683749999997</v>
      </c>
      <c r="X305">
        <v>45</v>
      </c>
      <c r="Y305">
        <v>9</v>
      </c>
      <c r="Z305">
        <v>0</v>
      </c>
      <c r="AA305">
        <v>9</v>
      </c>
      <c r="AB305">
        <v>0</v>
      </c>
      <c r="AC305">
        <v>1</v>
      </c>
      <c r="AD305">
        <v>21</v>
      </c>
      <c r="AE305">
        <v>0</v>
      </c>
      <c r="AF305">
        <v>0</v>
      </c>
      <c r="AG305">
        <v>0</v>
      </c>
      <c r="AH305" t="s">
        <v>177</v>
      </c>
      <c r="AI305" s="1">
        <v>44509.272094907406</v>
      </c>
      <c r="AJ305">
        <v>98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20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>
      <c r="A306" t="s">
        <v>876</v>
      </c>
      <c r="B306" t="s">
        <v>79</v>
      </c>
      <c r="C306" t="s">
        <v>877</v>
      </c>
      <c r="D306" t="s">
        <v>81</v>
      </c>
      <c r="E306" s="2" t="str">
        <f>HYPERLINK("capsilon://?command=openfolder&amp;siteaddress=FAM.docvelocity-na8.net&amp;folderid=FXE57F7594-E8A9-85FD-78E0-99140F52514D","FX21109971")</f>
        <v>FX21109971</v>
      </c>
      <c r="F306" t="s">
        <v>19</v>
      </c>
      <c r="G306" t="s">
        <v>19</v>
      </c>
      <c r="H306" t="s">
        <v>82</v>
      </c>
      <c r="I306" t="s">
        <v>878</v>
      </c>
      <c r="J306">
        <v>348</v>
      </c>
      <c r="K306" t="s">
        <v>84</v>
      </c>
      <c r="L306" t="s">
        <v>85</v>
      </c>
      <c r="M306" t="s">
        <v>86</v>
      </c>
      <c r="N306">
        <v>2</v>
      </c>
      <c r="O306" s="1">
        <v>44508.58121527778</v>
      </c>
      <c r="P306" s="1">
        <v>44509.292002314818</v>
      </c>
      <c r="Q306">
        <v>58781</v>
      </c>
      <c r="R306">
        <v>2631</v>
      </c>
      <c r="S306" t="b">
        <v>0</v>
      </c>
      <c r="T306" t="s">
        <v>87</v>
      </c>
      <c r="U306" t="b">
        <v>0</v>
      </c>
      <c r="V306" t="s">
        <v>108</v>
      </c>
      <c r="W306" s="1">
        <v>44508.695185185185</v>
      </c>
      <c r="X306">
        <v>987</v>
      </c>
      <c r="Y306">
        <v>298</v>
      </c>
      <c r="Z306">
        <v>0</v>
      </c>
      <c r="AA306">
        <v>298</v>
      </c>
      <c r="AB306">
        <v>21</v>
      </c>
      <c r="AC306">
        <v>104</v>
      </c>
      <c r="AD306">
        <v>50</v>
      </c>
      <c r="AE306">
        <v>0</v>
      </c>
      <c r="AF306">
        <v>0</v>
      </c>
      <c r="AG306">
        <v>0</v>
      </c>
      <c r="AH306" t="s">
        <v>177</v>
      </c>
      <c r="AI306" s="1">
        <v>44509.292002314818</v>
      </c>
      <c r="AJ306">
        <v>1634</v>
      </c>
      <c r="AK306">
        <v>2</v>
      </c>
      <c r="AL306">
        <v>0</v>
      </c>
      <c r="AM306">
        <v>2</v>
      </c>
      <c r="AN306">
        <v>21</v>
      </c>
      <c r="AO306">
        <v>2</v>
      </c>
      <c r="AP306">
        <v>48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>
      <c r="A307" t="s">
        <v>879</v>
      </c>
      <c r="B307" t="s">
        <v>79</v>
      </c>
      <c r="C307" t="s">
        <v>610</v>
      </c>
      <c r="D307" t="s">
        <v>81</v>
      </c>
      <c r="E307" s="2" t="str">
        <f>HYPERLINK("capsilon://?command=openfolder&amp;siteaddress=FAM.docvelocity-na8.net&amp;folderid=FXC002F1DE-7FD0-1D21-5C6A-780495688BAB","FX21112495")</f>
        <v>FX21112495</v>
      </c>
      <c r="F307" t="s">
        <v>19</v>
      </c>
      <c r="G307" t="s">
        <v>19</v>
      </c>
      <c r="H307" t="s">
        <v>82</v>
      </c>
      <c r="I307" t="s">
        <v>880</v>
      </c>
      <c r="J307">
        <v>38</v>
      </c>
      <c r="K307" t="s">
        <v>84</v>
      </c>
      <c r="L307" t="s">
        <v>85</v>
      </c>
      <c r="M307" t="s">
        <v>86</v>
      </c>
      <c r="N307">
        <v>2</v>
      </c>
      <c r="O307" s="1">
        <v>44508.585856481484</v>
      </c>
      <c r="P307" s="1">
        <v>44509.274942129632</v>
      </c>
      <c r="Q307">
        <v>59255</v>
      </c>
      <c r="R307">
        <v>282</v>
      </c>
      <c r="S307" t="b">
        <v>0</v>
      </c>
      <c r="T307" t="s">
        <v>87</v>
      </c>
      <c r="U307" t="b">
        <v>0</v>
      </c>
      <c r="V307" t="s">
        <v>125</v>
      </c>
      <c r="W307" s="1">
        <v>44508.694039351853</v>
      </c>
      <c r="X307">
        <v>164</v>
      </c>
      <c r="Y307">
        <v>0</v>
      </c>
      <c r="Z307">
        <v>0</v>
      </c>
      <c r="AA307">
        <v>0</v>
      </c>
      <c r="AB307">
        <v>37</v>
      </c>
      <c r="AC307">
        <v>0</v>
      </c>
      <c r="AD307">
        <v>38</v>
      </c>
      <c r="AE307">
        <v>0</v>
      </c>
      <c r="AF307">
        <v>0</v>
      </c>
      <c r="AG307">
        <v>0</v>
      </c>
      <c r="AH307" t="s">
        <v>721</v>
      </c>
      <c r="AI307" s="1">
        <v>44509.274942129632</v>
      </c>
      <c r="AJ307">
        <v>118</v>
      </c>
      <c r="AK307">
        <v>0</v>
      </c>
      <c r="AL307">
        <v>0</v>
      </c>
      <c r="AM307">
        <v>0</v>
      </c>
      <c r="AN307">
        <v>37</v>
      </c>
      <c r="AO307">
        <v>0</v>
      </c>
      <c r="AP307">
        <v>38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>
      <c r="A308" t="s">
        <v>881</v>
      </c>
      <c r="B308" t="s">
        <v>79</v>
      </c>
      <c r="C308" t="s">
        <v>106</v>
      </c>
      <c r="D308" t="s">
        <v>81</v>
      </c>
      <c r="E308" s="2" t="str">
        <f>HYPERLINK("capsilon://?command=openfolder&amp;siteaddress=FAM.docvelocity-na8.net&amp;folderid=FX898BA4D6-7550-58F8-A600-DA01CE722CCD","FX211013295")</f>
        <v>FX211013295</v>
      </c>
      <c r="F308" t="s">
        <v>19</v>
      </c>
      <c r="G308" t="s">
        <v>19</v>
      </c>
      <c r="H308" t="s">
        <v>82</v>
      </c>
      <c r="I308" t="s">
        <v>882</v>
      </c>
      <c r="J308">
        <v>66</v>
      </c>
      <c r="K308" t="s">
        <v>84</v>
      </c>
      <c r="L308" t="s">
        <v>85</v>
      </c>
      <c r="M308" t="s">
        <v>86</v>
      </c>
      <c r="N308">
        <v>2</v>
      </c>
      <c r="O308" s="1">
        <v>44508.595682870371</v>
      </c>
      <c r="P308" s="1">
        <v>44509.276030092595</v>
      </c>
      <c r="Q308">
        <v>58490</v>
      </c>
      <c r="R308">
        <v>292</v>
      </c>
      <c r="S308" t="b">
        <v>0</v>
      </c>
      <c r="T308" t="s">
        <v>87</v>
      </c>
      <c r="U308" t="b">
        <v>0</v>
      </c>
      <c r="V308" t="s">
        <v>125</v>
      </c>
      <c r="W308" s="1">
        <v>44508.695937500001</v>
      </c>
      <c r="X308">
        <v>163</v>
      </c>
      <c r="Y308">
        <v>52</v>
      </c>
      <c r="Z308">
        <v>0</v>
      </c>
      <c r="AA308">
        <v>52</v>
      </c>
      <c r="AB308">
        <v>0</v>
      </c>
      <c r="AC308">
        <v>29</v>
      </c>
      <c r="AD308">
        <v>14</v>
      </c>
      <c r="AE308">
        <v>0</v>
      </c>
      <c r="AF308">
        <v>0</v>
      </c>
      <c r="AG308">
        <v>0</v>
      </c>
      <c r="AH308" t="s">
        <v>721</v>
      </c>
      <c r="AI308" s="1">
        <v>44509.276030092595</v>
      </c>
      <c r="AJ308">
        <v>129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14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>
      <c r="A309" t="s">
        <v>883</v>
      </c>
      <c r="B309" t="s">
        <v>79</v>
      </c>
      <c r="C309" t="s">
        <v>884</v>
      </c>
      <c r="D309" t="s">
        <v>81</v>
      </c>
      <c r="E309" s="2" t="str">
        <f>HYPERLINK("capsilon://?command=openfolder&amp;siteaddress=FAM.docvelocity-na8.net&amp;folderid=FXC9A48157-ED33-3B2C-C897-97C7593F231D","FX21109334")</f>
        <v>FX21109334</v>
      </c>
      <c r="F309" t="s">
        <v>19</v>
      </c>
      <c r="G309" t="s">
        <v>19</v>
      </c>
      <c r="H309" t="s">
        <v>82</v>
      </c>
      <c r="I309" t="s">
        <v>885</v>
      </c>
      <c r="J309">
        <v>206</v>
      </c>
      <c r="K309" t="s">
        <v>84</v>
      </c>
      <c r="L309" t="s">
        <v>85</v>
      </c>
      <c r="M309" t="s">
        <v>86</v>
      </c>
      <c r="N309">
        <v>2</v>
      </c>
      <c r="O309" s="1">
        <v>44508.599328703705</v>
      </c>
      <c r="P309" s="1">
        <v>44509.309259259258</v>
      </c>
      <c r="Q309">
        <v>56894</v>
      </c>
      <c r="R309">
        <v>4444</v>
      </c>
      <c r="S309" t="b">
        <v>0</v>
      </c>
      <c r="T309" t="s">
        <v>87</v>
      </c>
      <c r="U309" t="b">
        <v>0</v>
      </c>
      <c r="V309" t="s">
        <v>173</v>
      </c>
      <c r="W309" s="1">
        <v>44508.713854166665</v>
      </c>
      <c r="X309">
        <v>1440</v>
      </c>
      <c r="Y309">
        <v>204</v>
      </c>
      <c r="Z309">
        <v>0</v>
      </c>
      <c r="AA309">
        <v>204</v>
      </c>
      <c r="AB309">
        <v>0</v>
      </c>
      <c r="AC309">
        <v>129</v>
      </c>
      <c r="AD309">
        <v>2</v>
      </c>
      <c r="AE309">
        <v>0</v>
      </c>
      <c r="AF309">
        <v>0</v>
      </c>
      <c r="AG309">
        <v>0</v>
      </c>
      <c r="AH309" t="s">
        <v>721</v>
      </c>
      <c r="AI309" s="1">
        <v>44509.309259259258</v>
      </c>
      <c r="AJ309">
        <v>23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2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>
      <c r="A310" t="s">
        <v>886</v>
      </c>
      <c r="B310" t="s">
        <v>79</v>
      </c>
      <c r="C310" t="s">
        <v>295</v>
      </c>
      <c r="D310" t="s">
        <v>81</v>
      </c>
      <c r="E310" s="2" t="str">
        <f>HYPERLINK("capsilon://?command=openfolder&amp;siteaddress=FAM.docvelocity-na8.net&amp;folderid=FXC1CFB333-E3B8-0E18-738F-35588A268320","FX211013544")</f>
        <v>FX211013544</v>
      </c>
      <c r="F310" t="s">
        <v>19</v>
      </c>
      <c r="G310" t="s">
        <v>19</v>
      </c>
      <c r="H310" t="s">
        <v>82</v>
      </c>
      <c r="I310" t="s">
        <v>887</v>
      </c>
      <c r="J310">
        <v>30</v>
      </c>
      <c r="K310" t="s">
        <v>84</v>
      </c>
      <c r="L310" t="s">
        <v>85</v>
      </c>
      <c r="M310" t="s">
        <v>86</v>
      </c>
      <c r="N310">
        <v>2</v>
      </c>
      <c r="O310" s="1">
        <v>44508.607233796298</v>
      </c>
      <c r="P310" s="1">
        <v>44509.277546296296</v>
      </c>
      <c r="Q310">
        <v>57696</v>
      </c>
      <c r="R310">
        <v>219</v>
      </c>
      <c r="S310" t="b">
        <v>0</v>
      </c>
      <c r="T310" t="s">
        <v>87</v>
      </c>
      <c r="U310" t="b">
        <v>0</v>
      </c>
      <c r="V310" t="s">
        <v>181</v>
      </c>
      <c r="W310" s="1">
        <v>44508.700659722221</v>
      </c>
      <c r="X310">
        <v>94</v>
      </c>
      <c r="Y310">
        <v>9</v>
      </c>
      <c r="Z310">
        <v>0</v>
      </c>
      <c r="AA310">
        <v>9</v>
      </c>
      <c r="AB310">
        <v>0</v>
      </c>
      <c r="AC310">
        <v>3</v>
      </c>
      <c r="AD310">
        <v>21</v>
      </c>
      <c r="AE310">
        <v>0</v>
      </c>
      <c r="AF310">
        <v>0</v>
      </c>
      <c r="AG310">
        <v>0</v>
      </c>
      <c r="AH310" t="s">
        <v>721</v>
      </c>
      <c r="AI310" s="1">
        <v>44509.277546296296</v>
      </c>
      <c r="AJ310">
        <v>97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21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>
      <c r="A311" t="s">
        <v>888</v>
      </c>
      <c r="B311" t="s">
        <v>79</v>
      </c>
      <c r="C311" t="s">
        <v>682</v>
      </c>
      <c r="D311" t="s">
        <v>81</v>
      </c>
      <c r="E311" s="2" t="str">
        <f>HYPERLINK("capsilon://?command=openfolder&amp;siteaddress=FAM.docvelocity-na8.net&amp;folderid=FXDA0E3461-3705-D3F4-F6BE-9C3E0CC2DD39","FX21112549")</f>
        <v>FX21112549</v>
      </c>
      <c r="F311" t="s">
        <v>19</v>
      </c>
      <c r="G311" t="s">
        <v>19</v>
      </c>
      <c r="H311" t="s">
        <v>82</v>
      </c>
      <c r="I311" t="s">
        <v>889</v>
      </c>
      <c r="J311">
        <v>30</v>
      </c>
      <c r="K311" t="s">
        <v>84</v>
      </c>
      <c r="L311" t="s">
        <v>85</v>
      </c>
      <c r="M311" t="s">
        <v>86</v>
      </c>
      <c r="N311">
        <v>2</v>
      </c>
      <c r="O311" s="1">
        <v>44508.621458333335</v>
      </c>
      <c r="P311" s="1">
        <v>44509.278819444444</v>
      </c>
      <c r="Q311">
        <v>56626</v>
      </c>
      <c r="R311">
        <v>170</v>
      </c>
      <c r="S311" t="b">
        <v>0</v>
      </c>
      <c r="T311" t="s">
        <v>87</v>
      </c>
      <c r="U311" t="b">
        <v>0</v>
      </c>
      <c r="V311" t="s">
        <v>181</v>
      </c>
      <c r="W311" s="1">
        <v>44508.701469907406</v>
      </c>
      <c r="X311">
        <v>54</v>
      </c>
      <c r="Y311">
        <v>9</v>
      </c>
      <c r="Z311">
        <v>0</v>
      </c>
      <c r="AA311">
        <v>9</v>
      </c>
      <c r="AB311">
        <v>0</v>
      </c>
      <c r="AC311">
        <v>3</v>
      </c>
      <c r="AD311">
        <v>21</v>
      </c>
      <c r="AE311">
        <v>0</v>
      </c>
      <c r="AF311">
        <v>0</v>
      </c>
      <c r="AG311">
        <v>0</v>
      </c>
      <c r="AH311" t="s">
        <v>182</v>
      </c>
      <c r="AI311" s="1">
        <v>44509.278819444444</v>
      </c>
      <c r="AJ311">
        <v>116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21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>
      <c r="A312" t="s">
        <v>890</v>
      </c>
      <c r="B312" t="s">
        <v>79</v>
      </c>
      <c r="C312" t="s">
        <v>891</v>
      </c>
      <c r="D312" t="s">
        <v>81</v>
      </c>
      <c r="E312" s="2" t="str">
        <f>HYPERLINK("capsilon://?command=openfolder&amp;siteaddress=FAM.docvelocity-na8.net&amp;folderid=FX2CAA3DCB-B875-AA59-3DD1-8299F0F449D4","FX21112417")</f>
        <v>FX21112417</v>
      </c>
      <c r="F312" t="s">
        <v>19</v>
      </c>
      <c r="G312" t="s">
        <v>19</v>
      </c>
      <c r="H312" t="s">
        <v>82</v>
      </c>
      <c r="I312" t="s">
        <v>892</v>
      </c>
      <c r="J312">
        <v>192</v>
      </c>
      <c r="K312" t="s">
        <v>84</v>
      </c>
      <c r="L312" t="s">
        <v>85</v>
      </c>
      <c r="M312" t="s">
        <v>86</v>
      </c>
      <c r="N312">
        <v>2</v>
      </c>
      <c r="O312" s="1">
        <v>44508.625694444447</v>
      </c>
      <c r="P312" s="1">
        <v>44509.287199074075</v>
      </c>
      <c r="Q312">
        <v>55842</v>
      </c>
      <c r="R312">
        <v>1312</v>
      </c>
      <c r="S312" t="b">
        <v>0</v>
      </c>
      <c r="T312" t="s">
        <v>87</v>
      </c>
      <c r="U312" t="b">
        <v>0</v>
      </c>
      <c r="V312" t="s">
        <v>181</v>
      </c>
      <c r="W312" s="1">
        <v>44508.708043981482</v>
      </c>
      <c r="X312">
        <v>567</v>
      </c>
      <c r="Y312">
        <v>167</v>
      </c>
      <c r="Z312">
        <v>0</v>
      </c>
      <c r="AA312">
        <v>167</v>
      </c>
      <c r="AB312">
        <v>0</v>
      </c>
      <c r="AC312">
        <v>45</v>
      </c>
      <c r="AD312">
        <v>25</v>
      </c>
      <c r="AE312">
        <v>0</v>
      </c>
      <c r="AF312">
        <v>0</v>
      </c>
      <c r="AG312">
        <v>0</v>
      </c>
      <c r="AH312" t="s">
        <v>182</v>
      </c>
      <c r="AI312" s="1">
        <v>44509.287199074075</v>
      </c>
      <c r="AJ312">
        <v>723</v>
      </c>
      <c r="AK312">
        <v>1</v>
      </c>
      <c r="AL312">
        <v>0</v>
      </c>
      <c r="AM312">
        <v>1</v>
      </c>
      <c r="AN312">
        <v>0</v>
      </c>
      <c r="AO312">
        <v>3</v>
      </c>
      <c r="AP312">
        <v>24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>
      <c r="A313" t="s">
        <v>893</v>
      </c>
      <c r="B313" t="s">
        <v>79</v>
      </c>
      <c r="C313" t="s">
        <v>276</v>
      </c>
      <c r="D313" t="s">
        <v>81</v>
      </c>
      <c r="E313" s="2" t="str">
        <f>HYPERLINK("capsilon://?command=openfolder&amp;siteaddress=FAM.docvelocity-na8.net&amp;folderid=FXB7B2993B-7867-74AE-7261-C9F9154D4D8A","FX2111918")</f>
        <v>FX2111918</v>
      </c>
      <c r="F313" t="s">
        <v>19</v>
      </c>
      <c r="G313" t="s">
        <v>19</v>
      </c>
      <c r="H313" t="s">
        <v>82</v>
      </c>
      <c r="I313" t="s">
        <v>770</v>
      </c>
      <c r="J313">
        <v>114</v>
      </c>
      <c r="K313" t="s">
        <v>84</v>
      </c>
      <c r="L313" t="s">
        <v>85</v>
      </c>
      <c r="M313" t="s">
        <v>86</v>
      </c>
      <c r="N313">
        <v>2</v>
      </c>
      <c r="O313" s="1">
        <v>44508.636863425927</v>
      </c>
      <c r="P313" s="1">
        <v>44508.810949074075</v>
      </c>
      <c r="Q313">
        <v>13766</v>
      </c>
      <c r="R313">
        <v>1275</v>
      </c>
      <c r="S313" t="b">
        <v>0</v>
      </c>
      <c r="T313" t="s">
        <v>87</v>
      </c>
      <c r="U313" t="b">
        <v>1</v>
      </c>
      <c r="V313" t="s">
        <v>181</v>
      </c>
      <c r="W313" s="1">
        <v>44508.699560185189</v>
      </c>
      <c r="X313">
        <v>911</v>
      </c>
      <c r="Y313">
        <v>111</v>
      </c>
      <c r="Z313">
        <v>0</v>
      </c>
      <c r="AA313">
        <v>111</v>
      </c>
      <c r="AB313">
        <v>0</v>
      </c>
      <c r="AC313">
        <v>78</v>
      </c>
      <c r="AD313">
        <v>3</v>
      </c>
      <c r="AE313">
        <v>0</v>
      </c>
      <c r="AF313">
        <v>0</v>
      </c>
      <c r="AG313">
        <v>0</v>
      </c>
      <c r="AH313" t="s">
        <v>104</v>
      </c>
      <c r="AI313" s="1">
        <v>44508.810949074075</v>
      </c>
      <c r="AJ313">
        <v>263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3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>
      <c r="A314" t="s">
        <v>894</v>
      </c>
      <c r="B314" t="s">
        <v>79</v>
      </c>
      <c r="C314" t="s">
        <v>895</v>
      </c>
      <c r="D314" t="s">
        <v>81</v>
      </c>
      <c r="E314" s="2" t="str">
        <f>HYPERLINK("capsilon://?command=openfolder&amp;siteaddress=FAM.docvelocity-na8.net&amp;folderid=FX75572BEB-2413-619F-9DC7-783340EC25F2","FX210815064")</f>
        <v>FX210815064</v>
      </c>
      <c r="F314" t="s">
        <v>19</v>
      </c>
      <c r="G314" t="s">
        <v>19</v>
      </c>
      <c r="H314" t="s">
        <v>82</v>
      </c>
      <c r="I314" t="s">
        <v>896</v>
      </c>
      <c r="J314">
        <v>296</v>
      </c>
      <c r="K314" t="s">
        <v>84</v>
      </c>
      <c r="L314" t="s">
        <v>85</v>
      </c>
      <c r="M314" t="s">
        <v>86</v>
      </c>
      <c r="N314">
        <v>2</v>
      </c>
      <c r="O314" s="1">
        <v>44501.629872685182</v>
      </c>
      <c r="P314" s="1">
        <v>44501.710787037038</v>
      </c>
      <c r="Q314">
        <v>3694</v>
      </c>
      <c r="R314">
        <v>3297</v>
      </c>
      <c r="S314" t="b">
        <v>0</v>
      </c>
      <c r="T314" t="s">
        <v>87</v>
      </c>
      <c r="U314" t="b">
        <v>0</v>
      </c>
      <c r="V314" t="s">
        <v>181</v>
      </c>
      <c r="W314" s="1">
        <v>44501.658472222225</v>
      </c>
      <c r="X314">
        <v>1447</v>
      </c>
      <c r="Y314">
        <v>242</v>
      </c>
      <c r="Z314">
        <v>0</v>
      </c>
      <c r="AA314">
        <v>242</v>
      </c>
      <c r="AB314">
        <v>0</v>
      </c>
      <c r="AC314">
        <v>90</v>
      </c>
      <c r="AD314">
        <v>54</v>
      </c>
      <c r="AE314">
        <v>0</v>
      </c>
      <c r="AF314">
        <v>0</v>
      </c>
      <c r="AG314">
        <v>0</v>
      </c>
      <c r="AH314" t="s">
        <v>89</v>
      </c>
      <c r="AI314" s="1">
        <v>44501.710787037038</v>
      </c>
      <c r="AJ314">
        <v>1794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54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>
      <c r="A315" t="s">
        <v>897</v>
      </c>
      <c r="B315" t="s">
        <v>79</v>
      </c>
      <c r="C315" t="s">
        <v>790</v>
      </c>
      <c r="D315" t="s">
        <v>81</v>
      </c>
      <c r="E315" s="2" t="str">
        <f>HYPERLINK("capsilon://?command=openfolder&amp;siteaddress=FAM.docvelocity-na8.net&amp;folderid=FX3C5A7ADA-DED1-7D6D-4FC1-817B76C321DE","FX210814122")</f>
        <v>FX210814122</v>
      </c>
      <c r="F315" t="s">
        <v>19</v>
      </c>
      <c r="G315" t="s">
        <v>19</v>
      </c>
      <c r="H315" t="s">
        <v>82</v>
      </c>
      <c r="I315" t="s">
        <v>791</v>
      </c>
      <c r="J315">
        <v>104</v>
      </c>
      <c r="K315" t="s">
        <v>84</v>
      </c>
      <c r="L315" t="s">
        <v>85</v>
      </c>
      <c r="M315" t="s">
        <v>86</v>
      </c>
      <c r="N315">
        <v>2</v>
      </c>
      <c r="O315" s="1">
        <v>44508.642870370371</v>
      </c>
      <c r="P315" s="1">
        <v>44508.813888888886</v>
      </c>
      <c r="Q315">
        <v>14167</v>
      </c>
      <c r="R315">
        <v>609</v>
      </c>
      <c r="S315" t="b">
        <v>0</v>
      </c>
      <c r="T315" t="s">
        <v>87</v>
      </c>
      <c r="U315" t="b">
        <v>1</v>
      </c>
      <c r="V315" t="s">
        <v>108</v>
      </c>
      <c r="W315" s="1">
        <v>44508.653541666667</v>
      </c>
      <c r="X315">
        <v>356</v>
      </c>
      <c r="Y315">
        <v>88</v>
      </c>
      <c r="Z315">
        <v>0</v>
      </c>
      <c r="AA315">
        <v>88</v>
      </c>
      <c r="AB315">
        <v>0</v>
      </c>
      <c r="AC315">
        <v>34</v>
      </c>
      <c r="AD315">
        <v>16</v>
      </c>
      <c r="AE315">
        <v>0</v>
      </c>
      <c r="AF315">
        <v>0</v>
      </c>
      <c r="AG315">
        <v>0</v>
      </c>
      <c r="AH315" t="s">
        <v>104</v>
      </c>
      <c r="AI315" s="1">
        <v>44508.813888888886</v>
      </c>
      <c r="AJ315">
        <v>253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15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>
      <c r="A316" t="s">
        <v>898</v>
      </c>
      <c r="B316" t="s">
        <v>79</v>
      </c>
      <c r="C316" t="s">
        <v>805</v>
      </c>
      <c r="D316" t="s">
        <v>81</v>
      </c>
      <c r="E316" s="2" t="str">
        <f>HYPERLINK("capsilon://?command=openfolder&amp;siteaddress=FAM.docvelocity-na8.net&amp;folderid=FX935E5D28-15AC-CF01-7A45-EE5A106E683E","FX21113091")</f>
        <v>FX21113091</v>
      </c>
      <c r="F316" t="s">
        <v>19</v>
      </c>
      <c r="G316" t="s">
        <v>19</v>
      </c>
      <c r="H316" t="s">
        <v>82</v>
      </c>
      <c r="I316" t="s">
        <v>806</v>
      </c>
      <c r="J316">
        <v>606</v>
      </c>
      <c r="K316" t="s">
        <v>84</v>
      </c>
      <c r="L316" t="s">
        <v>85</v>
      </c>
      <c r="M316" t="s">
        <v>86</v>
      </c>
      <c r="N316">
        <v>2</v>
      </c>
      <c r="O316" s="1">
        <v>44508.651400462964</v>
      </c>
      <c r="P316" s="1">
        <v>44509.193287037036</v>
      </c>
      <c r="Q316">
        <v>40595</v>
      </c>
      <c r="R316">
        <v>6224</v>
      </c>
      <c r="S316" t="b">
        <v>0</v>
      </c>
      <c r="T316" t="s">
        <v>87</v>
      </c>
      <c r="U316" t="b">
        <v>1</v>
      </c>
      <c r="V316" t="s">
        <v>189</v>
      </c>
      <c r="W316" s="1">
        <v>44508.694953703707</v>
      </c>
      <c r="X316">
        <v>3053</v>
      </c>
      <c r="Y316">
        <v>479</v>
      </c>
      <c r="Z316">
        <v>0</v>
      </c>
      <c r="AA316">
        <v>479</v>
      </c>
      <c r="AB316">
        <v>0</v>
      </c>
      <c r="AC316">
        <v>99</v>
      </c>
      <c r="AD316">
        <v>127</v>
      </c>
      <c r="AE316">
        <v>0</v>
      </c>
      <c r="AF316">
        <v>0</v>
      </c>
      <c r="AG316">
        <v>0</v>
      </c>
      <c r="AH316" t="s">
        <v>160</v>
      </c>
      <c r="AI316" s="1">
        <v>44509.193287037036</v>
      </c>
      <c r="AJ316">
        <v>3091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127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>
      <c r="A317" t="s">
        <v>899</v>
      </c>
      <c r="B317" t="s">
        <v>79</v>
      </c>
      <c r="C317" t="s">
        <v>900</v>
      </c>
      <c r="D317" t="s">
        <v>81</v>
      </c>
      <c r="E317" s="2" t="str">
        <f>HYPERLINK("capsilon://?command=openfolder&amp;siteaddress=FAM.docvelocity-na8.net&amp;folderid=FXE8E20349-C9A0-9F11-75B2-8BF0FDB9B58D","FX21112528")</f>
        <v>FX21112528</v>
      </c>
      <c r="F317" t="s">
        <v>19</v>
      </c>
      <c r="G317" t="s">
        <v>19</v>
      </c>
      <c r="H317" t="s">
        <v>82</v>
      </c>
      <c r="I317" t="s">
        <v>901</v>
      </c>
      <c r="J317">
        <v>38</v>
      </c>
      <c r="K317" t="s">
        <v>84</v>
      </c>
      <c r="L317" t="s">
        <v>85</v>
      </c>
      <c r="M317" t="s">
        <v>86</v>
      </c>
      <c r="N317">
        <v>2</v>
      </c>
      <c r="O317" s="1">
        <v>44508.652395833335</v>
      </c>
      <c r="P317" s="1">
        <v>44509.289583333331</v>
      </c>
      <c r="Q317">
        <v>54692</v>
      </c>
      <c r="R317">
        <v>361</v>
      </c>
      <c r="S317" t="b">
        <v>0</v>
      </c>
      <c r="T317" t="s">
        <v>87</v>
      </c>
      <c r="U317" t="b">
        <v>0</v>
      </c>
      <c r="V317" t="s">
        <v>108</v>
      </c>
      <c r="W317" s="1">
        <v>44508.709560185183</v>
      </c>
      <c r="X317">
        <v>156</v>
      </c>
      <c r="Y317">
        <v>37</v>
      </c>
      <c r="Z317">
        <v>0</v>
      </c>
      <c r="AA317">
        <v>37</v>
      </c>
      <c r="AB317">
        <v>0</v>
      </c>
      <c r="AC317">
        <v>9</v>
      </c>
      <c r="AD317">
        <v>1</v>
      </c>
      <c r="AE317">
        <v>0</v>
      </c>
      <c r="AF317">
        <v>0</v>
      </c>
      <c r="AG317">
        <v>0</v>
      </c>
      <c r="AH317" t="s">
        <v>182</v>
      </c>
      <c r="AI317" s="1">
        <v>44509.289583333331</v>
      </c>
      <c r="AJ317">
        <v>205</v>
      </c>
      <c r="AK317">
        <v>1</v>
      </c>
      <c r="AL317">
        <v>0</v>
      </c>
      <c r="AM317">
        <v>1</v>
      </c>
      <c r="AN317">
        <v>0</v>
      </c>
      <c r="AO317">
        <v>2</v>
      </c>
      <c r="AP317">
        <v>0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>
      <c r="A318" t="s">
        <v>902</v>
      </c>
      <c r="B318" t="s">
        <v>79</v>
      </c>
      <c r="C318" t="s">
        <v>903</v>
      </c>
      <c r="D318" t="s">
        <v>81</v>
      </c>
      <c r="E318" s="2" t="str">
        <f>HYPERLINK("capsilon://?command=openfolder&amp;siteaddress=FAM.docvelocity-na8.net&amp;folderid=FX55F5BCE8-17E1-CE8D-9AA4-1F8A79531988","FX21111157")</f>
        <v>FX21111157</v>
      </c>
      <c r="F318" t="s">
        <v>19</v>
      </c>
      <c r="G318" t="s">
        <v>19</v>
      </c>
      <c r="H318" t="s">
        <v>82</v>
      </c>
      <c r="I318" t="s">
        <v>904</v>
      </c>
      <c r="J318">
        <v>286</v>
      </c>
      <c r="K318" t="s">
        <v>84</v>
      </c>
      <c r="L318" t="s">
        <v>85</v>
      </c>
      <c r="M318" t="s">
        <v>86</v>
      </c>
      <c r="N318">
        <v>2</v>
      </c>
      <c r="O318" s="1">
        <v>44508.65929398148</v>
      </c>
      <c r="P318" s="1">
        <v>44509.310347222221</v>
      </c>
      <c r="Q318">
        <v>52441</v>
      </c>
      <c r="R318">
        <v>3810</v>
      </c>
      <c r="S318" t="b">
        <v>0</v>
      </c>
      <c r="T318" t="s">
        <v>87</v>
      </c>
      <c r="U318" t="b">
        <v>0</v>
      </c>
      <c r="V318" t="s">
        <v>189</v>
      </c>
      <c r="W318" s="1">
        <v>44508.750162037039</v>
      </c>
      <c r="X318">
        <v>1672</v>
      </c>
      <c r="Y318">
        <v>206</v>
      </c>
      <c r="Z318">
        <v>0</v>
      </c>
      <c r="AA318">
        <v>206</v>
      </c>
      <c r="AB318">
        <v>0</v>
      </c>
      <c r="AC318">
        <v>103</v>
      </c>
      <c r="AD318">
        <v>80</v>
      </c>
      <c r="AE318">
        <v>0</v>
      </c>
      <c r="AF318">
        <v>0</v>
      </c>
      <c r="AG318">
        <v>0</v>
      </c>
      <c r="AH318" t="s">
        <v>177</v>
      </c>
      <c r="AI318" s="1">
        <v>44509.310347222221</v>
      </c>
      <c r="AJ318">
        <v>1584</v>
      </c>
      <c r="AK318">
        <v>17</v>
      </c>
      <c r="AL318">
        <v>0</v>
      </c>
      <c r="AM318">
        <v>17</v>
      </c>
      <c r="AN318">
        <v>0</v>
      </c>
      <c r="AO318">
        <v>18</v>
      </c>
      <c r="AP318">
        <v>63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>
      <c r="A319" t="s">
        <v>905</v>
      </c>
      <c r="B319" t="s">
        <v>79</v>
      </c>
      <c r="C319" t="s">
        <v>541</v>
      </c>
      <c r="D319" t="s">
        <v>81</v>
      </c>
      <c r="E319" s="2" t="str">
        <f>HYPERLINK("capsilon://?command=openfolder&amp;siteaddress=FAM.docvelocity-na8.net&amp;folderid=FX33B21433-9F23-3D09-364C-98E158FE8012","FX211010807")</f>
        <v>FX211010807</v>
      </c>
      <c r="F319" t="s">
        <v>19</v>
      </c>
      <c r="G319" t="s">
        <v>19</v>
      </c>
      <c r="H319" t="s">
        <v>82</v>
      </c>
      <c r="I319" t="s">
        <v>906</v>
      </c>
      <c r="J319">
        <v>38</v>
      </c>
      <c r="K319" t="s">
        <v>84</v>
      </c>
      <c r="L319" t="s">
        <v>85</v>
      </c>
      <c r="M319" t="s">
        <v>86</v>
      </c>
      <c r="N319">
        <v>2</v>
      </c>
      <c r="O319" s="1">
        <v>44508.667071759257</v>
      </c>
      <c r="P319" s="1">
        <v>44509.313252314816</v>
      </c>
      <c r="Q319">
        <v>55152</v>
      </c>
      <c r="R319">
        <v>678</v>
      </c>
      <c r="S319" t="b">
        <v>0</v>
      </c>
      <c r="T319" t="s">
        <v>87</v>
      </c>
      <c r="U319" t="b">
        <v>0</v>
      </c>
      <c r="V319" t="s">
        <v>181</v>
      </c>
      <c r="W319" s="1">
        <v>44508.710081018522</v>
      </c>
      <c r="X319">
        <v>162</v>
      </c>
      <c r="Y319">
        <v>37</v>
      </c>
      <c r="Z319">
        <v>0</v>
      </c>
      <c r="AA319">
        <v>37</v>
      </c>
      <c r="AB319">
        <v>0</v>
      </c>
      <c r="AC319">
        <v>16</v>
      </c>
      <c r="AD319">
        <v>1</v>
      </c>
      <c r="AE319">
        <v>0</v>
      </c>
      <c r="AF319">
        <v>0</v>
      </c>
      <c r="AG319">
        <v>0</v>
      </c>
      <c r="AH319" t="s">
        <v>160</v>
      </c>
      <c r="AI319" s="1">
        <v>44509.313252314816</v>
      </c>
      <c r="AJ319">
        <v>516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>
      <c r="A320" t="s">
        <v>907</v>
      </c>
      <c r="B320" t="s">
        <v>79</v>
      </c>
      <c r="C320" t="s">
        <v>616</v>
      </c>
      <c r="D320" t="s">
        <v>81</v>
      </c>
      <c r="E320" s="2" t="str">
        <f>HYPERLINK("capsilon://?command=openfolder&amp;siteaddress=FAM.docvelocity-na8.net&amp;folderid=FXCC7DE11D-C054-F059-F019-E4334DEC41BE","FX21112148")</f>
        <v>FX21112148</v>
      </c>
      <c r="F320" t="s">
        <v>19</v>
      </c>
      <c r="G320" t="s">
        <v>19</v>
      </c>
      <c r="H320" t="s">
        <v>82</v>
      </c>
      <c r="I320" t="s">
        <v>908</v>
      </c>
      <c r="J320">
        <v>38</v>
      </c>
      <c r="K320" t="s">
        <v>84</v>
      </c>
      <c r="L320" t="s">
        <v>85</v>
      </c>
      <c r="M320" t="s">
        <v>86</v>
      </c>
      <c r="N320">
        <v>2</v>
      </c>
      <c r="O320" s="1">
        <v>44508.675381944442</v>
      </c>
      <c r="P320" s="1">
        <v>44509.311828703707</v>
      </c>
      <c r="Q320">
        <v>54519</v>
      </c>
      <c r="R320">
        <v>470</v>
      </c>
      <c r="S320" t="b">
        <v>0</v>
      </c>
      <c r="T320" t="s">
        <v>87</v>
      </c>
      <c r="U320" t="b">
        <v>0</v>
      </c>
      <c r="V320" t="s">
        <v>108</v>
      </c>
      <c r="W320" s="1">
        <v>44508.712858796294</v>
      </c>
      <c r="X320">
        <v>248</v>
      </c>
      <c r="Y320">
        <v>37</v>
      </c>
      <c r="Z320">
        <v>0</v>
      </c>
      <c r="AA320">
        <v>37</v>
      </c>
      <c r="AB320">
        <v>0</v>
      </c>
      <c r="AC320">
        <v>21</v>
      </c>
      <c r="AD320">
        <v>1</v>
      </c>
      <c r="AE320">
        <v>0</v>
      </c>
      <c r="AF320">
        <v>0</v>
      </c>
      <c r="AG320">
        <v>0</v>
      </c>
      <c r="AH320" t="s">
        <v>721</v>
      </c>
      <c r="AI320" s="1">
        <v>44509.311828703707</v>
      </c>
      <c r="AJ320">
        <v>222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>
      <c r="A321" t="s">
        <v>909</v>
      </c>
      <c r="B321" t="s">
        <v>79</v>
      </c>
      <c r="C321" t="s">
        <v>910</v>
      </c>
      <c r="D321" t="s">
        <v>81</v>
      </c>
      <c r="E321" s="2" t="str">
        <f>HYPERLINK("capsilon://?command=openfolder&amp;siteaddress=FAM.docvelocity-na8.net&amp;folderid=FXA521EE2A-4C17-65BA-3DCE-B9431A8072AD","FX21078653")</f>
        <v>FX21078653</v>
      </c>
      <c r="F321" t="s">
        <v>19</v>
      </c>
      <c r="G321" t="s">
        <v>19</v>
      </c>
      <c r="H321" t="s">
        <v>82</v>
      </c>
      <c r="I321" t="s">
        <v>911</v>
      </c>
      <c r="J321">
        <v>66</v>
      </c>
      <c r="K321" t="s">
        <v>84</v>
      </c>
      <c r="L321" t="s">
        <v>85</v>
      </c>
      <c r="M321" t="s">
        <v>86</v>
      </c>
      <c r="N321">
        <v>2</v>
      </c>
      <c r="O321" s="1">
        <v>44501.395960648151</v>
      </c>
      <c r="P321" s="1">
        <v>44501.430648148147</v>
      </c>
      <c r="Q321">
        <v>2737</v>
      </c>
      <c r="R321">
        <v>260</v>
      </c>
      <c r="S321" t="b">
        <v>0</v>
      </c>
      <c r="T321" t="s">
        <v>87</v>
      </c>
      <c r="U321" t="b">
        <v>0</v>
      </c>
      <c r="V321" t="s">
        <v>88</v>
      </c>
      <c r="W321" s="1">
        <v>44501.402719907404</v>
      </c>
      <c r="X321">
        <v>194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66</v>
      </c>
      <c r="AE321">
        <v>0</v>
      </c>
      <c r="AF321">
        <v>0</v>
      </c>
      <c r="AG321">
        <v>0</v>
      </c>
      <c r="AH321" t="s">
        <v>721</v>
      </c>
      <c r="AI321" s="1">
        <v>44501.430648148147</v>
      </c>
      <c r="AJ321">
        <v>66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66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>
      <c r="A322" t="s">
        <v>912</v>
      </c>
      <c r="B322" t="s">
        <v>79</v>
      </c>
      <c r="C322" t="s">
        <v>913</v>
      </c>
      <c r="D322" t="s">
        <v>81</v>
      </c>
      <c r="E322" s="2" t="str">
        <f>HYPERLINK("capsilon://?command=openfolder&amp;siteaddress=FAM.docvelocity-na8.net&amp;folderid=FX8E42A4B2-494A-0BF9-37EE-4C0F9396BB67","FX21103981")</f>
        <v>FX21103981</v>
      </c>
      <c r="F322" t="s">
        <v>19</v>
      </c>
      <c r="G322" t="s">
        <v>19</v>
      </c>
      <c r="H322" t="s">
        <v>82</v>
      </c>
      <c r="I322" t="s">
        <v>914</v>
      </c>
      <c r="J322">
        <v>66</v>
      </c>
      <c r="K322" t="s">
        <v>84</v>
      </c>
      <c r="L322" t="s">
        <v>85</v>
      </c>
      <c r="M322" t="s">
        <v>86</v>
      </c>
      <c r="N322">
        <v>2</v>
      </c>
      <c r="O322" s="1">
        <v>44508.680231481485</v>
      </c>
      <c r="P322" s="1">
        <v>44509.314976851849</v>
      </c>
      <c r="Q322">
        <v>54109</v>
      </c>
      <c r="R322">
        <v>733</v>
      </c>
      <c r="S322" t="b">
        <v>0</v>
      </c>
      <c r="T322" t="s">
        <v>87</v>
      </c>
      <c r="U322" t="b">
        <v>0</v>
      </c>
      <c r="V322" t="s">
        <v>181</v>
      </c>
      <c r="W322" s="1">
        <v>44508.713958333334</v>
      </c>
      <c r="X322">
        <v>334</v>
      </c>
      <c r="Y322">
        <v>52</v>
      </c>
      <c r="Z322">
        <v>0</v>
      </c>
      <c r="AA322">
        <v>52</v>
      </c>
      <c r="AB322">
        <v>0</v>
      </c>
      <c r="AC322">
        <v>23</v>
      </c>
      <c r="AD322">
        <v>14</v>
      </c>
      <c r="AE322">
        <v>0</v>
      </c>
      <c r="AF322">
        <v>0</v>
      </c>
      <c r="AG322">
        <v>0</v>
      </c>
      <c r="AH322" t="s">
        <v>177</v>
      </c>
      <c r="AI322" s="1">
        <v>44509.314976851849</v>
      </c>
      <c r="AJ322">
        <v>399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14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>
      <c r="A323" t="s">
        <v>915</v>
      </c>
      <c r="B323" t="s">
        <v>79</v>
      </c>
      <c r="C323" t="s">
        <v>916</v>
      </c>
      <c r="D323" t="s">
        <v>81</v>
      </c>
      <c r="E323" s="2" t="str">
        <f>HYPERLINK("capsilon://?command=openfolder&amp;siteaddress=FAM.docvelocity-na8.net&amp;folderid=FX0F2C8019-3AE0-B14F-D84F-EEB8912FEA04","FX21112782")</f>
        <v>FX21112782</v>
      </c>
      <c r="F323" t="s">
        <v>19</v>
      </c>
      <c r="G323" t="s">
        <v>19</v>
      </c>
      <c r="H323" t="s">
        <v>82</v>
      </c>
      <c r="I323" t="s">
        <v>917</v>
      </c>
      <c r="J323">
        <v>135</v>
      </c>
      <c r="K323" t="s">
        <v>84</v>
      </c>
      <c r="L323" t="s">
        <v>85</v>
      </c>
      <c r="M323" t="s">
        <v>86</v>
      </c>
      <c r="N323">
        <v>2</v>
      </c>
      <c r="O323" s="1">
        <v>44508.709016203706</v>
      </c>
      <c r="P323" s="1">
        <v>44509.324675925927</v>
      </c>
      <c r="Q323">
        <v>50323</v>
      </c>
      <c r="R323">
        <v>2870</v>
      </c>
      <c r="S323" t="b">
        <v>0</v>
      </c>
      <c r="T323" t="s">
        <v>87</v>
      </c>
      <c r="U323" t="b">
        <v>0</v>
      </c>
      <c r="V323" t="s">
        <v>181</v>
      </c>
      <c r="W323" s="1">
        <v>44508.733981481484</v>
      </c>
      <c r="X323">
        <v>1729</v>
      </c>
      <c r="Y323">
        <v>144</v>
      </c>
      <c r="Z323">
        <v>0</v>
      </c>
      <c r="AA323">
        <v>144</v>
      </c>
      <c r="AB323">
        <v>0</v>
      </c>
      <c r="AC323">
        <v>126</v>
      </c>
      <c r="AD323">
        <v>-9</v>
      </c>
      <c r="AE323">
        <v>0</v>
      </c>
      <c r="AF323">
        <v>0</v>
      </c>
      <c r="AG323">
        <v>0</v>
      </c>
      <c r="AH323" t="s">
        <v>721</v>
      </c>
      <c r="AI323" s="1">
        <v>44509.324675925927</v>
      </c>
      <c r="AJ323">
        <v>1109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-9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>
      <c r="A324" t="s">
        <v>918</v>
      </c>
      <c r="B324" t="s">
        <v>79</v>
      </c>
      <c r="C324" t="s">
        <v>816</v>
      </c>
      <c r="D324" t="s">
        <v>81</v>
      </c>
      <c r="E324" s="2" t="str">
        <f>HYPERLINK("capsilon://?command=openfolder&amp;siteaddress=FAM.docvelocity-na8.net&amp;folderid=FXCD0F9284-CFFD-FD31-A211-406AE1BC1F54","FX21112948")</f>
        <v>FX21112948</v>
      </c>
      <c r="F324" t="s">
        <v>19</v>
      </c>
      <c r="G324" t="s">
        <v>19</v>
      </c>
      <c r="H324" t="s">
        <v>82</v>
      </c>
      <c r="I324" t="s">
        <v>919</v>
      </c>
      <c r="J324">
        <v>28</v>
      </c>
      <c r="K324" t="s">
        <v>84</v>
      </c>
      <c r="L324" t="s">
        <v>85</v>
      </c>
      <c r="M324" t="s">
        <v>86</v>
      </c>
      <c r="N324">
        <v>1</v>
      </c>
      <c r="O324" s="1">
        <v>44508.709374999999</v>
      </c>
      <c r="P324" s="1">
        <v>44508.751562500001</v>
      </c>
      <c r="Q324">
        <v>3480</v>
      </c>
      <c r="R324">
        <v>165</v>
      </c>
      <c r="S324" t="b">
        <v>0</v>
      </c>
      <c r="T324" t="s">
        <v>87</v>
      </c>
      <c r="U324" t="b">
        <v>0</v>
      </c>
      <c r="V324" t="s">
        <v>189</v>
      </c>
      <c r="W324" s="1">
        <v>44508.751562500001</v>
      </c>
      <c r="X324">
        <v>120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28</v>
      </c>
      <c r="AE324">
        <v>21</v>
      </c>
      <c r="AF324">
        <v>0</v>
      </c>
      <c r="AG324">
        <v>1</v>
      </c>
      <c r="AH324" t="s">
        <v>87</v>
      </c>
      <c r="AI324" t="s">
        <v>87</v>
      </c>
      <c r="AJ324" t="s">
        <v>87</v>
      </c>
      <c r="AK324" t="s">
        <v>87</v>
      </c>
      <c r="AL324" t="s">
        <v>87</v>
      </c>
      <c r="AM324" t="s">
        <v>87</v>
      </c>
      <c r="AN324" t="s">
        <v>87</v>
      </c>
      <c r="AO324" t="s">
        <v>87</v>
      </c>
      <c r="AP324" t="s">
        <v>87</v>
      </c>
      <c r="AQ324" t="s">
        <v>87</v>
      </c>
      <c r="AR324" t="s">
        <v>87</v>
      </c>
      <c r="AS324" t="s">
        <v>87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>
      <c r="A325" t="s">
        <v>920</v>
      </c>
      <c r="B325" t="s">
        <v>79</v>
      </c>
      <c r="C325" t="s">
        <v>921</v>
      </c>
      <c r="D325" t="s">
        <v>81</v>
      </c>
      <c r="E325" s="2" t="str">
        <f>HYPERLINK("capsilon://?command=openfolder&amp;siteaddress=FAM.docvelocity-na8.net&amp;folderid=FXFBA1AC2F-9C01-788F-A219-56BEECD4E05D","FX2111843")</f>
        <v>FX2111843</v>
      </c>
      <c r="F325" t="s">
        <v>19</v>
      </c>
      <c r="G325" t="s">
        <v>19</v>
      </c>
      <c r="H325" t="s">
        <v>82</v>
      </c>
      <c r="I325" t="s">
        <v>922</v>
      </c>
      <c r="J325">
        <v>38</v>
      </c>
      <c r="K325" t="s">
        <v>84</v>
      </c>
      <c r="L325" t="s">
        <v>85</v>
      </c>
      <c r="M325" t="s">
        <v>86</v>
      </c>
      <c r="N325">
        <v>2</v>
      </c>
      <c r="O325" s="1">
        <v>44508.711273148147</v>
      </c>
      <c r="P325" s="1">
        <v>44509.31795138889</v>
      </c>
      <c r="Q325">
        <v>51598</v>
      </c>
      <c r="R325">
        <v>819</v>
      </c>
      <c r="S325" t="b">
        <v>0</v>
      </c>
      <c r="T325" t="s">
        <v>87</v>
      </c>
      <c r="U325" t="b">
        <v>0</v>
      </c>
      <c r="V325" t="s">
        <v>173</v>
      </c>
      <c r="W325" s="1">
        <v>44508.719050925924</v>
      </c>
      <c r="X325">
        <v>414</v>
      </c>
      <c r="Y325">
        <v>37</v>
      </c>
      <c r="Z325">
        <v>0</v>
      </c>
      <c r="AA325">
        <v>37</v>
      </c>
      <c r="AB325">
        <v>0</v>
      </c>
      <c r="AC325">
        <v>23</v>
      </c>
      <c r="AD325">
        <v>1</v>
      </c>
      <c r="AE325">
        <v>0</v>
      </c>
      <c r="AF325">
        <v>0</v>
      </c>
      <c r="AG325">
        <v>0</v>
      </c>
      <c r="AH325" t="s">
        <v>160</v>
      </c>
      <c r="AI325" s="1">
        <v>44509.31795138889</v>
      </c>
      <c r="AJ325">
        <v>405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>
      <c r="A326" t="s">
        <v>923</v>
      </c>
      <c r="B326" t="s">
        <v>79</v>
      </c>
      <c r="C326" t="s">
        <v>877</v>
      </c>
      <c r="D326" t="s">
        <v>81</v>
      </c>
      <c r="E326" s="2" t="str">
        <f>HYPERLINK("capsilon://?command=openfolder&amp;siteaddress=FAM.docvelocity-na8.net&amp;folderid=FXE57F7594-E8A9-85FD-78E0-99140F52514D","FX21109971")</f>
        <v>FX21109971</v>
      </c>
      <c r="F326" t="s">
        <v>19</v>
      </c>
      <c r="G326" t="s">
        <v>19</v>
      </c>
      <c r="H326" t="s">
        <v>82</v>
      </c>
      <c r="I326" t="s">
        <v>924</v>
      </c>
      <c r="J326">
        <v>99</v>
      </c>
      <c r="K326" t="s">
        <v>84</v>
      </c>
      <c r="L326" t="s">
        <v>85</v>
      </c>
      <c r="M326" t="s">
        <v>86</v>
      </c>
      <c r="N326">
        <v>2</v>
      </c>
      <c r="O326" s="1">
        <v>44508.713449074072</v>
      </c>
      <c r="P326" s="1">
        <v>44509.324733796297</v>
      </c>
      <c r="Q326">
        <v>51620</v>
      </c>
      <c r="R326">
        <v>1195</v>
      </c>
      <c r="S326" t="b">
        <v>0</v>
      </c>
      <c r="T326" t="s">
        <v>87</v>
      </c>
      <c r="U326" t="b">
        <v>0</v>
      </c>
      <c r="V326" t="s">
        <v>147</v>
      </c>
      <c r="W326" s="1">
        <v>44508.733206018522</v>
      </c>
      <c r="X326">
        <v>353</v>
      </c>
      <c r="Y326">
        <v>94</v>
      </c>
      <c r="Z326">
        <v>0</v>
      </c>
      <c r="AA326">
        <v>94</v>
      </c>
      <c r="AB326">
        <v>0</v>
      </c>
      <c r="AC326">
        <v>51</v>
      </c>
      <c r="AD326">
        <v>5</v>
      </c>
      <c r="AE326">
        <v>0</v>
      </c>
      <c r="AF326">
        <v>0</v>
      </c>
      <c r="AG326">
        <v>0</v>
      </c>
      <c r="AH326" t="s">
        <v>177</v>
      </c>
      <c r="AI326" s="1">
        <v>44509.324733796297</v>
      </c>
      <c r="AJ326">
        <v>842</v>
      </c>
      <c r="AK326">
        <v>10</v>
      </c>
      <c r="AL326">
        <v>0</v>
      </c>
      <c r="AM326">
        <v>10</v>
      </c>
      <c r="AN326">
        <v>0</v>
      </c>
      <c r="AO326">
        <v>10</v>
      </c>
      <c r="AP326">
        <v>-5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>
      <c r="A327" t="s">
        <v>925</v>
      </c>
      <c r="B327" t="s">
        <v>79</v>
      </c>
      <c r="C327" t="s">
        <v>877</v>
      </c>
      <c r="D327" t="s">
        <v>81</v>
      </c>
      <c r="E327" s="2" t="str">
        <f>HYPERLINK("capsilon://?command=openfolder&amp;siteaddress=FAM.docvelocity-na8.net&amp;folderid=FXE57F7594-E8A9-85FD-78E0-99140F52514D","FX21109971")</f>
        <v>FX21109971</v>
      </c>
      <c r="F327" t="s">
        <v>19</v>
      </c>
      <c r="G327" t="s">
        <v>19</v>
      </c>
      <c r="H327" t="s">
        <v>82</v>
      </c>
      <c r="I327" t="s">
        <v>926</v>
      </c>
      <c r="J327">
        <v>28</v>
      </c>
      <c r="K327" t="s">
        <v>84</v>
      </c>
      <c r="L327" t="s">
        <v>85</v>
      </c>
      <c r="M327" t="s">
        <v>86</v>
      </c>
      <c r="N327">
        <v>2</v>
      </c>
      <c r="O327" s="1">
        <v>44508.713761574072</v>
      </c>
      <c r="P327" s="1">
        <v>44509.321782407409</v>
      </c>
      <c r="Q327">
        <v>52114</v>
      </c>
      <c r="R327">
        <v>419</v>
      </c>
      <c r="S327" t="b">
        <v>0</v>
      </c>
      <c r="T327" t="s">
        <v>87</v>
      </c>
      <c r="U327" t="b">
        <v>0</v>
      </c>
      <c r="V327" t="s">
        <v>108</v>
      </c>
      <c r="W327" s="1">
        <v>44508.731493055559</v>
      </c>
      <c r="X327">
        <v>88</v>
      </c>
      <c r="Y327">
        <v>21</v>
      </c>
      <c r="Z327">
        <v>0</v>
      </c>
      <c r="AA327">
        <v>21</v>
      </c>
      <c r="AB327">
        <v>0</v>
      </c>
      <c r="AC327">
        <v>1</v>
      </c>
      <c r="AD327">
        <v>7</v>
      </c>
      <c r="AE327">
        <v>0</v>
      </c>
      <c r="AF327">
        <v>0</v>
      </c>
      <c r="AG327">
        <v>0</v>
      </c>
      <c r="AH327" t="s">
        <v>160</v>
      </c>
      <c r="AI327" s="1">
        <v>44509.321782407409</v>
      </c>
      <c r="AJ327">
        <v>331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>
      <c r="A328" t="s">
        <v>927</v>
      </c>
      <c r="B328" t="s">
        <v>79</v>
      </c>
      <c r="C328" t="s">
        <v>877</v>
      </c>
      <c r="D328" t="s">
        <v>81</v>
      </c>
      <c r="E328" s="2" t="str">
        <f>HYPERLINK("capsilon://?command=openfolder&amp;siteaddress=FAM.docvelocity-na8.net&amp;folderid=FXE57F7594-E8A9-85FD-78E0-99140F52514D","FX21109971")</f>
        <v>FX21109971</v>
      </c>
      <c r="F328" t="s">
        <v>19</v>
      </c>
      <c r="G328" t="s">
        <v>19</v>
      </c>
      <c r="H328" t="s">
        <v>82</v>
      </c>
      <c r="I328" t="s">
        <v>928</v>
      </c>
      <c r="J328">
        <v>99</v>
      </c>
      <c r="K328" t="s">
        <v>84</v>
      </c>
      <c r="L328" t="s">
        <v>85</v>
      </c>
      <c r="M328" t="s">
        <v>86</v>
      </c>
      <c r="N328">
        <v>2</v>
      </c>
      <c r="O328" s="1">
        <v>44508.713923611111</v>
      </c>
      <c r="P328" s="1">
        <v>44509.332569444443</v>
      </c>
      <c r="Q328">
        <v>52297</v>
      </c>
      <c r="R328">
        <v>1154</v>
      </c>
      <c r="S328" t="b">
        <v>0</v>
      </c>
      <c r="T328" t="s">
        <v>87</v>
      </c>
      <c r="U328" t="b">
        <v>0</v>
      </c>
      <c r="V328" t="s">
        <v>108</v>
      </c>
      <c r="W328" s="1">
        <v>44508.734085648146</v>
      </c>
      <c r="X328">
        <v>223</v>
      </c>
      <c r="Y328">
        <v>99</v>
      </c>
      <c r="Z328">
        <v>0</v>
      </c>
      <c r="AA328">
        <v>99</v>
      </c>
      <c r="AB328">
        <v>0</v>
      </c>
      <c r="AC328">
        <v>41</v>
      </c>
      <c r="AD328">
        <v>0</v>
      </c>
      <c r="AE328">
        <v>0</v>
      </c>
      <c r="AF328">
        <v>0</v>
      </c>
      <c r="AG328">
        <v>0</v>
      </c>
      <c r="AH328" t="s">
        <v>160</v>
      </c>
      <c r="AI328" s="1">
        <v>44509.332569444443</v>
      </c>
      <c r="AJ328">
        <v>931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>
      <c r="A329" t="s">
        <v>929</v>
      </c>
      <c r="B329" t="s">
        <v>79</v>
      </c>
      <c r="C329" t="s">
        <v>877</v>
      </c>
      <c r="D329" t="s">
        <v>81</v>
      </c>
      <c r="E329" s="2" t="str">
        <f>HYPERLINK("capsilon://?command=openfolder&amp;siteaddress=FAM.docvelocity-na8.net&amp;folderid=FXE57F7594-E8A9-85FD-78E0-99140F52514D","FX21109971")</f>
        <v>FX21109971</v>
      </c>
      <c r="F329" t="s">
        <v>19</v>
      </c>
      <c r="G329" t="s">
        <v>19</v>
      </c>
      <c r="H329" t="s">
        <v>82</v>
      </c>
      <c r="I329" t="s">
        <v>930</v>
      </c>
      <c r="J329">
        <v>28</v>
      </c>
      <c r="K329" t="s">
        <v>84</v>
      </c>
      <c r="L329" t="s">
        <v>85</v>
      </c>
      <c r="M329" t="s">
        <v>86</v>
      </c>
      <c r="N329">
        <v>2</v>
      </c>
      <c r="O329" s="1">
        <v>44508.714201388888</v>
      </c>
      <c r="P329" s="1">
        <v>44509.327002314814</v>
      </c>
      <c r="Q329">
        <v>52629</v>
      </c>
      <c r="R329">
        <v>317</v>
      </c>
      <c r="S329" t="b">
        <v>0</v>
      </c>
      <c r="T329" t="s">
        <v>87</v>
      </c>
      <c r="U329" t="b">
        <v>0</v>
      </c>
      <c r="V329" t="s">
        <v>147</v>
      </c>
      <c r="W329" s="1">
        <v>44508.734560185185</v>
      </c>
      <c r="X329">
        <v>117</v>
      </c>
      <c r="Y329">
        <v>21</v>
      </c>
      <c r="Z329">
        <v>0</v>
      </c>
      <c r="AA329">
        <v>21</v>
      </c>
      <c r="AB329">
        <v>0</v>
      </c>
      <c r="AC329">
        <v>1</v>
      </c>
      <c r="AD329">
        <v>7</v>
      </c>
      <c r="AE329">
        <v>0</v>
      </c>
      <c r="AF329">
        <v>0</v>
      </c>
      <c r="AG329">
        <v>0</v>
      </c>
      <c r="AH329" t="s">
        <v>721</v>
      </c>
      <c r="AI329" s="1">
        <v>44509.327002314814</v>
      </c>
      <c r="AJ329">
        <v>200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>
      <c r="A330" t="s">
        <v>931</v>
      </c>
      <c r="B330" t="s">
        <v>79</v>
      </c>
      <c r="C330" t="s">
        <v>877</v>
      </c>
      <c r="D330" t="s">
        <v>81</v>
      </c>
      <c r="E330" s="2" t="str">
        <f>HYPERLINK("capsilon://?command=openfolder&amp;siteaddress=FAM.docvelocity-na8.net&amp;folderid=FXE57F7594-E8A9-85FD-78E0-99140F52514D","FX21109971")</f>
        <v>FX21109971</v>
      </c>
      <c r="F330" t="s">
        <v>19</v>
      </c>
      <c r="G330" t="s">
        <v>19</v>
      </c>
      <c r="H330" t="s">
        <v>82</v>
      </c>
      <c r="I330" t="s">
        <v>932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44508.714282407411</v>
      </c>
      <c r="P330" s="1">
        <v>44509.32739583333</v>
      </c>
      <c r="Q330">
        <v>52681</v>
      </c>
      <c r="R330">
        <v>292</v>
      </c>
      <c r="S330" t="b">
        <v>0</v>
      </c>
      <c r="T330" t="s">
        <v>87</v>
      </c>
      <c r="U330" t="b">
        <v>0</v>
      </c>
      <c r="V330" t="s">
        <v>108</v>
      </c>
      <c r="W330" s="1">
        <v>44508.734814814816</v>
      </c>
      <c r="X330">
        <v>62</v>
      </c>
      <c r="Y330">
        <v>21</v>
      </c>
      <c r="Z330">
        <v>0</v>
      </c>
      <c r="AA330">
        <v>21</v>
      </c>
      <c r="AB330">
        <v>0</v>
      </c>
      <c r="AC330">
        <v>1</v>
      </c>
      <c r="AD330">
        <v>7</v>
      </c>
      <c r="AE330">
        <v>0</v>
      </c>
      <c r="AF330">
        <v>0</v>
      </c>
      <c r="AG330">
        <v>0</v>
      </c>
      <c r="AH330" t="s">
        <v>177</v>
      </c>
      <c r="AI330" s="1">
        <v>44509.32739583333</v>
      </c>
      <c r="AJ330">
        <v>230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>
      <c r="A331" t="s">
        <v>933</v>
      </c>
      <c r="B331" t="s">
        <v>79</v>
      </c>
      <c r="C331" t="s">
        <v>877</v>
      </c>
      <c r="D331" t="s">
        <v>81</v>
      </c>
      <c r="E331" s="2" t="str">
        <f>HYPERLINK("capsilon://?command=openfolder&amp;siteaddress=FAM.docvelocity-na8.net&amp;folderid=FXE57F7594-E8A9-85FD-78E0-99140F52514D","FX21109971")</f>
        <v>FX21109971</v>
      </c>
      <c r="F331" t="s">
        <v>19</v>
      </c>
      <c r="G331" t="s">
        <v>19</v>
      </c>
      <c r="H331" t="s">
        <v>82</v>
      </c>
      <c r="I331" t="s">
        <v>934</v>
      </c>
      <c r="J331">
        <v>28</v>
      </c>
      <c r="K331" t="s">
        <v>84</v>
      </c>
      <c r="L331" t="s">
        <v>85</v>
      </c>
      <c r="M331" t="s">
        <v>86</v>
      </c>
      <c r="N331">
        <v>2</v>
      </c>
      <c r="O331" s="1">
        <v>44508.714560185188</v>
      </c>
      <c r="P331" s="1">
        <v>44509.32953703704</v>
      </c>
      <c r="Q331">
        <v>52803</v>
      </c>
      <c r="R331">
        <v>331</v>
      </c>
      <c r="S331" t="b">
        <v>0</v>
      </c>
      <c r="T331" t="s">
        <v>87</v>
      </c>
      <c r="U331" t="b">
        <v>0</v>
      </c>
      <c r="V331" t="s">
        <v>181</v>
      </c>
      <c r="W331" s="1">
        <v>44508.735439814816</v>
      </c>
      <c r="X331">
        <v>113</v>
      </c>
      <c r="Y331">
        <v>12</v>
      </c>
      <c r="Z331">
        <v>0</v>
      </c>
      <c r="AA331">
        <v>12</v>
      </c>
      <c r="AB331">
        <v>21</v>
      </c>
      <c r="AC331">
        <v>1</v>
      </c>
      <c r="AD331">
        <v>16</v>
      </c>
      <c r="AE331">
        <v>0</v>
      </c>
      <c r="AF331">
        <v>0</v>
      </c>
      <c r="AG331">
        <v>0</v>
      </c>
      <c r="AH331" t="s">
        <v>721</v>
      </c>
      <c r="AI331" s="1">
        <v>44509.32953703704</v>
      </c>
      <c r="AJ331">
        <v>218</v>
      </c>
      <c r="AK331">
        <v>0</v>
      </c>
      <c r="AL331">
        <v>0</v>
      </c>
      <c r="AM331">
        <v>0</v>
      </c>
      <c r="AN331">
        <v>21</v>
      </c>
      <c r="AO331">
        <v>0</v>
      </c>
      <c r="AP331">
        <v>16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>
      <c r="A332" t="s">
        <v>935</v>
      </c>
      <c r="B332" t="s">
        <v>79</v>
      </c>
      <c r="C332" t="s">
        <v>838</v>
      </c>
      <c r="D332" t="s">
        <v>81</v>
      </c>
      <c r="E332" s="2" t="str">
        <f>HYPERLINK("capsilon://?command=openfolder&amp;siteaddress=FAM.docvelocity-na8.net&amp;folderid=FX837508DE-BE60-FE09-E3F7-8A60AA992A0E","FX2111886")</f>
        <v>FX2111886</v>
      </c>
      <c r="F332" t="s">
        <v>19</v>
      </c>
      <c r="G332" t="s">
        <v>19</v>
      </c>
      <c r="H332" t="s">
        <v>82</v>
      </c>
      <c r="I332" t="s">
        <v>936</v>
      </c>
      <c r="J332">
        <v>66</v>
      </c>
      <c r="K332" t="s">
        <v>84</v>
      </c>
      <c r="L332" t="s">
        <v>85</v>
      </c>
      <c r="M332" t="s">
        <v>86</v>
      </c>
      <c r="N332">
        <v>2</v>
      </c>
      <c r="O332" s="1">
        <v>44508.714641203704</v>
      </c>
      <c r="P332" s="1">
        <v>44509.331550925926</v>
      </c>
      <c r="Q332">
        <v>52725</v>
      </c>
      <c r="R332">
        <v>576</v>
      </c>
      <c r="S332" t="b">
        <v>0</v>
      </c>
      <c r="T332" t="s">
        <v>87</v>
      </c>
      <c r="U332" t="b">
        <v>0</v>
      </c>
      <c r="V332" t="s">
        <v>147</v>
      </c>
      <c r="W332" s="1">
        <v>44508.73709490741</v>
      </c>
      <c r="X332">
        <v>218</v>
      </c>
      <c r="Y332">
        <v>52</v>
      </c>
      <c r="Z332">
        <v>0</v>
      </c>
      <c r="AA332">
        <v>52</v>
      </c>
      <c r="AB332">
        <v>0</v>
      </c>
      <c r="AC332">
        <v>33</v>
      </c>
      <c r="AD332">
        <v>14</v>
      </c>
      <c r="AE332">
        <v>0</v>
      </c>
      <c r="AF332">
        <v>0</v>
      </c>
      <c r="AG332">
        <v>0</v>
      </c>
      <c r="AH332" t="s">
        <v>177</v>
      </c>
      <c r="AI332" s="1">
        <v>44509.331550925926</v>
      </c>
      <c r="AJ332">
        <v>358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14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>
      <c r="A333" t="s">
        <v>937</v>
      </c>
      <c r="B333" t="s">
        <v>79</v>
      </c>
      <c r="C333" t="s">
        <v>869</v>
      </c>
      <c r="D333" t="s">
        <v>81</v>
      </c>
      <c r="E333" s="2" t="str">
        <f>HYPERLINK("capsilon://?command=openfolder&amp;siteaddress=FAM.docvelocity-na8.net&amp;folderid=FXC14000BA-AF7E-88D6-0AD7-0B48A60675BF","FX210810923")</f>
        <v>FX210810923</v>
      </c>
      <c r="F333" t="s">
        <v>19</v>
      </c>
      <c r="G333" t="s">
        <v>19</v>
      </c>
      <c r="H333" t="s">
        <v>82</v>
      </c>
      <c r="I333" t="s">
        <v>870</v>
      </c>
      <c r="J333">
        <v>120</v>
      </c>
      <c r="K333" t="s">
        <v>84</v>
      </c>
      <c r="L333" t="s">
        <v>85</v>
      </c>
      <c r="M333" t="s">
        <v>86</v>
      </c>
      <c r="N333">
        <v>2</v>
      </c>
      <c r="O333" s="1">
        <v>44508.718576388892</v>
      </c>
      <c r="P333" s="1">
        <v>44508.816979166666</v>
      </c>
      <c r="Q333">
        <v>7724</v>
      </c>
      <c r="R333">
        <v>778</v>
      </c>
      <c r="S333" t="b">
        <v>0</v>
      </c>
      <c r="T333" t="s">
        <v>87</v>
      </c>
      <c r="U333" t="b">
        <v>1</v>
      </c>
      <c r="V333" t="s">
        <v>147</v>
      </c>
      <c r="W333" s="1">
        <v>44508.727638888886</v>
      </c>
      <c r="X333">
        <v>509</v>
      </c>
      <c r="Y333">
        <v>114</v>
      </c>
      <c r="Z333">
        <v>0</v>
      </c>
      <c r="AA333">
        <v>114</v>
      </c>
      <c r="AB333">
        <v>0</v>
      </c>
      <c r="AC333">
        <v>60</v>
      </c>
      <c r="AD333">
        <v>6</v>
      </c>
      <c r="AE333">
        <v>0</v>
      </c>
      <c r="AF333">
        <v>0</v>
      </c>
      <c r="AG333">
        <v>0</v>
      </c>
      <c r="AH333" t="s">
        <v>104</v>
      </c>
      <c r="AI333" s="1">
        <v>44508.816979166666</v>
      </c>
      <c r="AJ333">
        <v>255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6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>
      <c r="A334" t="s">
        <v>938</v>
      </c>
      <c r="B334" t="s">
        <v>79</v>
      </c>
      <c r="C334" t="s">
        <v>939</v>
      </c>
      <c r="D334" t="s">
        <v>81</v>
      </c>
      <c r="E334" s="2" t="str">
        <f>HYPERLINK("capsilon://?command=openfolder&amp;siteaddress=FAM.docvelocity-na8.net&amp;folderid=FXA044FEEC-7B15-251F-C79A-7C3E86583381","FX21113536")</f>
        <v>FX21113536</v>
      </c>
      <c r="F334" t="s">
        <v>19</v>
      </c>
      <c r="G334" t="s">
        <v>19</v>
      </c>
      <c r="H334" t="s">
        <v>82</v>
      </c>
      <c r="I334" t="s">
        <v>940</v>
      </c>
      <c r="J334">
        <v>38</v>
      </c>
      <c r="K334" t="s">
        <v>84</v>
      </c>
      <c r="L334" t="s">
        <v>85</v>
      </c>
      <c r="M334" t="s">
        <v>86</v>
      </c>
      <c r="N334">
        <v>2</v>
      </c>
      <c r="O334" s="1">
        <v>44508.719907407409</v>
      </c>
      <c r="P334" s="1">
        <v>44509.332800925928</v>
      </c>
      <c r="Q334">
        <v>52521</v>
      </c>
      <c r="R334">
        <v>433</v>
      </c>
      <c r="S334" t="b">
        <v>0</v>
      </c>
      <c r="T334" t="s">
        <v>87</v>
      </c>
      <c r="U334" t="b">
        <v>0</v>
      </c>
      <c r="V334" t="s">
        <v>108</v>
      </c>
      <c r="W334" s="1">
        <v>44508.736585648148</v>
      </c>
      <c r="X334">
        <v>152</v>
      </c>
      <c r="Y334">
        <v>37</v>
      </c>
      <c r="Z334">
        <v>0</v>
      </c>
      <c r="AA334">
        <v>37</v>
      </c>
      <c r="AB334">
        <v>0</v>
      </c>
      <c r="AC334">
        <v>22</v>
      </c>
      <c r="AD334">
        <v>1</v>
      </c>
      <c r="AE334">
        <v>0</v>
      </c>
      <c r="AF334">
        <v>0</v>
      </c>
      <c r="AG334">
        <v>0</v>
      </c>
      <c r="AH334" t="s">
        <v>721</v>
      </c>
      <c r="AI334" s="1">
        <v>44509.332800925928</v>
      </c>
      <c r="AJ334">
        <v>281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>
      <c r="A335" t="s">
        <v>941</v>
      </c>
      <c r="B335" t="s">
        <v>79</v>
      </c>
      <c r="C335" t="s">
        <v>816</v>
      </c>
      <c r="D335" t="s">
        <v>81</v>
      </c>
      <c r="E335" s="2" t="str">
        <f>HYPERLINK("capsilon://?command=openfolder&amp;siteaddress=FAM.docvelocity-na8.net&amp;folderid=FXCD0F9284-CFFD-FD31-A211-406AE1BC1F54","FX21112948")</f>
        <v>FX21112948</v>
      </c>
      <c r="F335" t="s">
        <v>19</v>
      </c>
      <c r="G335" t="s">
        <v>19</v>
      </c>
      <c r="H335" t="s">
        <v>82</v>
      </c>
      <c r="I335" t="s">
        <v>919</v>
      </c>
      <c r="J335">
        <v>28</v>
      </c>
      <c r="K335" t="s">
        <v>84</v>
      </c>
      <c r="L335" t="s">
        <v>85</v>
      </c>
      <c r="M335" t="s">
        <v>86</v>
      </c>
      <c r="N335">
        <v>2</v>
      </c>
      <c r="O335" s="1">
        <v>44508.752071759256</v>
      </c>
      <c r="P335" s="1">
        <v>44508.818356481483</v>
      </c>
      <c r="Q335">
        <v>5434</v>
      </c>
      <c r="R335">
        <v>293</v>
      </c>
      <c r="S335" t="b">
        <v>0</v>
      </c>
      <c r="T335" t="s">
        <v>87</v>
      </c>
      <c r="U335" t="b">
        <v>1</v>
      </c>
      <c r="V335" t="s">
        <v>189</v>
      </c>
      <c r="W335" s="1">
        <v>44508.754108796296</v>
      </c>
      <c r="X335">
        <v>175</v>
      </c>
      <c r="Y335">
        <v>21</v>
      </c>
      <c r="Z335">
        <v>0</v>
      </c>
      <c r="AA335">
        <v>21</v>
      </c>
      <c r="AB335">
        <v>0</v>
      </c>
      <c r="AC335">
        <v>7</v>
      </c>
      <c r="AD335">
        <v>7</v>
      </c>
      <c r="AE335">
        <v>0</v>
      </c>
      <c r="AF335">
        <v>0</v>
      </c>
      <c r="AG335">
        <v>0</v>
      </c>
      <c r="AH335" t="s">
        <v>104</v>
      </c>
      <c r="AI335" s="1">
        <v>44508.818356481483</v>
      </c>
      <c r="AJ335">
        <v>118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7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>
      <c r="A336" t="s">
        <v>942</v>
      </c>
      <c r="B336" t="s">
        <v>79</v>
      </c>
      <c r="C336" t="s">
        <v>943</v>
      </c>
      <c r="D336" t="s">
        <v>81</v>
      </c>
      <c r="E336" s="2" t="str">
        <f>HYPERLINK("capsilon://?command=openfolder&amp;siteaddress=FAM.docvelocity-na8.net&amp;folderid=FX73BA6154-C06B-4342-4129-1F4562E3DE1A","FX21108658")</f>
        <v>FX21108658</v>
      </c>
      <c r="F336" t="s">
        <v>19</v>
      </c>
      <c r="G336" t="s">
        <v>19</v>
      </c>
      <c r="H336" t="s">
        <v>82</v>
      </c>
      <c r="I336" t="s">
        <v>944</v>
      </c>
      <c r="J336">
        <v>66</v>
      </c>
      <c r="K336" t="s">
        <v>84</v>
      </c>
      <c r="L336" t="s">
        <v>85</v>
      </c>
      <c r="M336" t="s">
        <v>86</v>
      </c>
      <c r="N336">
        <v>2</v>
      </c>
      <c r="O336" s="1">
        <v>44501.396828703706</v>
      </c>
      <c r="P336" s="1">
        <v>44501.438067129631</v>
      </c>
      <c r="Q336">
        <v>1979</v>
      </c>
      <c r="R336">
        <v>1584</v>
      </c>
      <c r="S336" t="b">
        <v>0</v>
      </c>
      <c r="T336" t="s">
        <v>87</v>
      </c>
      <c r="U336" t="b">
        <v>0</v>
      </c>
      <c r="V336" t="s">
        <v>290</v>
      </c>
      <c r="W336" s="1">
        <v>44501.412557870368</v>
      </c>
      <c r="X336">
        <v>879</v>
      </c>
      <c r="Y336">
        <v>52</v>
      </c>
      <c r="Z336">
        <v>0</v>
      </c>
      <c r="AA336">
        <v>52</v>
      </c>
      <c r="AB336">
        <v>0</v>
      </c>
      <c r="AC336">
        <v>38</v>
      </c>
      <c r="AD336">
        <v>14</v>
      </c>
      <c r="AE336">
        <v>0</v>
      </c>
      <c r="AF336">
        <v>0</v>
      </c>
      <c r="AG336">
        <v>0</v>
      </c>
      <c r="AH336" t="s">
        <v>721</v>
      </c>
      <c r="AI336" s="1">
        <v>44501.438067129631</v>
      </c>
      <c r="AJ336">
        <v>640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14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>
      <c r="A337" t="s">
        <v>945</v>
      </c>
      <c r="B337" t="s">
        <v>79</v>
      </c>
      <c r="C337" t="s">
        <v>946</v>
      </c>
      <c r="D337" t="s">
        <v>81</v>
      </c>
      <c r="E337" s="2" t="str">
        <f>HYPERLINK("capsilon://?command=openfolder&amp;siteaddress=FAM.docvelocity-na8.net&amp;folderid=FX0AF70D6E-5C21-3BBA-D2C8-AEBD054DA2A3","FX21094396")</f>
        <v>FX21094396</v>
      </c>
      <c r="F337" t="s">
        <v>19</v>
      </c>
      <c r="G337" t="s">
        <v>19</v>
      </c>
      <c r="H337" t="s">
        <v>82</v>
      </c>
      <c r="I337" t="s">
        <v>947</v>
      </c>
      <c r="J337">
        <v>112</v>
      </c>
      <c r="K337" t="s">
        <v>84</v>
      </c>
      <c r="L337" t="s">
        <v>85</v>
      </c>
      <c r="M337" t="s">
        <v>86</v>
      </c>
      <c r="N337">
        <v>2</v>
      </c>
      <c r="O337" s="1">
        <v>44508.830833333333</v>
      </c>
      <c r="P337" s="1">
        <v>44509.338333333333</v>
      </c>
      <c r="Q337">
        <v>42872</v>
      </c>
      <c r="R337">
        <v>976</v>
      </c>
      <c r="S337" t="b">
        <v>0</v>
      </c>
      <c r="T337" t="s">
        <v>87</v>
      </c>
      <c r="U337" t="b">
        <v>0</v>
      </c>
      <c r="V337" t="s">
        <v>189</v>
      </c>
      <c r="W337" s="1">
        <v>44508.838807870372</v>
      </c>
      <c r="X337">
        <v>391</v>
      </c>
      <c r="Y337">
        <v>63</v>
      </c>
      <c r="Z337">
        <v>0</v>
      </c>
      <c r="AA337">
        <v>63</v>
      </c>
      <c r="AB337">
        <v>21</v>
      </c>
      <c r="AC337">
        <v>4</v>
      </c>
      <c r="AD337">
        <v>49</v>
      </c>
      <c r="AE337">
        <v>0</v>
      </c>
      <c r="AF337">
        <v>0</v>
      </c>
      <c r="AG337">
        <v>0</v>
      </c>
      <c r="AH337" t="s">
        <v>177</v>
      </c>
      <c r="AI337" s="1">
        <v>44509.338333333333</v>
      </c>
      <c r="AJ337">
        <v>585</v>
      </c>
      <c r="AK337">
        <v>0</v>
      </c>
      <c r="AL337">
        <v>0</v>
      </c>
      <c r="AM337">
        <v>0</v>
      </c>
      <c r="AN337">
        <v>21</v>
      </c>
      <c r="AO337">
        <v>0</v>
      </c>
      <c r="AP337">
        <v>49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>
      <c r="A338" t="s">
        <v>948</v>
      </c>
      <c r="B338" t="s">
        <v>79</v>
      </c>
      <c r="C338" t="s">
        <v>916</v>
      </c>
      <c r="D338" t="s">
        <v>81</v>
      </c>
      <c r="E338" s="2" t="str">
        <f>HYPERLINK("capsilon://?command=openfolder&amp;siteaddress=FAM.docvelocity-na8.net&amp;folderid=FX0F2C8019-3AE0-B14F-D84F-EEB8912FEA04","FX21112782")</f>
        <v>FX21112782</v>
      </c>
      <c r="F338" t="s">
        <v>19</v>
      </c>
      <c r="G338" t="s">
        <v>19</v>
      </c>
      <c r="H338" t="s">
        <v>82</v>
      </c>
      <c r="I338" t="s">
        <v>949</v>
      </c>
      <c r="J338">
        <v>38</v>
      </c>
      <c r="K338" t="s">
        <v>84</v>
      </c>
      <c r="L338" t="s">
        <v>85</v>
      </c>
      <c r="M338" t="s">
        <v>86</v>
      </c>
      <c r="N338">
        <v>2</v>
      </c>
      <c r="O338" s="1">
        <v>44509.274351851855</v>
      </c>
      <c r="P338" s="1">
        <v>44509.336516203701</v>
      </c>
      <c r="Q338">
        <v>4838</v>
      </c>
      <c r="R338">
        <v>533</v>
      </c>
      <c r="S338" t="b">
        <v>0</v>
      </c>
      <c r="T338" t="s">
        <v>87</v>
      </c>
      <c r="U338" t="b">
        <v>0</v>
      </c>
      <c r="V338" t="s">
        <v>130</v>
      </c>
      <c r="W338" s="1">
        <v>44509.285578703704</v>
      </c>
      <c r="X338">
        <v>193</v>
      </c>
      <c r="Y338">
        <v>37</v>
      </c>
      <c r="Z338">
        <v>0</v>
      </c>
      <c r="AA338">
        <v>37</v>
      </c>
      <c r="AB338">
        <v>0</v>
      </c>
      <c r="AC338">
        <v>18</v>
      </c>
      <c r="AD338">
        <v>1</v>
      </c>
      <c r="AE338">
        <v>0</v>
      </c>
      <c r="AF338">
        <v>0</v>
      </c>
      <c r="AG338">
        <v>0</v>
      </c>
      <c r="AH338" t="s">
        <v>160</v>
      </c>
      <c r="AI338" s="1">
        <v>44509.336516203701</v>
      </c>
      <c r="AJ338">
        <v>340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>
      <c r="A339" t="s">
        <v>950</v>
      </c>
      <c r="B339" t="s">
        <v>79</v>
      </c>
      <c r="C339" t="s">
        <v>916</v>
      </c>
      <c r="D339" t="s">
        <v>81</v>
      </c>
      <c r="E339" s="2" t="str">
        <f>HYPERLINK("capsilon://?command=openfolder&amp;siteaddress=FAM.docvelocity-na8.net&amp;folderid=FX0F2C8019-3AE0-B14F-D84F-EEB8912FEA04","FX21112782")</f>
        <v>FX21112782</v>
      </c>
      <c r="F339" t="s">
        <v>19</v>
      </c>
      <c r="G339" t="s">
        <v>19</v>
      </c>
      <c r="H339" t="s">
        <v>82</v>
      </c>
      <c r="I339" t="s">
        <v>951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44509.290682870371</v>
      </c>
      <c r="P339" s="1">
        <v>44509.335474537038</v>
      </c>
      <c r="Q339">
        <v>3341</v>
      </c>
      <c r="R339">
        <v>529</v>
      </c>
      <c r="S339" t="b">
        <v>0</v>
      </c>
      <c r="T339" t="s">
        <v>87</v>
      </c>
      <c r="U339" t="b">
        <v>0</v>
      </c>
      <c r="V339" t="s">
        <v>130</v>
      </c>
      <c r="W339" s="1">
        <v>44509.296967592592</v>
      </c>
      <c r="X339">
        <v>299</v>
      </c>
      <c r="Y339">
        <v>21</v>
      </c>
      <c r="Z339">
        <v>0</v>
      </c>
      <c r="AA339">
        <v>21</v>
      </c>
      <c r="AB339">
        <v>0</v>
      </c>
      <c r="AC339">
        <v>17</v>
      </c>
      <c r="AD339">
        <v>7</v>
      </c>
      <c r="AE339">
        <v>0</v>
      </c>
      <c r="AF339">
        <v>0</v>
      </c>
      <c r="AG339">
        <v>0</v>
      </c>
      <c r="AH339" t="s">
        <v>721</v>
      </c>
      <c r="AI339" s="1">
        <v>44509.335474537038</v>
      </c>
      <c r="AJ339">
        <v>230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>
      <c r="A340" t="s">
        <v>952</v>
      </c>
      <c r="B340" t="s">
        <v>79</v>
      </c>
      <c r="C340" t="s">
        <v>916</v>
      </c>
      <c r="D340" t="s">
        <v>81</v>
      </c>
      <c r="E340" s="2" t="str">
        <f>HYPERLINK("capsilon://?command=openfolder&amp;siteaddress=FAM.docvelocity-na8.net&amp;folderid=FX0F2C8019-3AE0-B14F-D84F-EEB8912FEA04","FX21112782")</f>
        <v>FX21112782</v>
      </c>
      <c r="F340" t="s">
        <v>19</v>
      </c>
      <c r="G340" t="s">
        <v>19</v>
      </c>
      <c r="H340" t="s">
        <v>82</v>
      </c>
      <c r="I340" t="s">
        <v>953</v>
      </c>
      <c r="J340">
        <v>49</v>
      </c>
      <c r="K340" t="s">
        <v>84</v>
      </c>
      <c r="L340" t="s">
        <v>85</v>
      </c>
      <c r="M340" t="s">
        <v>86</v>
      </c>
      <c r="N340">
        <v>1</v>
      </c>
      <c r="O340" s="1">
        <v>44509.293136574073</v>
      </c>
      <c r="P340" s="1">
        <v>44509.354108796295</v>
      </c>
      <c r="Q340">
        <v>4863</v>
      </c>
      <c r="R340">
        <v>405</v>
      </c>
      <c r="S340" t="b">
        <v>0</v>
      </c>
      <c r="T340" t="s">
        <v>87</v>
      </c>
      <c r="U340" t="b">
        <v>0</v>
      </c>
      <c r="V340" t="s">
        <v>231</v>
      </c>
      <c r="W340" s="1">
        <v>44509.354108796295</v>
      </c>
      <c r="X340">
        <v>201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49</v>
      </c>
      <c r="AE340">
        <v>44</v>
      </c>
      <c r="AF340">
        <v>0</v>
      </c>
      <c r="AG340">
        <v>5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>
      <c r="A341" t="s">
        <v>954</v>
      </c>
      <c r="B341" t="s">
        <v>79</v>
      </c>
      <c r="C341" t="s">
        <v>955</v>
      </c>
      <c r="D341" t="s">
        <v>81</v>
      </c>
      <c r="E341" s="2" t="str">
        <f>HYPERLINK("capsilon://?command=openfolder&amp;siteaddress=FAM.docvelocity-na8.net&amp;folderid=FXE21B2121-3E76-622A-9455-739E36530140","FX211010555")</f>
        <v>FX211010555</v>
      </c>
      <c r="F341" t="s">
        <v>19</v>
      </c>
      <c r="G341" t="s">
        <v>19</v>
      </c>
      <c r="H341" t="s">
        <v>82</v>
      </c>
      <c r="I341" t="s">
        <v>956</v>
      </c>
      <c r="J341">
        <v>76</v>
      </c>
      <c r="K341" t="s">
        <v>84</v>
      </c>
      <c r="L341" t="s">
        <v>85</v>
      </c>
      <c r="M341" t="s">
        <v>86</v>
      </c>
      <c r="N341">
        <v>2</v>
      </c>
      <c r="O341" s="1">
        <v>44501.642118055555</v>
      </c>
      <c r="P341" s="1">
        <v>44501.672326388885</v>
      </c>
      <c r="Q341">
        <v>1545</v>
      </c>
      <c r="R341">
        <v>1065</v>
      </c>
      <c r="S341" t="b">
        <v>0</v>
      </c>
      <c r="T341" t="s">
        <v>87</v>
      </c>
      <c r="U341" t="b">
        <v>1</v>
      </c>
      <c r="V341" t="s">
        <v>181</v>
      </c>
      <c r="W341" s="1">
        <v>44501.667928240742</v>
      </c>
      <c r="X341">
        <v>817</v>
      </c>
      <c r="Y341">
        <v>74</v>
      </c>
      <c r="Z341">
        <v>0</v>
      </c>
      <c r="AA341">
        <v>74</v>
      </c>
      <c r="AB341">
        <v>0</v>
      </c>
      <c r="AC341">
        <v>29</v>
      </c>
      <c r="AD341">
        <v>2</v>
      </c>
      <c r="AE341">
        <v>0</v>
      </c>
      <c r="AF341">
        <v>0</v>
      </c>
      <c r="AG341">
        <v>0</v>
      </c>
      <c r="AH341" t="s">
        <v>104</v>
      </c>
      <c r="AI341" s="1">
        <v>44501.672326388885</v>
      </c>
      <c r="AJ341">
        <v>214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>
      <c r="A342" t="s">
        <v>957</v>
      </c>
      <c r="B342" t="s">
        <v>79</v>
      </c>
      <c r="C342" t="s">
        <v>916</v>
      </c>
      <c r="D342" t="s">
        <v>81</v>
      </c>
      <c r="E342" s="2" t="str">
        <f>HYPERLINK("capsilon://?command=openfolder&amp;siteaddress=FAM.docvelocity-na8.net&amp;folderid=FX0F2C8019-3AE0-B14F-D84F-EEB8912FEA04","FX21112782")</f>
        <v>FX21112782</v>
      </c>
      <c r="F342" t="s">
        <v>19</v>
      </c>
      <c r="G342" t="s">
        <v>19</v>
      </c>
      <c r="H342" t="s">
        <v>82</v>
      </c>
      <c r="I342" t="s">
        <v>953</v>
      </c>
      <c r="J342">
        <v>177</v>
      </c>
      <c r="K342" t="s">
        <v>84</v>
      </c>
      <c r="L342" t="s">
        <v>85</v>
      </c>
      <c r="M342" t="s">
        <v>86</v>
      </c>
      <c r="N342">
        <v>2</v>
      </c>
      <c r="O342" s="1">
        <v>44509.355428240742</v>
      </c>
      <c r="P342" s="1">
        <v>44509.403819444444</v>
      </c>
      <c r="Q342">
        <v>1070</v>
      </c>
      <c r="R342">
        <v>3111</v>
      </c>
      <c r="S342" t="b">
        <v>0</v>
      </c>
      <c r="T342" t="s">
        <v>87</v>
      </c>
      <c r="U342" t="b">
        <v>1</v>
      </c>
      <c r="V342" t="s">
        <v>290</v>
      </c>
      <c r="W342" s="1">
        <v>44509.387615740743</v>
      </c>
      <c r="X342">
        <v>1898</v>
      </c>
      <c r="Y342">
        <v>123</v>
      </c>
      <c r="Z342">
        <v>0</v>
      </c>
      <c r="AA342">
        <v>123</v>
      </c>
      <c r="AB342">
        <v>66</v>
      </c>
      <c r="AC342">
        <v>106</v>
      </c>
      <c r="AD342">
        <v>54</v>
      </c>
      <c r="AE342">
        <v>0</v>
      </c>
      <c r="AF342">
        <v>0</v>
      </c>
      <c r="AG342">
        <v>0</v>
      </c>
      <c r="AH342" t="s">
        <v>182</v>
      </c>
      <c r="AI342" s="1">
        <v>44509.403819444444</v>
      </c>
      <c r="AJ342">
        <v>801</v>
      </c>
      <c r="AK342">
        <v>8</v>
      </c>
      <c r="AL342">
        <v>0</v>
      </c>
      <c r="AM342">
        <v>8</v>
      </c>
      <c r="AN342">
        <v>66</v>
      </c>
      <c r="AO342">
        <v>9</v>
      </c>
      <c r="AP342">
        <v>46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>
      <c r="A343" t="s">
        <v>958</v>
      </c>
      <c r="B343" t="s">
        <v>79</v>
      </c>
      <c r="C343" t="s">
        <v>682</v>
      </c>
      <c r="D343" t="s">
        <v>81</v>
      </c>
      <c r="E343" s="2" t="str">
        <f>HYPERLINK("capsilon://?command=openfolder&amp;siteaddress=FAM.docvelocity-na8.net&amp;folderid=FXDA0E3461-3705-D3F4-F6BE-9C3E0CC2DD39","FX21112549")</f>
        <v>FX21112549</v>
      </c>
      <c r="F343" t="s">
        <v>19</v>
      </c>
      <c r="G343" t="s">
        <v>19</v>
      </c>
      <c r="H343" t="s">
        <v>82</v>
      </c>
      <c r="I343" t="s">
        <v>959</v>
      </c>
      <c r="J343">
        <v>30</v>
      </c>
      <c r="K343" t="s">
        <v>84</v>
      </c>
      <c r="L343" t="s">
        <v>85</v>
      </c>
      <c r="M343" t="s">
        <v>86</v>
      </c>
      <c r="N343">
        <v>2</v>
      </c>
      <c r="O343" s="1">
        <v>44509.369212962964</v>
      </c>
      <c r="P343" s="1">
        <v>44509.382280092592</v>
      </c>
      <c r="Q343">
        <v>899</v>
      </c>
      <c r="R343">
        <v>230</v>
      </c>
      <c r="S343" t="b">
        <v>0</v>
      </c>
      <c r="T343" t="s">
        <v>87</v>
      </c>
      <c r="U343" t="b">
        <v>0</v>
      </c>
      <c r="V343" t="s">
        <v>99</v>
      </c>
      <c r="W343" s="1">
        <v>44509.380567129629</v>
      </c>
      <c r="X343">
        <v>115</v>
      </c>
      <c r="Y343">
        <v>9</v>
      </c>
      <c r="Z343">
        <v>0</v>
      </c>
      <c r="AA343">
        <v>9</v>
      </c>
      <c r="AB343">
        <v>0</v>
      </c>
      <c r="AC343">
        <v>3</v>
      </c>
      <c r="AD343">
        <v>21</v>
      </c>
      <c r="AE343">
        <v>0</v>
      </c>
      <c r="AF343">
        <v>0</v>
      </c>
      <c r="AG343">
        <v>0</v>
      </c>
      <c r="AH343" t="s">
        <v>182</v>
      </c>
      <c r="AI343" s="1">
        <v>44509.382280092592</v>
      </c>
      <c r="AJ343">
        <v>115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21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>
      <c r="A344" t="s">
        <v>960</v>
      </c>
      <c r="B344" t="s">
        <v>79</v>
      </c>
      <c r="C344" t="s">
        <v>961</v>
      </c>
      <c r="D344" t="s">
        <v>81</v>
      </c>
      <c r="E344" s="2" t="str">
        <f>HYPERLINK("capsilon://?command=openfolder&amp;siteaddress=FAM.docvelocity-na8.net&amp;folderid=FX8427BDEA-03E1-8855-0EEC-E577F5DE0356","FX21113047")</f>
        <v>FX21113047</v>
      </c>
      <c r="F344" t="s">
        <v>19</v>
      </c>
      <c r="G344" t="s">
        <v>19</v>
      </c>
      <c r="H344" t="s">
        <v>82</v>
      </c>
      <c r="I344" t="s">
        <v>962</v>
      </c>
      <c r="J344">
        <v>38</v>
      </c>
      <c r="K344" t="s">
        <v>84</v>
      </c>
      <c r="L344" t="s">
        <v>85</v>
      </c>
      <c r="M344" t="s">
        <v>86</v>
      </c>
      <c r="N344">
        <v>2</v>
      </c>
      <c r="O344" s="1">
        <v>44509.378275462965</v>
      </c>
      <c r="P344" s="1">
        <v>44509.406597222223</v>
      </c>
      <c r="Q344">
        <v>2059</v>
      </c>
      <c r="R344">
        <v>388</v>
      </c>
      <c r="S344" t="b">
        <v>0</v>
      </c>
      <c r="T344" t="s">
        <v>87</v>
      </c>
      <c r="U344" t="b">
        <v>0</v>
      </c>
      <c r="V344" t="s">
        <v>99</v>
      </c>
      <c r="W344" s="1">
        <v>44509.382303240738</v>
      </c>
      <c r="X344">
        <v>149</v>
      </c>
      <c r="Y344">
        <v>37</v>
      </c>
      <c r="Z344">
        <v>0</v>
      </c>
      <c r="AA344">
        <v>37</v>
      </c>
      <c r="AB344">
        <v>0</v>
      </c>
      <c r="AC344">
        <v>7</v>
      </c>
      <c r="AD344">
        <v>1</v>
      </c>
      <c r="AE344">
        <v>0</v>
      </c>
      <c r="AF344">
        <v>0</v>
      </c>
      <c r="AG344">
        <v>0</v>
      </c>
      <c r="AH344" t="s">
        <v>182</v>
      </c>
      <c r="AI344" s="1">
        <v>44509.406597222223</v>
      </c>
      <c r="AJ344">
        <v>239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>
      <c r="A345" t="s">
        <v>963</v>
      </c>
      <c r="B345" t="s">
        <v>79</v>
      </c>
      <c r="C345" t="s">
        <v>964</v>
      </c>
      <c r="D345" t="s">
        <v>81</v>
      </c>
      <c r="E345" s="2" t="str">
        <f>HYPERLINK("capsilon://?command=openfolder&amp;siteaddress=FAM.docvelocity-na8.net&amp;folderid=FX2A6CE633-9343-EB97-DB9A-5D9BB563ED07","FX211010556")</f>
        <v>FX211010556</v>
      </c>
      <c r="F345" t="s">
        <v>19</v>
      </c>
      <c r="G345" t="s">
        <v>19</v>
      </c>
      <c r="H345" t="s">
        <v>82</v>
      </c>
      <c r="I345" t="s">
        <v>965</v>
      </c>
      <c r="J345">
        <v>38</v>
      </c>
      <c r="K345" t="s">
        <v>84</v>
      </c>
      <c r="L345" t="s">
        <v>85</v>
      </c>
      <c r="M345" t="s">
        <v>86</v>
      </c>
      <c r="N345">
        <v>1</v>
      </c>
      <c r="O345" s="1">
        <v>44509.38082175926</v>
      </c>
      <c r="P345" s="1">
        <v>44509.421701388892</v>
      </c>
      <c r="Q345">
        <v>2521</v>
      </c>
      <c r="R345">
        <v>1011</v>
      </c>
      <c r="S345" t="b">
        <v>0</v>
      </c>
      <c r="T345" t="s">
        <v>87</v>
      </c>
      <c r="U345" t="b">
        <v>0</v>
      </c>
      <c r="V345" t="s">
        <v>231</v>
      </c>
      <c r="W345" s="1">
        <v>44509.421701388892</v>
      </c>
      <c r="X345">
        <v>819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38</v>
      </c>
      <c r="AE345">
        <v>37</v>
      </c>
      <c r="AF345">
        <v>0</v>
      </c>
      <c r="AG345">
        <v>1</v>
      </c>
      <c r="AH345" t="s">
        <v>87</v>
      </c>
      <c r="AI345" t="s">
        <v>87</v>
      </c>
      <c r="AJ345" t="s">
        <v>87</v>
      </c>
      <c r="AK345" t="s">
        <v>87</v>
      </c>
      <c r="AL345" t="s">
        <v>87</v>
      </c>
      <c r="AM345" t="s">
        <v>87</v>
      </c>
      <c r="AN345" t="s">
        <v>87</v>
      </c>
      <c r="AO345" t="s">
        <v>87</v>
      </c>
      <c r="AP345" t="s">
        <v>87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>
      <c r="A346" t="s">
        <v>966</v>
      </c>
      <c r="B346" t="s">
        <v>79</v>
      </c>
      <c r="C346" t="s">
        <v>967</v>
      </c>
      <c r="D346" t="s">
        <v>81</v>
      </c>
      <c r="E346" s="2" t="str">
        <f>HYPERLINK("capsilon://?command=openfolder&amp;siteaddress=FAM.docvelocity-na8.net&amp;folderid=FX1FAE703E-7186-2555-4776-625C353591C3","FX21111616")</f>
        <v>FX21111616</v>
      </c>
      <c r="F346" t="s">
        <v>19</v>
      </c>
      <c r="G346" t="s">
        <v>19</v>
      </c>
      <c r="H346" t="s">
        <v>82</v>
      </c>
      <c r="I346" t="s">
        <v>968</v>
      </c>
      <c r="J346">
        <v>188</v>
      </c>
      <c r="K346" t="s">
        <v>84</v>
      </c>
      <c r="L346" t="s">
        <v>85</v>
      </c>
      <c r="M346" t="s">
        <v>86</v>
      </c>
      <c r="N346">
        <v>2</v>
      </c>
      <c r="O346" s="1">
        <v>44509.384641203702</v>
      </c>
      <c r="P346" s="1">
        <v>44509.454108796293</v>
      </c>
      <c r="Q346">
        <v>813</v>
      </c>
      <c r="R346">
        <v>5189</v>
      </c>
      <c r="S346" t="b">
        <v>0</v>
      </c>
      <c r="T346" t="s">
        <v>87</v>
      </c>
      <c r="U346" t="b">
        <v>0</v>
      </c>
      <c r="V346" t="s">
        <v>99</v>
      </c>
      <c r="W346" s="1">
        <v>44509.439027777778</v>
      </c>
      <c r="X346">
        <v>3972</v>
      </c>
      <c r="Y346">
        <v>180</v>
      </c>
      <c r="Z346">
        <v>0</v>
      </c>
      <c r="AA346">
        <v>180</v>
      </c>
      <c r="AB346">
        <v>27</v>
      </c>
      <c r="AC346">
        <v>138</v>
      </c>
      <c r="AD346">
        <v>8</v>
      </c>
      <c r="AE346">
        <v>0</v>
      </c>
      <c r="AF346">
        <v>0</v>
      </c>
      <c r="AG346">
        <v>0</v>
      </c>
      <c r="AH346" t="s">
        <v>182</v>
      </c>
      <c r="AI346" s="1">
        <v>44509.454108796293</v>
      </c>
      <c r="AJ346">
        <v>1172</v>
      </c>
      <c r="AK346">
        <v>0</v>
      </c>
      <c r="AL346">
        <v>0</v>
      </c>
      <c r="AM346">
        <v>0</v>
      </c>
      <c r="AN346">
        <v>27</v>
      </c>
      <c r="AO346">
        <v>0</v>
      </c>
      <c r="AP346">
        <v>8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>
      <c r="A347" t="s">
        <v>969</v>
      </c>
      <c r="B347" t="s">
        <v>79</v>
      </c>
      <c r="C347" t="s">
        <v>970</v>
      </c>
      <c r="D347" t="s">
        <v>81</v>
      </c>
      <c r="E347" s="2" t="str">
        <f>HYPERLINK("capsilon://?command=openfolder&amp;siteaddress=FAM.docvelocity-na8.net&amp;folderid=FXEA69C10F-A79F-561B-B29B-AFE9EB8CB336","FX21114114")</f>
        <v>FX21114114</v>
      </c>
      <c r="F347" t="s">
        <v>19</v>
      </c>
      <c r="G347" t="s">
        <v>19</v>
      </c>
      <c r="H347" t="s">
        <v>82</v>
      </c>
      <c r="I347" t="s">
        <v>971</v>
      </c>
      <c r="J347">
        <v>160</v>
      </c>
      <c r="K347" t="s">
        <v>84</v>
      </c>
      <c r="L347" t="s">
        <v>85</v>
      </c>
      <c r="M347" t="s">
        <v>86</v>
      </c>
      <c r="N347">
        <v>2</v>
      </c>
      <c r="O347" s="1">
        <v>44509.395995370367</v>
      </c>
      <c r="P347" s="1">
        <v>44509.416631944441</v>
      </c>
      <c r="Q347">
        <v>509</v>
      </c>
      <c r="R347">
        <v>1274</v>
      </c>
      <c r="S347" t="b">
        <v>0</v>
      </c>
      <c r="T347" t="s">
        <v>87</v>
      </c>
      <c r="U347" t="b">
        <v>0</v>
      </c>
      <c r="V347" t="s">
        <v>103</v>
      </c>
      <c r="W347" s="1">
        <v>44509.408067129632</v>
      </c>
      <c r="X347">
        <v>742</v>
      </c>
      <c r="Y347">
        <v>125</v>
      </c>
      <c r="Z347">
        <v>0</v>
      </c>
      <c r="AA347">
        <v>125</v>
      </c>
      <c r="AB347">
        <v>0</v>
      </c>
      <c r="AC347">
        <v>42</v>
      </c>
      <c r="AD347">
        <v>35</v>
      </c>
      <c r="AE347">
        <v>0</v>
      </c>
      <c r="AF347">
        <v>0</v>
      </c>
      <c r="AG347">
        <v>0</v>
      </c>
      <c r="AH347" t="s">
        <v>182</v>
      </c>
      <c r="AI347" s="1">
        <v>44509.416631944441</v>
      </c>
      <c r="AJ347">
        <v>532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35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>
      <c r="A348" t="s">
        <v>972</v>
      </c>
      <c r="B348" t="s">
        <v>79</v>
      </c>
      <c r="C348" t="s">
        <v>973</v>
      </c>
      <c r="D348" t="s">
        <v>81</v>
      </c>
      <c r="E348" s="2" t="str">
        <f>HYPERLINK("capsilon://?command=openfolder&amp;siteaddress=FAM.docvelocity-na8.net&amp;folderid=FX129BE765-86E9-237B-DA7E-EE4F3212E43A","FX211012066")</f>
        <v>FX211012066</v>
      </c>
      <c r="F348" t="s">
        <v>19</v>
      </c>
      <c r="G348" t="s">
        <v>19</v>
      </c>
      <c r="H348" t="s">
        <v>82</v>
      </c>
      <c r="I348" t="s">
        <v>974</v>
      </c>
      <c r="J348">
        <v>210</v>
      </c>
      <c r="K348" t="s">
        <v>84</v>
      </c>
      <c r="L348" t="s">
        <v>85</v>
      </c>
      <c r="M348" t="s">
        <v>86</v>
      </c>
      <c r="N348">
        <v>2</v>
      </c>
      <c r="O348" s="1">
        <v>44509.396805555552</v>
      </c>
      <c r="P348" s="1">
        <v>44509.439918981479</v>
      </c>
      <c r="Q348">
        <v>1676</v>
      </c>
      <c r="R348">
        <v>2049</v>
      </c>
      <c r="S348" t="b">
        <v>0</v>
      </c>
      <c r="T348" t="s">
        <v>87</v>
      </c>
      <c r="U348" t="b">
        <v>0</v>
      </c>
      <c r="V348" t="s">
        <v>103</v>
      </c>
      <c r="W348" s="1">
        <v>44509.420127314814</v>
      </c>
      <c r="X348">
        <v>1041</v>
      </c>
      <c r="Y348">
        <v>149</v>
      </c>
      <c r="Z348">
        <v>0</v>
      </c>
      <c r="AA348">
        <v>149</v>
      </c>
      <c r="AB348">
        <v>0</v>
      </c>
      <c r="AC348">
        <v>71</v>
      </c>
      <c r="AD348">
        <v>61</v>
      </c>
      <c r="AE348">
        <v>0</v>
      </c>
      <c r="AF348">
        <v>0</v>
      </c>
      <c r="AG348">
        <v>0</v>
      </c>
      <c r="AH348" t="s">
        <v>182</v>
      </c>
      <c r="AI348" s="1">
        <v>44509.439918981479</v>
      </c>
      <c r="AJ348">
        <v>1008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61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>
      <c r="A349" t="s">
        <v>975</v>
      </c>
      <c r="B349" t="s">
        <v>79</v>
      </c>
      <c r="C349" t="s">
        <v>976</v>
      </c>
      <c r="D349" t="s">
        <v>81</v>
      </c>
      <c r="E349" s="2" t="str">
        <f>HYPERLINK("capsilon://?command=openfolder&amp;siteaddress=FAM.docvelocity-na8.net&amp;folderid=FX8A05A7D4-742B-8A73-23A8-7F953CCD609A","FX21111439")</f>
        <v>FX21111439</v>
      </c>
      <c r="F349" t="s">
        <v>19</v>
      </c>
      <c r="G349" t="s">
        <v>19</v>
      </c>
      <c r="H349" t="s">
        <v>82</v>
      </c>
      <c r="I349" t="s">
        <v>977</v>
      </c>
      <c r="J349">
        <v>260</v>
      </c>
      <c r="K349" t="s">
        <v>84</v>
      </c>
      <c r="L349" t="s">
        <v>85</v>
      </c>
      <c r="M349" t="s">
        <v>86</v>
      </c>
      <c r="N349">
        <v>2</v>
      </c>
      <c r="O349" s="1">
        <v>44509.398888888885</v>
      </c>
      <c r="P349" s="1">
        <v>44509.470451388886</v>
      </c>
      <c r="Q349">
        <v>3527</v>
      </c>
      <c r="R349">
        <v>2656</v>
      </c>
      <c r="S349" t="b">
        <v>0</v>
      </c>
      <c r="T349" t="s">
        <v>87</v>
      </c>
      <c r="U349" t="b">
        <v>0</v>
      </c>
      <c r="V349" t="s">
        <v>231</v>
      </c>
      <c r="W349" s="1">
        <v>44509.45103009259</v>
      </c>
      <c r="X349">
        <v>1299</v>
      </c>
      <c r="Y349">
        <v>273</v>
      </c>
      <c r="Z349">
        <v>0</v>
      </c>
      <c r="AA349">
        <v>273</v>
      </c>
      <c r="AB349">
        <v>0</v>
      </c>
      <c r="AC349">
        <v>187</v>
      </c>
      <c r="AD349">
        <v>-13</v>
      </c>
      <c r="AE349">
        <v>0</v>
      </c>
      <c r="AF349">
        <v>0</v>
      </c>
      <c r="AG349">
        <v>0</v>
      </c>
      <c r="AH349" t="s">
        <v>721</v>
      </c>
      <c r="AI349" s="1">
        <v>44509.470451388886</v>
      </c>
      <c r="AJ349">
        <v>1322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-13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>
      <c r="A350" t="s">
        <v>978</v>
      </c>
      <c r="B350" t="s">
        <v>79</v>
      </c>
      <c r="C350" t="s">
        <v>979</v>
      </c>
      <c r="D350" t="s">
        <v>81</v>
      </c>
      <c r="E350" s="2" t="str">
        <f>HYPERLINK("capsilon://?command=openfolder&amp;siteaddress=FAM.docvelocity-na8.net&amp;folderid=FX5FE3FA7D-D607-747F-8274-34424DD29EBC","FX21113697")</f>
        <v>FX21113697</v>
      </c>
      <c r="F350" t="s">
        <v>19</v>
      </c>
      <c r="G350" t="s">
        <v>19</v>
      </c>
      <c r="H350" t="s">
        <v>82</v>
      </c>
      <c r="I350" t="s">
        <v>980</v>
      </c>
      <c r="J350">
        <v>38</v>
      </c>
      <c r="K350" t="s">
        <v>84</v>
      </c>
      <c r="L350" t="s">
        <v>85</v>
      </c>
      <c r="M350" t="s">
        <v>86</v>
      </c>
      <c r="N350">
        <v>2</v>
      </c>
      <c r="O350" s="1">
        <v>44509.400289351855</v>
      </c>
      <c r="P350" s="1">
        <v>44509.458958333336</v>
      </c>
      <c r="Q350">
        <v>4640</v>
      </c>
      <c r="R350">
        <v>429</v>
      </c>
      <c r="S350" t="b">
        <v>0</v>
      </c>
      <c r="T350" t="s">
        <v>87</v>
      </c>
      <c r="U350" t="b">
        <v>0</v>
      </c>
      <c r="V350" t="s">
        <v>130</v>
      </c>
      <c r="W350" s="1">
        <v>44509.441666666666</v>
      </c>
      <c r="X350">
        <v>287</v>
      </c>
      <c r="Y350">
        <v>37</v>
      </c>
      <c r="Z350">
        <v>0</v>
      </c>
      <c r="AA350">
        <v>37</v>
      </c>
      <c r="AB350">
        <v>0</v>
      </c>
      <c r="AC350">
        <v>8</v>
      </c>
      <c r="AD350">
        <v>1</v>
      </c>
      <c r="AE350">
        <v>0</v>
      </c>
      <c r="AF350">
        <v>0</v>
      </c>
      <c r="AG350">
        <v>0</v>
      </c>
      <c r="AH350" t="s">
        <v>721</v>
      </c>
      <c r="AI350" s="1">
        <v>44509.458958333336</v>
      </c>
      <c r="AJ350">
        <v>115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>
      <c r="A351" t="s">
        <v>981</v>
      </c>
      <c r="B351" t="s">
        <v>79</v>
      </c>
      <c r="C351" t="s">
        <v>728</v>
      </c>
      <c r="D351" t="s">
        <v>81</v>
      </c>
      <c r="E351" s="2" t="str">
        <f>HYPERLINK("capsilon://?command=openfolder&amp;siteaddress=FAM.docvelocity-na8.net&amp;folderid=FX1CEA3181-AEB9-898B-15A0-D5F589B1B995","FX21112100")</f>
        <v>FX21112100</v>
      </c>
      <c r="F351" t="s">
        <v>19</v>
      </c>
      <c r="G351" t="s">
        <v>19</v>
      </c>
      <c r="H351" t="s">
        <v>82</v>
      </c>
      <c r="I351" t="s">
        <v>982</v>
      </c>
      <c r="J351">
        <v>28</v>
      </c>
      <c r="K351" t="s">
        <v>84</v>
      </c>
      <c r="L351" t="s">
        <v>85</v>
      </c>
      <c r="M351" t="s">
        <v>86</v>
      </c>
      <c r="N351">
        <v>2</v>
      </c>
      <c r="O351" s="1">
        <v>44509.407743055555</v>
      </c>
      <c r="P351" s="1">
        <v>44509.461469907408</v>
      </c>
      <c r="Q351">
        <v>4042</v>
      </c>
      <c r="R351">
        <v>600</v>
      </c>
      <c r="S351" t="b">
        <v>0</v>
      </c>
      <c r="T351" t="s">
        <v>87</v>
      </c>
      <c r="U351" t="b">
        <v>0</v>
      </c>
      <c r="V351" t="s">
        <v>181</v>
      </c>
      <c r="W351" s="1">
        <v>44509.443344907406</v>
      </c>
      <c r="X351">
        <v>118</v>
      </c>
      <c r="Y351">
        <v>21</v>
      </c>
      <c r="Z351">
        <v>0</v>
      </c>
      <c r="AA351">
        <v>21</v>
      </c>
      <c r="AB351">
        <v>0</v>
      </c>
      <c r="AC351">
        <v>6</v>
      </c>
      <c r="AD351">
        <v>7</v>
      </c>
      <c r="AE351">
        <v>0</v>
      </c>
      <c r="AF351">
        <v>0</v>
      </c>
      <c r="AG351">
        <v>0</v>
      </c>
      <c r="AH351" t="s">
        <v>182</v>
      </c>
      <c r="AI351" s="1">
        <v>44509.461469907408</v>
      </c>
      <c r="AJ351">
        <v>248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7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>
      <c r="A352" t="s">
        <v>983</v>
      </c>
      <c r="B352" t="s">
        <v>79</v>
      </c>
      <c r="C352" t="s">
        <v>330</v>
      </c>
      <c r="D352" t="s">
        <v>81</v>
      </c>
      <c r="E352" s="2" t="str">
        <f>HYPERLINK("capsilon://?command=openfolder&amp;siteaddress=FAM.docvelocity-na8.net&amp;folderid=FXF11133FA-8777-706F-F1BD-2767064D8399","FX210911595")</f>
        <v>FX210911595</v>
      </c>
      <c r="F352" t="s">
        <v>19</v>
      </c>
      <c r="G352" t="s">
        <v>19</v>
      </c>
      <c r="H352" t="s">
        <v>82</v>
      </c>
      <c r="I352" t="s">
        <v>984</v>
      </c>
      <c r="J352">
        <v>38</v>
      </c>
      <c r="K352" t="s">
        <v>84</v>
      </c>
      <c r="L352" t="s">
        <v>85</v>
      </c>
      <c r="M352" t="s">
        <v>86</v>
      </c>
      <c r="N352">
        <v>2</v>
      </c>
      <c r="O352" s="1">
        <v>44509.407986111109</v>
      </c>
      <c r="P352" s="1">
        <v>44509.460578703707</v>
      </c>
      <c r="Q352">
        <v>4264</v>
      </c>
      <c r="R352">
        <v>280</v>
      </c>
      <c r="S352" t="b">
        <v>0</v>
      </c>
      <c r="T352" t="s">
        <v>87</v>
      </c>
      <c r="U352" t="b">
        <v>0</v>
      </c>
      <c r="V352" t="s">
        <v>147</v>
      </c>
      <c r="W352" s="1">
        <v>44509.442361111112</v>
      </c>
      <c r="X352">
        <v>140</v>
      </c>
      <c r="Y352">
        <v>37</v>
      </c>
      <c r="Z352">
        <v>0</v>
      </c>
      <c r="AA352">
        <v>37</v>
      </c>
      <c r="AB352">
        <v>0</v>
      </c>
      <c r="AC352">
        <v>19</v>
      </c>
      <c r="AD352">
        <v>1</v>
      </c>
      <c r="AE352">
        <v>0</v>
      </c>
      <c r="AF352">
        <v>0</v>
      </c>
      <c r="AG352">
        <v>0</v>
      </c>
      <c r="AH352" t="s">
        <v>721</v>
      </c>
      <c r="AI352" s="1">
        <v>44509.460578703707</v>
      </c>
      <c r="AJ352">
        <v>140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>
      <c r="A353" t="s">
        <v>985</v>
      </c>
      <c r="B353" t="s">
        <v>79</v>
      </c>
      <c r="C353" t="s">
        <v>986</v>
      </c>
      <c r="D353" t="s">
        <v>81</v>
      </c>
      <c r="E353" s="2" t="str">
        <f>HYPERLINK("capsilon://?command=openfolder&amp;siteaddress=FAM.docvelocity-na8.net&amp;folderid=FX48172776-2109-4945-FC0F-38152835526A","FX21111574")</f>
        <v>FX21111574</v>
      </c>
      <c r="F353" t="s">
        <v>19</v>
      </c>
      <c r="G353" t="s">
        <v>19</v>
      </c>
      <c r="H353" t="s">
        <v>82</v>
      </c>
      <c r="I353" t="s">
        <v>987</v>
      </c>
      <c r="J353">
        <v>76</v>
      </c>
      <c r="K353" t="s">
        <v>84</v>
      </c>
      <c r="L353" t="s">
        <v>85</v>
      </c>
      <c r="M353" t="s">
        <v>86</v>
      </c>
      <c r="N353">
        <v>2</v>
      </c>
      <c r="O353" s="1">
        <v>44509.409363425926</v>
      </c>
      <c r="P353" s="1">
        <v>44509.46534722222</v>
      </c>
      <c r="Q353">
        <v>3958</v>
      </c>
      <c r="R353">
        <v>879</v>
      </c>
      <c r="S353" t="b">
        <v>0</v>
      </c>
      <c r="T353" t="s">
        <v>87</v>
      </c>
      <c r="U353" t="b">
        <v>0</v>
      </c>
      <c r="V353" t="s">
        <v>130</v>
      </c>
      <c r="W353" s="1">
        <v>44509.445590277777</v>
      </c>
      <c r="X353">
        <v>338</v>
      </c>
      <c r="Y353">
        <v>74</v>
      </c>
      <c r="Z353">
        <v>0</v>
      </c>
      <c r="AA353">
        <v>74</v>
      </c>
      <c r="AB353">
        <v>0</v>
      </c>
      <c r="AC353">
        <v>26</v>
      </c>
      <c r="AD353">
        <v>2</v>
      </c>
      <c r="AE353">
        <v>0</v>
      </c>
      <c r="AF353">
        <v>0</v>
      </c>
      <c r="AG353">
        <v>0</v>
      </c>
      <c r="AH353" t="s">
        <v>177</v>
      </c>
      <c r="AI353" s="1">
        <v>44509.46534722222</v>
      </c>
      <c r="AJ353">
        <v>541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>
      <c r="A354" t="s">
        <v>988</v>
      </c>
      <c r="B354" t="s">
        <v>79</v>
      </c>
      <c r="C354" t="s">
        <v>989</v>
      </c>
      <c r="D354" t="s">
        <v>81</v>
      </c>
      <c r="E354" s="2" t="str">
        <f>HYPERLINK("capsilon://?command=openfolder&amp;siteaddress=FAM.docvelocity-na8.net&amp;folderid=FXC02D31C3-05BF-0667-95AD-C790D381A257","FX21112786")</f>
        <v>FX21112786</v>
      </c>
      <c r="F354" t="s">
        <v>19</v>
      </c>
      <c r="G354" t="s">
        <v>19</v>
      </c>
      <c r="H354" t="s">
        <v>82</v>
      </c>
      <c r="I354" t="s">
        <v>990</v>
      </c>
      <c r="J354">
        <v>150</v>
      </c>
      <c r="K354" t="s">
        <v>84</v>
      </c>
      <c r="L354" t="s">
        <v>85</v>
      </c>
      <c r="M354" t="s">
        <v>86</v>
      </c>
      <c r="N354">
        <v>2</v>
      </c>
      <c r="O354" s="1">
        <v>44509.414525462962</v>
      </c>
      <c r="P354" s="1">
        <v>44509.488240740742</v>
      </c>
      <c r="Q354">
        <v>2666</v>
      </c>
      <c r="R354">
        <v>3703</v>
      </c>
      <c r="S354" t="b">
        <v>0</v>
      </c>
      <c r="T354" t="s">
        <v>87</v>
      </c>
      <c r="U354" t="b">
        <v>0</v>
      </c>
      <c r="V354" t="s">
        <v>290</v>
      </c>
      <c r="W354" s="1">
        <v>44509.462129629632</v>
      </c>
      <c r="X354">
        <v>1577</v>
      </c>
      <c r="Y354">
        <v>279</v>
      </c>
      <c r="Z354">
        <v>0</v>
      </c>
      <c r="AA354">
        <v>279</v>
      </c>
      <c r="AB354">
        <v>0</v>
      </c>
      <c r="AC354">
        <v>174</v>
      </c>
      <c r="AD354">
        <v>-129</v>
      </c>
      <c r="AE354">
        <v>0</v>
      </c>
      <c r="AF354">
        <v>0</v>
      </c>
      <c r="AG354">
        <v>0</v>
      </c>
      <c r="AH354" t="s">
        <v>182</v>
      </c>
      <c r="AI354" s="1">
        <v>44509.488240740742</v>
      </c>
      <c r="AJ354">
        <v>2022</v>
      </c>
      <c r="AK354">
        <v>3</v>
      </c>
      <c r="AL354">
        <v>0</v>
      </c>
      <c r="AM354">
        <v>3</v>
      </c>
      <c r="AN354">
        <v>0</v>
      </c>
      <c r="AO354">
        <v>3</v>
      </c>
      <c r="AP354">
        <v>-132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>
      <c r="A355" t="s">
        <v>991</v>
      </c>
      <c r="B355" t="s">
        <v>79</v>
      </c>
      <c r="C355" t="s">
        <v>992</v>
      </c>
      <c r="D355" t="s">
        <v>81</v>
      </c>
      <c r="E355" s="2" t="str">
        <f>HYPERLINK("capsilon://?command=openfolder&amp;siteaddress=FAM.docvelocity-na8.net&amp;folderid=FXD53150DE-36CD-BF25-62F5-C3BEE47F8498","FX21114227")</f>
        <v>FX21114227</v>
      </c>
      <c r="F355" t="s">
        <v>19</v>
      </c>
      <c r="G355" t="s">
        <v>19</v>
      </c>
      <c r="H355" t="s">
        <v>82</v>
      </c>
      <c r="I355" t="s">
        <v>993</v>
      </c>
      <c r="J355">
        <v>435</v>
      </c>
      <c r="K355" t="s">
        <v>84</v>
      </c>
      <c r="L355" t="s">
        <v>85</v>
      </c>
      <c r="M355" t="s">
        <v>86</v>
      </c>
      <c r="N355">
        <v>2</v>
      </c>
      <c r="O355" s="1">
        <v>44509.420324074075</v>
      </c>
      <c r="P355" s="1">
        <v>44509.493125000001</v>
      </c>
      <c r="Q355">
        <v>2258</v>
      </c>
      <c r="R355">
        <v>4032</v>
      </c>
      <c r="S355" t="b">
        <v>0</v>
      </c>
      <c r="T355" t="s">
        <v>87</v>
      </c>
      <c r="U355" t="b">
        <v>0</v>
      </c>
      <c r="V355" t="s">
        <v>130</v>
      </c>
      <c r="W355" s="1">
        <v>44509.469606481478</v>
      </c>
      <c r="X355">
        <v>2074</v>
      </c>
      <c r="Y355">
        <v>282</v>
      </c>
      <c r="Z355">
        <v>0</v>
      </c>
      <c r="AA355">
        <v>282</v>
      </c>
      <c r="AB355">
        <v>112</v>
      </c>
      <c r="AC355">
        <v>125</v>
      </c>
      <c r="AD355">
        <v>153</v>
      </c>
      <c r="AE355">
        <v>0</v>
      </c>
      <c r="AF355">
        <v>0</v>
      </c>
      <c r="AG355">
        <v>0</v>
      </c>
      <c r="AH355" t="s">
        <v>721</v>
      </c>
      <c r="AI355" s="1">
        <v>44509.493125000001</v>
      </c>
      <c r="AJ355">
        <v>1958</v>
      </c>
      <c r="AK355">
        <v>2</v>
      </c>
      <c r="AL355">
        <v>0</v>
      </c>
      <c r="AM355">
        <v>2</v>
      </c>
      <c r="AN355">
        <v>112</v>
      </c>
      <c r="AO355">
        <v>0</v>
      </c>
      <c r="AP355">
        <v>151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>
      <c r="A356" t="s">
        <v>994</v>
      </c>
      <c r="B356" t="s">
        <v>79</v>
      </c>
      <c r="C356" t="s">
        <v>964</v>
      </c>
      <c r="D356" t="s">
        <v>81</v>
      </c>
      <c r="E356" s="2" t="str">
        <f>HYPERLINK("capsilon://?command=openfolder&amp;siteaddress=FAM.docvelocity-na8.net&amp;folderid=FX2A6CE633-9343-EB97-DB9A-5D9BB563ED07","FX211010556")</f>
        <v>FX211010556</v>
      </c>
      <c r="F356" t="s">
        <v>19</v>
      </c>
      <c r="G356" t="s">
        <v>19</v>
      </c>
      <c r="H356" t="s">
        <v>82</v>
      </c>
      <c r="I356" t="s">
        <v>965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44509.423020833332</v>
      </c>
      <c r="P356" s="1">
        <v>44509.458587962959</v>
      </c>
      <c r="Q356">
        <v>1853</v>
      </c>
      <c r="R356">
        <v>1220</v>
      </c>
      <c r="S356" t="b">
        <v>0</v>
      </c>
      <c r="T356" t="s">
        <v>87</v>
      </c>
      <c r="U356" t="b">
        <v>1</v>
      </c>
      <c r="V356" t="s">
        <v>290</v>
      </c>
      <c r="W356" s="1">
        <v>44509.443877314814</v>
      </c>
      <c r="X356">
        <v>802</v>
      </c>
      <c r="Y356">
        <v>52</v>
      </c>
      <c r="Z356">
        <v>0</v>
      </c>
      <c r="AA356">
        <v>52</v>
      </c>
      <c r="AB356">
        <v>0</v>
      </c>
      <c r="AC356">
        <v>32</v>
      </c>
      <c r="AD356">
        <v>14</v>
      </c>
      <c r="AE356">
        <v>0</v>
      </c>
      <c r="AF356">
        <v>0</v>
      </c>
      <c r="AG356">
        <v>0</v>
      </c>
      <c r="AH356" t="s">
        <v>182</v>
      </c>
      <c r="AI356" s="1">
        <v>44509.458587962959</v>
      </c>
      <c r="AJ356">
        <v>386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14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>
      <c r="A357" t="s">
        <v>995</v>
      </c>
      <c r="B357" t="s">
        <v>79</v>
      </c>
      <c r="C357" t="s">
        <v>996</v>
      </c>
      <c r="D357" t="s">
        <v>81</v>
      </c>
      <c r="E357" s="2" t="str">
        <f>HYPERLINK("capsilon://?command=openfolder&amp;siteaddress=FAM.docvelocity-na8.net&amp;folderid=FX988C121F-22A9-45E0-9C42-848672D9C4FE","FX21112352")</f>
        <v>FX21112352</v>
      </c>
      <c r="F357" t="s">
        <v>19</v>
      </c>
      <c r="G357" t="s">
        <v>19</v>
      </c>
      <c r="H357" t="s">
        <v>82</v>
      </c>
      <c r="I357" t="s">
        <v>997</v>
      </c>
      <c r="J357">
        <v>238</v>
      </c>
      <c r="K357" t="s">
        <v>84</v>
      </c>
      <c r="L357" t="s">
        <v>85</v>
      </c>
      <c r="M357" t="s">
        <v>86</v>
      </c>
      <c r="N357">
        <v>2</v>
      </c>
      <c r="O357" s="1">
        <v>44509.440462962964</v>
      </c>
      <c r="P357" s="1">
        <v>44509.4921412037</v>
      </c>
      <c r="Q357">
        <v>1735</v>
      </c>
      <c r="R357">
        <v>2730</v>
      </c>
      <c r="S357" t="b">
        <v>0</v>
      </c>
      <c r="T357" t="s">
        <v>87</v>
      </c>
      <c r="U357" t="b">
        <v>0</v>
      </c>
      <c r="V357" t="s">
        <v>103</v>
      </c>
      <c r="W357" s="1">
        <v>44509.477372685185</v>
      </c>
      <c r="X357">
        <v>2007</v>
      </c>
      <c r="Y357">
        <v>134</v>
      </c>
      <c r="Z357">
        <v>0</v>
      </c>
      <c r="AA357">
        <v>134</v>
      </c>
      <c r="AB357">
        <v>0</v>
      </c>
      <c r="AC357">
        <v>85</v>
      </c>
      <c r="AD357">
        <v>104</v>
      </c>
      <c r="AE357">
        <v>0</v>
      </c>
      <c r="AF357">
        <v>0</v>
      </c>
      <c r="AG357">
        <v>0</v>
      </c>
      <c r="AH357" t="s">
        <v>177</v>
      </c>
      <c r="AI357" s="1">
        <v>44509.4921412037</v>
      </c>
      <c r="AJ357">
        <v>712</v>
      </c>
      <c r="AK357">
        <v>3</v>
      </c>
      <c r="AL357">
        <v>0</v>
      </c>
      <c r="AM357">
        <v>3</v>
      </c>
      <c r="AN357">
        <v>0</v>
      </c>
      <c r="AO357">
        <v>3</v>
      </c>
      <c r="AP357">
        <v>101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>
      <c r="A358" t="s">
        <v>998</v>
      </c>
      <c r="B358" t="s">
        <v>79</v>
      </c>
      <c r="C358" t="s">
        <v>403</v>
      </c>
      <c r="D358" t="s">
        <v>81</v>
      </c>
      <c r="E358" s="2" t="str">
        <f>HYPERLINK("capsilon://?command=openfolder&amp;siteaddress=FAM.docvelocity-na8.net&amp;folderid=FXE76CDCDD-925F-6763-7983-84FDDA739A89","FX211013443")</f>
        <v>FX211013443</v>
      </c>
      <c r="F358" t="s">
        <v>19</v>
      </c>
      <c r="G358" t="s">
        <v>19</v>
      </c>
      <c r="H358" t="s">
        <v>82</v>
      </c>
      <c r="I358" t="s">
        <v>999</v>
      </c>
      <c r="J358">
        <v>66</v>
      </c>
      <c r="K358" t="s">
        <v>84</v>
      </c>
      <c r="L358" t="s">
        <v>85</v>
      </c>
      <c r="M358" t="s">
        <v>86</v>
      </c>
      <c r="N358">
        <v>2</v>
      </c>
      <c r="O358" s="1">
        <v>44509.442928240744</v>
      </c>
      <c r="P358" s="1">
        <v>44509.465300925927</v>
      </c>
      <c r="Q358">
        <v>1256</v>
      </c>
      <c r="R358">
        <v>677</v>
      </c>
      <c r="S358" t="b">
        <v>0</v>
      </c>
      <c r="T358" t="s">
        <v>87</v>
      </c>
      <c r="U358" t="b">
        <v>0</v>
      </c>
      <c r="V358" t="s">
        <v>147</v>
      </c>
      <c r="W358" s="1">
        <v>44509.456365740742</v>
      </c>
      <c r="X358">
        <v>192</v>
      </c>
      <c r="Y358">
        <v>52</v>
      </c>
      <c r="Z358">
        <v>0</v>
      </c>
      <c r="AA358">
        <v>52</v>
      </c>
      <c r="AB358">
        <v>0</v>
      </c>
      <c r="AC358">
        <v>26</v>
      </c>
      <c r="AD358">
        <v>14</v>
      </c>
      <c r="AE358">
        <v>0</v>
      </c>
      <c r="AF358">
        <v>0</v>
      </c>
      <c r="AG358">
        <v>0</v>
      </c>
      <c r="AH358" t="s">
        <v>160</v>
      </c>
      <c r="AI358" s="1">
        <v>44509.465300925927</v>
      </c>
      <c r="AJ358">
        <v>485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14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>
      <c r="A359" t="s">
        <v>1000</v>
      </c>
      <c r="B359" t="s">
        <v>79</v>
      </c>
      <c r="C359" t="s">
        <v>1001</v>
      </c>
      <c r="D359" t="s">
        <v>81</v>
      </c>
      <c r="E359" s="2" t="str">
        <f>HYPERLINK("capsilon://?command=openfolder&amp;siteaddress=FAM.docvelocity-na8.net&amp;folderid=FXC6CF42A7-5637-6AA2-EB3A-747B11467541","FX21108776")</f>
        <v>FX21108776</v>
      </c>
      <c r="F359" t="s">
        <v>19</v>
      </c>
      <c r="G359" t="s">
        <v>19</v>
      </c>
      <c r="H359" t="s">
        <v>82</v>
      </c>
      <c r="I359" t="s">
        <v>1002</v>
      </c>
      <c r="J359">
        <v>38</v>
      </c>
      <c r="K359" t="s">
        <v>84</v>
      </c>
      <c r="L359" t="s">
        <v>85</v>
      </c>
      <c r="M359" t="s">
        <v>86</v>
      </c>
      <c r="N359">
        <v>2</v>
      </c>
      <c r="O359" s="1">
        <v>44509.457557870373</v>
      </c>
      <c r="P359" s="1">
        <v>44509.486134259256</v>
      </c>
      <c r="Q359">
        <v>2052</v>
      </c>
      <c r="R359">
        <v>417</v>
      </c>
      <c r="S359" t="b">
        <v>0</v>
      </c>
      <c r="T359" t="s">
        <v>87</v>
      </c>
      <c r="U359" t="b">
        <v>0</v>
      </c>
      <c r="V359" t="s">
        <v>130</v>
      </c>
      <c r="W359" s="1">
        <v>44509.472094907411</v>
      </c>
      <c r="X359">
        <v>214</v>
      </c>
      <c r="Y359">
        <v>0</v>
      </c>
      <c r="Z359">
        <v>0</v>
      </c>
      <c r="AA359">
        <v>0</v>
      </c>
      <c r="AB359">
        <v>37</v>
      </c>
      <c r="AC359">
        <v>0</v>
      </c>
      <c r="AD359">
        <v>38</v>
      </c>
      <c r="AE359">
        <v>0</v>
      </c>
      <c r="AF359">
        <v>0</v>
      </c>
      <c r="AG359">
        <v>0</v>
      </c>
      <c r="AH359" t="s">
        <v>89</v>
      </c>
      <c r="AI359" s="1">
        <v>44509.486134259256</v>
      </c>
      <c r="AJ359">
        <v>187</v>
      </c>
      <c r="AK359">
        <v>0</v>
      </c>
      <c r="AL359">
        <v>0</v>
      </c>
      <c r="AM359">
        <v>0</v>
      </c>
      <c r="AN359">
        <v>37</v>
      </c>
      <c r="AO359">
        <v>0</v>
      </c>
      <c r="AP359">
        <v>38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>
      <c r="A360" t="s">
        <v>1003</v>
      </c>
      <c r="B360" t="s">
        <v>79</v>
      </c>
      <c r="C360" t="s">
        <v>1001</v>
      </c>
      <c r="D360" t="s">
        <v>81</v>
      </c>
      <c r="E360" s="2" t="str">
        <f>HYPERLINK("capsilon://?command=openfolder&amp;siteaddress=FAM.docvelocity-na8.net&amp;folderid=FXC6CF42A7-5637-6AA2-EB3A-747B11467541","FX21108776")</f>
        <v>FX21108776</v>
      </c>
      <c r="F360" t="s">
        <v>19</v>
      </c>
      <c r="G360" t="s">
        <v>19</v>
      </c>
      <c r="H360" t="s">
        <v>82</v>
      </c>
      <c r="I360" t="s">
        <v>1004</v>
      </c>
      <c r="J360">
        <v>66</v>
      </c>
      <c r="K360" t="s">
        <v>84</v>
      </c>
      <c r="L360" t="s">
        <v>85</v>
      </c>
      <c r="M360" t="s">
        <v>86</v>
      </c>
      <c r="N360">
        <v>2</v>
      </c>
      <c r="O360" s="1">
        <v>44509.457824074074</v>
      </c>
      <c r="P360" s="1">
        <v>44509.491226851853</v>
      </c>
      <c r="Q360">
        <v>2123</v>
      </c>
      <c r="R360">
        <v>763</v>
      </c>
      <c r="S360" t="b">
        <v>0</v>
      </c>
      <c r="T360" t="s">
        <v>87</v>
      </c>
      <c r="U360" t="b">
        <v>0</v>
      </c>
      <c r="V360" t="s">
        <v>99</v>
      </c>
      <c r="W360" s="1">
        <v>44509.473958333336</v>
      </c>
      <c r="X360">
        <v>324</v>
      </c>
      <c r="Y360">
        <v>52</v>
      </c>
      <c r="Z360">
        <v>0</v>
      </c>
      <c r="AA360">
        <v>52</v>
      </c>
      <c r="AB360">
        <v>0</v>
      </c>
      <c r="AC360">
        <v>9</v>
      </c>
      <c r="AD360">
        <v>14</v>
      </c>
      <c r="AE360">
        <v>0</v>
      </c>
      <c r="AF360">
        <v>0</v>
      </c>
      <c r="AG360">
        <v>0</v>
      </c>
      <c r="AH360" t="s">
        <v>89</v>
      </c>
      <c r="AI360" s="1">
        <v>44509.491226851853</v>
      </c>
      <c r="AJ360">
        <v>439</v>
      </c>
      <c r="AK360">
        <v>4</v>
      </c>
      <c r="AL360">
        <v>0</v>
      </c>
      <c r="AM360">
        <v>4</v>
      </c>
      <c r="AN360">
        <v>0</v>
      </c>
      <c r="AO360">
        <v>4</v>
      </c>
      <c r="AP360">
        <v>10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>
      <c r="A361" t="s">
        <v>1005</v>
      </c>
      <c r="B361" t="s">
        <v>79</v>
      </c>
      <c r="C361" t="s">
        <v>1006</v>
      </c>
      <c r="D361" t="s">
        <v>81</v>
      </c>
      <c r="E361" s="2" t="str">
        <f>HYPERLINK("capsilon://?command=openfolder&amp;siteaddress=FAM.docvelocity-na8.net&amp;folderid=FXFB7D8BC9-2BBB-9282-C6A1-4900E47D2054","FX21114099")</f>
        <v>FX21114099</v>
      </c>
      <c r="F361" t="s">
        <v>19</v>
      </c>
      <c r="G361" t="s">
        <v>19</v>
      </c>
      <c r="H361" t="s">
        <v>82</v>
      </c>
      <c r="I361" t="s">
        <v>1007</v>
      </c>
      <c r="J361">
        <v>180</v>
      </c>
      <c r="K361" t="s">
        <v>84</v>
      </c>
      <c r="L361" t="s">
        <v>85</v>
      </c>
      <c r="M361" t="s">
        <v>86</v>
      </c>
      <c r="N361">
        <v>2</v>
      </c>
      <c r="O361" s="1">
        <v>44509.466180555559</v>
      </c>
      <c r="P361" s="1">
        <v>44509.514594907407</v>
      </c>
      <c r="Q361">
        <v>711</v>
      </c>
      <c r="R361">
        <v>3472</v>
      </c>
      <c r="S361" t="b">
        <v>0</v>
      </c>
      <c r="T361" t="s">
        <v>87</v>
      </c>
      <c r="U361" t="b">
        <v>0</v>
      </c>
      <c r="V361" t="s">
        <v>99</v>
      </c>
      <c r="W361" s="1">
        <v>44509.49962962963</v>
      </c>
      <c r="X361">
        <v>2217</v>
      </c>
      <c r="Y361">
        <v>174</v>
      </c>
      <c r="Z361">
        <v>0</v>
      </c>
      <c r="AA361">
        <v>174</v>
      </c>
      <c r="AB361">
        <v>0</v>
      </c>
      <c r="AC361">
        <v>130</v>
      </c>
      <c r="AD361">
        <v>6</v>
      </c>
      <c r="AE361">
        <v>0</v>
      </c>
      <c r="AF361">
        <v>0</v>
      </c>
      <c r="AG361">
        <v>0</v>
      </c>
      <c r="AH361" t="s">
        <v>89</v>
      </c>
      <c r="AI361" s="1">
        <v>44509.514594907407</v>
      </c>
      <c r="AJ361">
        <v>1233</v>
      </c>
      <c r="AK361">
        <v>5</v>
      </c>
      <c r="AL361">
        <v>0</v>
      </c>
      <c r="AM361">
        <v>5</v>
      </c>
      <c r="AN361">
        <v>0</v>
      </c>
      <c r="AO361">
        <v>8</v>
      </c>
      <c r="AP361">
        <v>1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>
      <c r="A362" t="s">
        <v>1008</v>
      </c>
      <c r="B362" t="s">
        <v>79</v>
      </c>
      <c r="C362" t="s">
        <v>964</v>
      </c>
      <c r="D362" t="s">
        <v>81</v>
      </c>
      <c r="E362" s="2" t="str">
        <f>HYPERLINK("capsilon://?command=openfolder&amp;siteaddress=FAM.docvelocity-na8.net&amp;folderid=FX2A6CE633-9343-EB97-DB9A-5D9BB563ED07","FX211010556")</f>
        <v>FX211010556</v>
      </c>
      <c r="F362" t="s">
        <v>19</v>
      </c>
      <c r="G362" t="s">
        <v>19</v>
      </c>
      <c r="H362" t="s">
        <v>82</v>
      </c>
      <c r="I362" t="s">
        <v>1009</v>
      </c>
      <c r="J362">
        <v>38</v>
      </c>
      <c r="K362" t="s">
        <v>84</v>
      </c>
      <c r="L362" t="s">
        <v>85</v>
      </c>
      <c r="M362" t="s">
        <v>86</v>
      </c>
      <c r="N362">
        <v>2</v>
      </c>
      <c r="O362" s="1">
        <v>44509.473414351851</v>
      </c>
      <c r="P362" s="1">
        <v>44509.491261574076</v>
      </c>
      <c r="Q362">
        <v>1244</v>
      </c>
      <c r="R362">
        <v>298</v>
      </c>
      <c r="S362" t="b">
        <v>0</v>
      </c>
      <c r="T362" t="s">
        <v>87</v>
      </c>
      <c r="U362" t="b">
        <v>0</v>
      </c>
      <c r="V362" t="s">
        <v>130</v>
      </c>
      <c r="W362" s="1">
        <v>44509.475960648146</v>
      </c>
      <c r="X362">
        <v>38</v>
      </c>
      <c r="Y362">
        <v>0</v>
      </c>
      <c r="Z362">
        <v>0</v>
      </c>
      <c r="AA362">
        <v>0</v>
      </c>
      <c r="AB362">
        <v>37</v>
      </c>
      <c r="AC362">
        <v>0</v>
      </c>
      <c r="AD362">
        <v>38</v>
      </c>
      <c r="AE362">
        <v>0</v>
      </c>
      <c r="AF362">
        <v>0</v>
      </c>
      <c r="AG362">
        <v>0</v>
      </c>
      <c r="AH362" t="s">
        <v>182</v>
      </c>
      <c r="AI362" s="1">
        <v>44509.491261574076</v>
      </c>
      <c r="AJ362">
        <v>260</v>
      </c>
      <c r="AK362">
        <v>0</v>
      </c>
      <c r="AL362">
        <v>0</v>
      </c>
      <c r="AM362">
        <v>0</v>
      </c>
      <c r="AN362">
        <v>37</v>
      </c>
      <c r="AO362">
        <v>0</v>
      </c>
      <c r="AP362">
        <v>38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>
      <c r="A363" t="s">
        <v>1010</v>
      </c>
      <c r="B363" t="s">
        <v>79</v>
      </c>
      <c r="C363" t="s">
        <v>315</v>
      </c>
      <c r="D363" t="s">
        <v>81</v>
      </c>
      <c r="E363" s="2" t="str">
        <f>HYPERLINK("capsilon://?command=openfolder&amp;siteaddress=FAM.docvelocity-na8.net&amp;folderid=FXB7AE3189-1382-E3B8-67B5-19FC22D48BA8","FX21108350")</f>
        <v>FX21108350</v>
      </c>
      <c r="F363" t="s">
        <v>19</v>
      </c>
      <c r="G363" t="s">
        <v>19</v>
      </c>
      <c r="H363" t="s">
        <v>82</v>
      </c>
      <c r="I363" t="s">
        <v>316</v>
      </c>
      <c r="J363">
        <v>57</v>
      </c>
      <c r="K363" t="s">
        <v>84</v>
      </c>
      <c r="L363" t="s">
        <v>85</v>
      </c>
      <c r="M363" t="s">
        <v>86</v>
      </c>
      <c r="N363">
        <v>2</v>
      </c>
      <c r="O363" s="1">
        <v>44501.648506944446</v>
      </c>
      <c r="P363" s="1">
        <v>44501.690011574072</v>
      </c>
      <c r="Q363">
        <v>2044</v>
      </c>
      <c r="R363">
        <v>1542</v>
      </c>
      <c r="S363" t="b">
        <v>0</v>
      </c>
      <c r="T363" t="s">
        <v>87</v>
      </c>
      <c r="U363" t="b">
        <v>1</v>
      </c>
      <c r="V363" t="s">
        <v>181</v>
      </c>
      <c r="W363" s="1">
        <v>44501.677488425928</v>
      </c>
      <c r="X363">
        <v>826</v>
      </c>
      <c r="Y363">
        <v>65</v>
      </c>
      <c r="Z363">
        <v>0</v>
      </c>
      <c r="AA363">
        <v>65</v>
      </c>
      <c r="AB363">
        <v>0</v>
      </c>
      <c r="AC363">
        <v>59</v>
      </c>
      <c r="AD363">
        <v>-8</v>
      </c>
      <c r="AE363">
        <v>0</v>
      </c>
      <c r="AF363">
        <v>0</v>
      </c>
      <c r="AG363">
        <v>0</v>
      </c>
      <c r="AH363" t="s">
        <v>89</v>
      </c>
      <c r="AI363" s="1">
        <v>44501.690011574072</v>
      </c>
      <c r="AJ363">
        <v>707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-9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>
      <c r="A364" t="s">
        <v>1011</v>
      </c>
      <c r="B364" t="s">
        <v>79</v>
      </c>
      <c r="C364" t="s">
        <v>728</v>
      </c>
      <c r="D364" t="s">
        <v>81</v>
      </c>
      <c r="E364" s="2" t="str">
        <f>HYPERLINK("capsilon://?command=openfolder&amp;siteaddress=FAM.docvelocity-na8.net&amp;folderid=FX1CEA3181-AEB9-898B-15A0-D5F589B1B995","FX21112100")</f>
        <v>FX21112100</v>
      </c>
      <c r="F364" t="s">
        <v>19</v>
      </c>
      <c r="G364" t="s">
        <v>19</v>
      </c>
      <c r="H364" t="s">
        <v>82</v>
      </c>
      <c r="I364" t="s">
        <v>1012</v>
      </c>
      <c r="J364">
        <v>64</v>
      </c>
      <c r="K364" t="s">
        <v>84</v>
      </c>
      <c r="L364" t="s">
        <v>85</v>
      </c>
      <c r="M364" t="s">
        <v>86</v>
      </c>
      <c r="N364">
        <v>2</v>
      </c>
      <c r="O364" s="1">
        <v>44509.502002314817</v>
      </c>
      <c r="P364" s="1">
        <v>44509.517592592594</v>
      </c>
      <c r="Q364">
        <v>782</v>
      </c>
      <c r="R364">
        <v>565</v>
      </c>
      <c r="S364" t="b">
        <v>0</v>
      </c>
      <c r="T364" t="s">
        <v>87</v>
      </c>
      <c r="U364" t="b">
        <v>0</v>
      </c>
      <c r="V364" t="s">
        <v>147</v>
      </c>
      <c r="W364" s="1">
        <v>44509.504606481481</v>
      </c>
      <c r="X364">
        <v>167</v>
      </c>
      <c r="Y364">
        <v>59</v>
      </c>
      <c r="Z364">
        <v>0</v>
      </c>
      <c r="AA364">
        <v>59</v>
      </c>
      <c r="AB364">
        <v>0</v>
      </c>
      <c r="AC364">
        <v>3</v>
      </c>
      <c r="AD364">
        <v>5</v>
      </c>
      <c r="AE364">
        <v>0</v>
      </c>
      <c r="AF364">
        <v>0</v>
      </c>
      <c r="AG364">
        <v>0</v>
      </c>
      <c r="AH364" t="s">
        <v>721</v>
      </c>
      <c r="AI364" s="1">
        <v>44509.517592592594</v>
      </c>
      <c r="AJ364">
        <v>387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5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>
      <c r="A365" t="s">
        <v>1013</v>
      </c>
      <c r="B365" t="s">
        <v>79</v>
      </c>
      <c r="C365" t="s">
        <v>728</v>
      </c>
      <c r="D365" t="s">
        <v>81</v>
      </c>
      <c r="E365" s="2" t="str">
        <f>HYPERLINK("capsilon://?command=openfolder&amp;siteaddress=FAM.docvelocity-na8.net&amp;folderid=FX1CEA3181-AEB9-898B-15A0-D5F589B1B995","FX21112100")</f>
        <v>FX21112100</v>
      </c>
      <c r="F365" t="s">
        <v>19</v>
      </c>
      <c r="G365" t="s">
        <v>19</v>
      </c>
      <c r="H365" t="s">
        <v>82</v>
      </c>
      <c r="I365" t="s">
        <v>1014</v>
      </c>
      <c r="J365">
        <v>89</v>
      </c>
      <c r="K365" t="s">
        <v>84</v>
      </c>
      <c r="L365" t="s">
        <v>85</v>
      </c>
      <c r="M365" t="s">
        <v>86</v>
      </c>
      <c r="N365">
        <v>2</v>
      </c>
      <c r="O365" s="1">
        <v>44509.502326388887</v>
      </c>
      <c r="P365" s="1">
        <v>44509.519155092596</v>
      </c>
      <c r="Q365">
        <v>709</v>
      </c>
      <c r="R365">
        <v>745</v>
      </c>
      <c r="S365" t="b">
        <v>0</v>
      </c>
      <c r="T365" t="s">
        <v>87</v>
      </c>
      <c r="U365" t="b">
        <v>0</v>
      </c>
      <c r="V365" t="s">
        <v>99</v>
      </c>
      <c r="W365" s="1">
        <v>44509.506909722222</v>
      </c>
      <c r="X365">
        <v>352</v>
      </c>
      <c r="Y365">
        <v>84</v>
      </c>
      <c r="Z365">
        <v>0</v>
      </c>
      <c r="AA365">
        <v>84</v>
      </c>
      <c r="AB365">
        <v>0</v>
      </c>
      <c r="AC365">
        <v>26</v>
      </c>
      <c r="AD365">
        <v>5</v>
      </c>
      <c r="AE365">
        <v>0</v>
      </c>
      <c r="AF365">
        <v>0</v>
      </c>
      <c r="AG365">
        <v>0</v>
      </c>
      <c r="AH365" t="s">
        <v>89</v>
      </c>
      <c r="AI365" s="1">
        <v>44509.519155092596</v>
      </c>
      <c r="AJ365">
        <v>393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>
      <c r="A366" t="s">
        <v>1015</v>
      </c>
      <c r="B366" t="s">
        <v>79</v>
      </c>
      <c r="C366" t="s">
        <v>1016</v>
      </c>
      <c r="D366" t="s">
        <v>81</v>
      </c>
      <c r="E366" s="2" t="str">
        <f>HYPERLINK("capsilon://?command=openfolder&amp;siteaddress=FAM.docvelocity-na8.net&amp;folderid=FX1481FA4E-358B-F6D5-AF83-CB7A6C325037","FX21114143")</f>
        <v>FX21114143</v>
      </c>
      <c r="F366" t="s">
        <v>19</v>
      </c>
      <c r="G366" t="s">
        <v>19</v>
      </c>
      <c r="H366" t="s">
        <v>82</v>
      </c>
      <c r="I366" t="s">
        <v>1017</v>
      </c>
      <c r="J366">
        <v>38</v>
      </c>
      <c r="K366" t="s">
        <v>84</v>
      </c>
      <c r="L366" t="s">
        <v>85</v>
      </c>
      <c r="M366" t="s">
        <v>86</v>
      </c>
      <c r="N366">
        <v>2</v>
      </c>
      <c r="O366" s="1">
        <v>44509.505347222221</v>
      </c>
      <c r="P366" s="1">
        <v>44509.522465277776</v>
      </c>
      <c r="Q366">
        <v>1084</v>
      </c>
      <c r="R366">
        <v>395</v>
      </c>
      <c r="S366" t="b">
        <v>0</v>
      </c>
      <c r="T366" t="s">
        <v>87</v>
      </c>
      <c r="U366" t="b">
        <v>0</v>
      </c>
      <c r="V366" t="s">
        <v>147</v>
      </c>
      <c r="W366" s="1">
        <v>44509.507835648146</v>
      </c>
      <c r="X366">
        <v>103</v>
      </c>
      <c r="Y366">
        <v>37</v>
      </c>
      <c r="Z366">
        <v>0</v>
      </c>
      <c r="AA366">
        <v>37</v>
      </c>
      <c r="AB366">
        <v>0</v>
      </c>
      <c r="AC366">
        <v>20</v>
      </c>
      <c r="AD366">
        <v>1</v>
      </c>
      <c r="AE366">
        <v>0</v>
      </c>
      <c r="AF366">
        <v>0</v>
      </c>
      <c r="AG366">
        <v>0</v>
      </c>
      <c r="AH366" t="s">
        <v>89</v>
      </c>
      <c r="AI366" s="1">
        <v>44509.522465277776</v>
      </c>
      <c r="AJ366">
        <v>285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>
      <c r="A367" t="s">
        <v>1018</v>
      </c>
      <c r="B367" t="s">
        <v>79</v>
      </c>
      <c r="C367" t="s">
        <v>1019</v>
      </c>
      <c r="D367" t="s">
        <v>81</v>
      </c>
      <c r="E367" s="2" t="str">
        <f>HYPERLINK("capsilon://?command=openfolder&amp;siteaddress=FAM.docvelocity-na8.net&amp;folderid=FX6E351343-CB46-5397-1768-432AC889A104","FX21112808")</f>
        <v>FX21112808</v>
      </c>
      <c r="F367" t="s">
        <v>19</v>
      </c>
      <c r="G367" t="s">
        <v>19</v>
      </c>
      <c r="H367" t="s">
        <v>82</v>
      </c>
      <c r="I367" t="s">
        <v>1020</v>
      </c>
      <c r="J367">
        <v>28</v>
      </c>
      <c r="K367" t="s">
        <v>84</v>
      </c>
      <c r="L367" t="s">
        <v>85</v>
      </c>
      <c r="M367" t="s">
        <v>86</v>
      </c>
      <c r="N367">
        <v>2</v>
      </c>
      <c r="O367" s="1">
        <v>44509.524895833332</v>
      </c>
      <c r="P367" s="1">
        <v>44509.703599537039</v>
      </c>
      <c r="Q367">
        <v>15107</v>
      </c>
      <c r="R367">
        <v>333</v>
      </c>
      <c r="S367" t="b">
        <v>0</v>
      </c>
      <c r="T367" t="s">
        <v>87</v>
      </c>
      <c r="U367" t="b">
        <v>0</v>
      </c>
      <c r="V367" t="s">
        <v>173</v>
      </c>
      <c r="W367" s="1">
        <v>44509.527824074074</v>
      </c>
      <c r="X367">
        <v>185</v>
      </c>
      <c r="Y367">
        <v>21</v>
      </c>
      <c r="Z367">
        <v>0</v>
      </c>
      <c r="AA367">
        <v>21</v>
      </c>
      <c r="AB367">
        <v>0</v>
      </c>
      <c r="AC367">
        <v>4</v>
      </c>
      <c r="AD367">
        <v>7</v>
      </c>
      <c r="AE367">
        <v>0</v>
      </c>
      <c r="AF367">
        <v>0</v>
      </c>
      <c r="AG367">
        <v>0</v>
      </c>
      <c r="AH367" t="s">
        <v>160</v>
      </c>
      <c r="AI367" s="1">
        <v>44509.703599537039</v>
      </c>
      <c r="AJ367">
        <v>148</v>
      </c>
      <c r="AK367">
        <v>1</v>
      </c>
      <c r="AL367">
        <v>0</v>
      </c>
      <c r="AM367">
        <v>1</v>
      </c>
      <c r="AN367">
        <v>0</v>
      </c>
      <c r="AO367">
        <v>1</v>
      </c>
      <c r="AP367">
        <v>6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>
      <c r="A368" t="s">
        <v>1021</v>
      </c>
      <c r="B368" t="s">
        <v>79</v>
      </c>
      <c r="C368" t="s">
        <v>1022</v>
      </c>
      <c r="D368" t="s">
        <v>81</v>
      </c>
      <c r="E368" s="2" t="str">
        <f>HYPERLINK("capsilon://?command=openfolder&amp;siteaddress=FAM.docvelocity-na8.net&amp;folderid=FXB00674B9-A5B3-1508-9C23-B0F0597B8DC6","FX21113434")</f>
        <v>FX21113434</v>
      </c>
      <c r="F368" t="s">
        <v>19</v>
      </c>
      <c r="G368" t="s">
        <v>19</v>
      </c>
      <c r="H368" t="s">
        <v>82</v>
      </c>
      <c r="I368" t="s">
        <v>1023</v>
      </c>
      <c r="J368">
        <v>38</v>
      </c>
      <c r="K368" t="s">
        <v>84</v>
      </c>
      <c r="L368" t="s">
        <v>85</v>
      </c>
      <c r="M368" t="s">
        <v>86</v>
      </c>
      <c r="N368">
        <v>2</v>
      </c>
      <c r="O368" s="1">
        <v>44509.52548611111</v>
      </c>
      <c r="P368" s="1">
        <v>44509.705694444441</v>
      </c>
      <c r="Q368">
        <v>15206</v>
      </c>
      <c r="R368">
        <v>364</v>
      </c>
      <c r="S368" t="b">
        <v>0</v>
      </c>
      <c r="T368" t="s">
        <v>87</v>
      </c>
      <c r="U368" t="b">
        <v>0</v>
      </c>
      <c r="V368" t="s">
        <v>99</v>
      </c>
      <c r="W368" s="1">
        <v>44509.527916666666</v>
      </c>
      <c r="X368">
        <v>184</v>
      </c>
      <c r="Y368">
        <v>37</v>
      </c>
      <c r="Z368">
        <v>0</v>
      </c>
      <c r="AA368">
        <v>37</v>
      </c>
      <c r="AB368">
        <v>0</v>
      </c>
      <c r="AC368">
        <v>11</v>
      </c>
      <c r="AD368">
        <v>1</v>
      </c>
      <c r="AE368">
        <v>0</v>
      </c>
      <c r="AF368">
        <v>0</v>
      </c>
      <c r="AG368">
        <v>0</v>
      </c>
      <c r="AH368" t="s">
        <v>160</v>
      </c>
      <c r="AI368" s="1">
        <v>44509.705694444441</v>
      </c>
      <c r="AJ368">
        <v>180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>
      <c r="A369" t="s">
        <v>1024</v>
      </c>
      <c r="B369" t="s">
        <v>79</v>
      </c>
      <c r="C369" t="s">
        <v>1019</v>
      </c>
      <c r="D369" t="s">
        <v>81</v>
      </c>
      <c r="E369" s="2" t="str">
        <f>HYPERLINK("capsilon://?command=openfolder&amp;siteaddress=FAM.docvelocity-na8.net&amp;folderid=FX6E351343-CB46-5397-1768-432AC889A104","FX21112808")</f>
        <v>FX21112808</v>
      </c>
      <c r="F369" t="s">
        <v>19</v>
      </c>
      <c r="G369" t="s">
        <v>19</v>
      </c>
      <c r="H369" t="s">
        <v>82</v>
      </c>
      <c r="I369" t="s">
        <v>1025</v>
      </c>
      <c r="J369">
        <v>93</v>
      </c>
      <c r="K369" t="s">
        <v>84</v>
      </c>
      <c r="L369" t="s">
        <v>85</v>
      </c>
      <c r="M369" t="s">
        <v>86</v>
      </c>
      <c r="N369">
        <v>2</v>
      </c>
      <c r="O369" s="1">
        <v>44509.527673611112</v>
      </c>
      <c r="P369" s="1">
        <v>44509.708194444444</v>
      </c>
      <c r="Q369">
        <v>14756</v>
      </c>
      <c r="R369">
        <v>841</v>
      </c>
      <c r="S369" t="b">
        <v>0</v>
      </c>
      <c r="T369" t="s">
        <v>87</v>
      </c>
      <c r="U369" t="b">
        <v>0</v>
      </c>
      <c r="V369" t="s">
        <v>125</v>
      </c>
      <c r="W369" s="1">
        <v>44509.535069444442</v>
      </c>
      <c r="X369">
        <v>626</v>
      </c>
      <c r="Y369">
        <v>64</v>
      </c>
      <c r="Z369">
        <v>0</v>
      </c>
      <c r="AA369">
        <v>64</v>
      </c>
      <c r="AB369">
        <v>0</v>
      </c>
      <c r="AC369">
        <v>17</v>
      </c>
      <c r="AD369">
        <v>29</v>
      </c>
      <c r="AE369">
        <v>0</v>
      </c>
      <c r="AF369">
        <v>0</v>
      </c>
      <c r="AG369">
        <v>0</v>
      </c>
      <c r="AH369" t="s">
        <v>160</v>
      </c>
      <c r="AI369" s="1">
        <v>44509.708194444444</v>
      </c>
      <c r="AJ369">
        <v>215</v>
      </c>
      <c r="AK369">
        <v>2</v>
      </c>
      <c r="AL369">
        <v>0</v>
      </c>
      <c r="AM369">
        <v>2</v>
      </c>
      <c r="AN369">
        <v>0</v>
      </c>
      <c r="AO369">
        <v>2</v>
      </c>
      <c r="AP369">
        <v>27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>
      <c r="A370" t="s">
        <v>1026</v>
      </c>
      <c r="B370" t="s">
        <v>79</v>
      </c>
      <c r="C370" t="s">
        <v>1019</v>
      </c>
      <c r="D370" t="s">
        <v>81</v>
      </c>
      <c r="E370" s="2" t="str">
        <f>HYPERLINK("capsilon://?command=openfolder&amp;siteaddress=FAM.docvelocity-na8.net&amp;folderid=FX6E351343-CB46-5397-1768-432AC889A104","FX21112808")</f>
        <v>FX21112808</v>
      </c>
      <c r="F370" t="s">
        <v>19</v>
      </c>
      <c r="G370" t="s">
        <v>19</v>
      </c>
      <c r="H370" t="s">
        <v>82</v>
      </c>
      <c r="I370" t="s">
        <v>1027</v>
      </c>
      <c r="J370">
        <v>28</v>
      </c>
      <c r="K370" t="s">
        <v>84</v>
      </c>
      <c r="L370" t="s">
        <v>85</v>
      </c>
      <c r="M370" t="s">
        <v>86</v>
      </c>
      <c r="N370">
        <v>2</v>
      </c>
      <c r="O370" s="1">
        <v>44509.528171296297</v>
      </c>
      <c r="P370" s="1">
        <v>44509.709710648145</v>
      </c>
      <c r="Q370">
        <v>15350</v>
      </c>
      <c r="R370">
        <v>335</v>
      </c>
      <c r="S370" t="b">
        <v>0</v>
      </c>
      <c r="T370" t="s">
        <v>87</v>
      </c>
      <c r="U370" t="b">
        <v>0</v>
      </c>
      <c r="V370" t="s">
        <v>99</v>
      </c>
      <c r="W370" s="1">
        <v>44509.530601851853</v>
      </c>
      <c r="X370">
        <v>205</v>
      </c>
      <c r="Y370">
        <v>21</v>
      </c>
      <c r="Z370">
        <v>0</v>
      </c>
      <c r="AA370">
        <v>21</v>
      </c>
      <c r="AB370">
        <v>0</v>
      </c>
      <c r="AC370">
        <v>4</v>
      </c>
      <c r="AD370">
        <v>7</v>
      </c>
      <c r="AE370">
        <v>0</v>
      </c>
      <c r="AF370">
        <v>0</v>
      </c>
      <c r="AG370">
        <v>0</v>
      </c>
      <c r="AH370" t="s">
        <v>160</v>
      </c>
      <c r="AI370" s="1">
        <v>44509.709710648145</v>
      </c>
      <c r="AJ370">
        <v>130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7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>
      <c r="A371" t="s">
        <v>1028</v>
      </c>
      <c r="B371" t="s">
        <v>79</v>
      </c>
      <c r="C371" t="s">
        <v>1029</v>
      </c>
      <c r="D371" t="s">
        <v>81</v>
      </c>
      <c r="E371" s="2" t="str">
        <f>HYPERLINK("capsilon://?command=openfolder&amp;siteaddress=FAM.docvelocity-na8.net&amp;folderid=FX26A29EE5-CED7-E4D2-F837-C510E0CFF1B6","FX21111642")</f>
        <v>FX21111642</v>
      </c>
      <c r="F371" t="s">
        <v>19</v>
      </c>
      <c r="G371" t="s">
        <v>19</v>
      </c>
      <c r="H371" t="s">
        <v>82</v>
      </c>
      <c r="I371" t="s">
        <v>1030</v>
      </c>
      <c r="J371">
        <v>192</v>
      </c>
      <c r="K371" t="s">
        <v>84</v>
      </c>
      <c r="L371" t="s">
        <v>85</v>
      </c>
      <c r="M371" t="s">
        <v>86</v>
      </c>
      <c r="N371">
        <v>2</v>
      </c>
      <c r="O371" s="1">
        <v>44509.528680555559</v>
      </c>
      <c r="P371" s="1">
        <v>44509.718576388892</v>
      </c>
      <c r="Q371">
        <v>14315</v>
      </c>
      <c r="R371">
        <v>2092</v>
      </c>
      <c r="S371" t="b">
        <v>0</v>
      </c>
      <c r="T371" t="s">
        <v>87</v>
      </c>
      <c r="U371" t="b">
        <v>0</v>
      </c>
      <c r="V371" t="s">
        <v>181</v>
      </c>
      <c r="W371" s="1">
        <v>44509.544212962966</v>
      </c>
      <c r="X371">
        <v>1326</v>
      </c>
      <c r="Y371">
        <v>189</v>
      </c>
      <c r="Z371">
        <v>0</v>
      </c>
      <c r="AA371">
        <v>189</v>
      </c>
      <c r="AB371">
        <v>0</v>
      </c>
      <c r="AC371">
        <v>100</v>
      </c>
      <c r="AD371">
        <v>3</v>
      </c>
      <c r="AE371">
        <v>0</v>
      </c>
      <c r="AF371">
        <v>0</v>
      </c>
      <c r="AG371">
        <v>0</v>
      </c>
      <c r="AH371" t="s">
        <v>160</v>
      </c>
      <c r="AI371" s="1">
        <v>44509.718576388892</v>
      </c>
      <c r="AJ371">
        <v>766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3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>
      <c r="A372" t="s">
        <v>1031</v>
      </c>
      <c r="B372" t="s">
        <v>79</v>
      </c>
      <c r="C372" t="s">
        <v>1019</v>
      </c>
      <c r="D372" t="s">
        <v>81</v>
      </c>
      <c r="E372" s="2" t="str">
        <f>HYPERLINK("capsilon://?command=openfolder&amp;siteaddress=FAM.docvelocity-na8.net&amp;folderid=FX6E351343-CB46-5397-1768-432AC889A104","FX21112808")</f>
        <v>FX21112808</v>
      </c>
      <c r="F372" t="s">
        <v>19</v>
      </c>
      <c r="G372" t="s">
        <v>19</v>
      </c>
      <c r="H372" t="s">
        <v>82</v>
      </c>
      <c r="I372" t="s">
        <v>1032</v>
      </c>
      <c r="J372">
        <v>96</v>
      </c>
      <c r="K372" t="s">
        <v>84</v>
      </c>
      <c r="L372" t="s">
        <v>85</v>
      </c>
      <c r="M372" t="s">
        <v>86</v>
      </c>
      <c r="N372">
        <v>2</v>
      </c>
      <c r="O372" s="1">
        <v>44509.529467592591</v>
      </c>
      <c r="P372" s="1">
        <v>44509.752222222225</v>
      </c>
      <c r="Q372">
        <v>18708</v>
      </c>
      <c r="R372">
        <v>538</v>
      </c>
      <c r="S372" t="b">
        <v>0</v>
      </c>
      <c r="T372" t="s">
        <v>87</v>
      </c>
      <c r="U372" t="b">
        <v>0</v>
      </c>
      <c r="V372" t="s">
        <v>99</v>
      </c>
      <c r="W372" s="1">
        <v>44509.533229166664</v>
      </c>
      <c r="X372">
        <v>226</v>
      </c>
      <c r="Y372">
        <v>64</v>
      </c>
      <c r="Z372">
        <v>0</v>
      </c>
      <c r="AA372">
        <v>64</v>
      </c>
      <c r="AB372">
        <v>0</v>
      </c>
      <c r="AC372">
        <v>13</v>
      </c>
      <c r="AD372">
        <v>32</v>
      </c>
      <c r="AE372">
        <v>0</v>
      </c>
      <c r="AF372">
        <v>0</v>
      </c>
      <c r="AG372">
        <v>0</v>
      </c>
      <c r="AH372" t="s">
        <v>104</v>
      </c>
      <c r="AI372" s="1">
        <v>44509.752222222225</v>
      </c>
      <c r="AJ372">
        <v>221</v>
      </c>
      <c r="AK372">
        <v>1</v>
      </c>
      <c r="AL372">
        <v>0</v>
      </c>
      <c r="AM372">
        <v>1</v>
      </c>
      <c r="AN372">
        <v>0</v>
      </c>
      <c r="AO372">
        <v>0</v>
      </c>
      <c r="AP372">
        <v>31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>
      <c r="A373" t="s">
        <v>1033</v>
      </c>
      <c r="B373" t="s">
        <v>79</v>
      </c>
      <c r="C373" t="s">
        <v>1034</v>
      </c>
      <c r="D373" t="s">
        <v>81</v>
      </c>
      <c r="E373" s="2" t="str">
        <f>HYPERLINK("capsilon://?command=openfolder&amp;siteaddress=FAM.docvelocity-na8.net&amp;folderid=FXEE58FE5D-B386-72F7-235A-5630CAD9A622","FX21113264")</f>
        <v>FX21113264</v>
      </c>
      <c r="F373" t="s">
        <v>19</v>
      </c>
      <c r="G373" t="s">
        <v>19</v>
      </c>
      <c r="H373" t="s">
        <v>82</v>
      </c>
      <c r="I373" t="s">
        <v>1035</v>
      </c>
      <c r="J373">
        <v>328</v>
      </c>
      <c r="K373" t="s">
        <v>84</v>
      </c>
      <c r="L373" t="s">
        <v>85</v>
      </c>
      <c r="M373" t="s">
        <v>86</v>
      </c>
      <c r="N373">
        <v>2</v>
      </c>
      <c r="O373" s="1">
        <v>44509.530717592592</v>
      </c>
      <c r="P373" s="1">
        <v>44509.765300925923</v>
      </c>
      <c r="Q373">
        <v>16849</v>
      </c>
      <c r="R373">
        <v>3419</v>
      </c>
      <c r="S373" t="b">
        <v>0</v>
      </c>
      <c r="T373" t="s">
        <v>87</v>
      </c>
      <c r="U373" t="b">
        <v>0</v>
      </c>
      <c r="V373" t="s">
        <v>125</v>
      </c>
      <c r="W373" s="1">
        <v>44509.563483796293</v>
      </c>
      <c r="X373">
        <v>2454</v>
      </c>
      <c r="Y373">
        <v>284</v>
      </c>
      <c r="Z373">
        <v>0</v>
      </c>
      <c r="AA373">
        <v>284</v>
      </c>
      <c r="AB373">
        <v>0</v>
      </c>
      <c r="AC373">
        <v>120</v>
      </c>
      <c r="AD373">
        <v>44</v>
      </c>
      <c r="AE373">
        <v>0</v>
      </c>
      <c r="AF373">
        <v>0</v>
      </c>
      <c r="AG373">
        <v>0</v>
      </c>
      <c r="AH373" t="s">
        <v>104</v>
      </c>
      <c r="AI373" s="1">
        <v>44509.765300925923</v>
      </c>
      <c r="AJ373">
        <v>950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44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>
      <c r="A374" t="s">
        <v>1036</v>
      </c>
      <c r="B374" t="s">
        <v>79</v>
      </c>
      <c r="C374" t="s">
        <v>1037</v>
      </c>
      <c r="D374" t="s">
        <v>81</v>
      </c>
      <c r="E374" s="2" t="str">
        <f>HYPERLINK("capsilon://?command=openfolder&amp;siteaddress=FAM.docvelocity-na8.net&amp;folderid=FX95557677-36A8-7475-41DE-24402A445583","FX21113153")</f>
        <v>FX21113153</v>
      </c>
      <c r="F374" t="s">
        <v>19</v>
      </c>
      <c r="G374" t="s">
        <v>19</v>
      </c>
      <c r="H374" t="s">
        <v>82</v>
      </c>
      <c r="I374" t="s">
        <v>1038</v>
      </c>
      <c r="J374">
        <v>133</v>
      </c>
      <c r="K374" t="s">
        <v>84</v>
      </c>
      <c r="L374" t="s">
        <v>85</v>
      </c>
      <c r="M374" t="s">
        <v>86</v>
      </c>
      <c r="N374">
        <v>2</v>
      </c>
      <c r="O374" s="1">
        <v>44509.532407407409</v>
      </c>
      <c r="P374" s="1">
        <v>44509.770821759259</v>
      </c>
      <c r="Q374">
        <v>19364</v>
      </c>
      <c r="R374">
        <v>1235</v>
      </c>
      <c r="S374" t="b">
        <v>0</v>
      </c>
      <c r="T374" t="s">
        <v>87</v>
      </c>
      <c r="U374" t="b">
        <v>0</v>
      </c>
      <c r="V374" t="s">
        <v>1039</v>
      </c>
      <c r="W374" s="1">
        <v>44509.546643518515</v>
      </c>
      <c r="X374">
        <v>732</v>
      </c>
      <c r="Y374">
        <v>144</v>
      </c>
      <c r="Z374">
        <v>0</v>
      </c>
      <c r="AA374">
        <v>144</v>
      </c>
      <c r="AB374">
        <v>0</v>
      </c>
      <c r="AC374">
        <v>92</v>
      </c>
      <c r="AD374">
        <v>-11</v>
      </c>
      <c r="AE374">
        <v>0</v>
      </c>
      <c r="AF374">
        <v>0</v>
      </c>
      <c r="AG374">
        <v>0</v>
      </c>
      <c r="AH374" t="s">
        <v>104</v>
      </c>
      <c r="AI374" s="1">
        <v>44509.770821759259</v>
      </c>
      <c r="AJ374">
        <v>476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-11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>
      <c r="A375" t="s">
        <v>1040</v>
      </c>
      <c r="B375" t="s">
        <v>79</v>
      </c>
      <c r="C375" t="s">
        <v>497</v>
      </c>
      <c r="D375" t="s">
        <v>81</v>
      </c>
      <c r="E375" s="2" t="str">
        <f>HYPERLINK("capsilon://?command=openfolder&amp;siteaddress=FAM.docvelocity-na8.net&amp;folderid=FX52B0463D-0C0C-2F7B-8F5B-DA617610DDDF","FX21112101")</f>
        <v>FX21112101</v>
      </c>
      <c r="F375" t="s">
        <v>19</v>
      </c>
      <c r="G375" t="s">
        <v>19</v>
      </c>
      <c r="H375" t="s">
        <v>82</v>
      </c>
      <c r="I375" t="s">
        <v>1041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44509.542858796296</v>
      </c>
      <c r="P375" s="1">
        <v>44509.772824074076</v>
      </c>
      <c r="Q375">
        <v>19488</v>
      </c>
      <c r="R375">
        <v>381</v>
      </c>
      <c r="S375" t="b">
        <v>0</v>
      </c>
      <c r="T375" t="s">
        <v>87</v>
      </c>
      <c r="U375" t="b">
        <v>0</v>
      </c>
      <c r="V375" t="s">
        <v>189</v>
      </c>
      <c r="W375" s="1">
        <v>44509.545474537037</v>
      </c>
      <c r="X375">
        <v>208</v>
      </c>
      <c r="Y375">
        <v>52</v>
      </c>
      <c r="Z375">
        <v>0</v>
      </c>
      <c r="AA375">
        <v>52</v>
      </c>
      <c r="AB375">
        <v>0</v>
      </c>
      <c r="AC375">
        <v>22</v>
      </c>
      <c r="AD375">
        <v>14</v>
      </c>
      <c r="AE375">
        <v>0</v>
      </c>
      <c r="AF375">
        <v>0</v>
      </c>
      <c r="AG375">
        <v>0</v>
      </c>
      <c r="AH375" t="s">
        <v>104</v>
      </c>
      <c r="AI375" s="1">
        <v>44509.772824074076</v>
      </c>
      <c r="AJ375">
        <v>173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14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>
      <c r="A376" t="s">
        <v>1042</v>
      </c>
      <c r="B376" t="s">
        <v>79</v>
      </c>
      <c r="C376" t="s">
        <v>488</v>
      </c>
      <c r="D376" t="s">
        <v>81</v>
      </c>
      <c r="E376" s="2" t="str">
        <f>HYPERLINK("capsilon://?command=openfolder&amp;siteaddress=FAM.docvelocity-na8.net&amp;folderid=FX7A7933BC-B3C5-44F4-1386-3187626FF3E2","FX211013202")</f>
        <v>FX211013202</v>
      </c>
      <c r="F376" t="s">
        <v>19</v>
      </c>
      <c r="G376" t="s">
        <v>19</v>
      </c>
      <c r="H376" t="s">
        <v>82</v>
      </c>
      <c r="I376" t="s">
        <v>1043</v>
      </c>
      <c r="J376">
        <v>38</v>
      </c>
      <c r="K376" t="s">
        <v>84</v>
      </c>
      <c r="L376" t="s">
        <v>85</v>
      </c>
      <c r="M376" t="s">
        <v>86</v>
      </c>
      <c r="N376">
        <v>2</v>
      </c>
      <c r="O376" s="1">
        <v>44509.544641203705</v>
      </c>
      <c r="P376" s="1">
        <v>44509.773252314815</v>
      </c>
      <c r="Q376">
        <v>19644</v>
      </c>
      <c r="R376">
        <v>108</v>
      </c>
      <c r="S376" t="b">
        <v>0</v>
      </c>
      <c r="T376" t="s">
        <v>87</v>
      </c>
      <c r="U376" t="b">
        <v>0</v>
      </c>
      <c r="V376" t="s">
        <v>189</v>
      </c>
      <c r="W376" s="1">
        <v>44509.546319444446</v>
      </c>
      <c r="X376">
        <v>72</v>
      </c>
      <c r="Y376">
        <v>0</v>
      </c>
      <c r="Z376">
        <v>0</v>
      </c>
      <c r="AA376">
        <v>0</v>
      </c>
      <c r="AB376">
        <v>37</v>
      </c>
      <c r="AC376">
        <v>0</v>
      </c>
      <c r="AD376">
        <v>38</v>
      </c>
      <c r="AE376">
        <v>0</v>
      </c>
      <c r="AF376">
        <v>0</v>
      </c>
      <c r="AG376">
        <v>0</v>
      </c>
      <c r="AH376" t="s">
        <v>104</v>
      </c>
      <c r="AI376" s="1">
        <v>44509.773252314815</v>
      </c>
      <c r="AJ376">
        <v>36</v>
      </c>
      <c r="AK376">
        <v>0</v>
      </c>
      <c r="AL376">
        <v>0</v>
      </c>
      <c r="AM376">
        <v>0</v>
      </c>
      <c r="AN376">
        <v>37</v>
      </c>
      <c r="AO376">
        <v>0</v>
      </c>
      <c r="AP376">
        <v>38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>
      <c r="A377" t="s">
        <v>1044</v>
      </c>
      <c r="B377" t="s">
        <v>79</v>
      </c>
      <c r="C377" t="s">
        <v>323</v>
      </c>
      <c r="D377" t="s">
        <v>81</v>
      </c>
      <c r="E377" s="2" t="str">
        <f>HYPERLINK("capsilon://?command=openfolder&amp;siteaddress=FAM.docvelocity-na8.net&amp;folderid=FX0004A507-3B57-0326-80FB-B0ECEF133176","FX210911331")</f>
        <v>FX210911331</v>
      </c>
      <c r="F377" t="s">
        <v>19</v>
      </c>
      <c r="G377" t="s">
        <v>19</v>
      </c>
      <c r="H377" t="s">
        <v>82</v>
      </c>
      <c r="I377" t="s">
        <v>1045</v>
      </c>
      <c r="J377">
        <v>38</v>
      </c>
      <c r="K377" t="s">
        <v>84</v>
      </c>
      <c r="L377" t="s">
        <v>85</v>
      </c>
      <c r="M377" t="s">
        <v>86</v>
      </c>
      <c r="N377">
        <v>2</v>
      </c>
      <c r="O377" s="1">
        <v>44509.545138888891</v>
      </c>
      <c r="P377" s="1">
        <v>44509.775034722225</v>
      </c>
      <c r="Q377">
        <v>19495</v>
      </c>
      <c r="R377">
        <v>368</v>
      </c>
      <c r="S377" t="b">
        <v>0</v>
      </c>
      <c r="T377" t="s">
        <v>87</v>
      </c>
      <c r="U377" t="b">
        <v>0</v>
      </c>
      <c r="V377" t="s">
        <v>181</v>
      </c>
      <c r="W377" s="1">
        <v>44509.54828703704</v>
      </c>
      <c r="X377">
        <v>215</v>
      </c>
      <c r="Y377">
        <v>37</v>
      </c>
      <c r="Z377">
        <v>0</v>
      </c>
      <c r="AA377">
        <v>37</v>
      </c>
      <c r="AB377">
        <v>0</v>
      </c>
      <c r="AC377">
        <v>21</v>
      </c>
      <c r="AD377">
        <v>1</v>
      </c>
      <c r="AE377">
        <v>0</v>
      </c>
      <c r="AF377">
        <v>0</v>
      </c>
      <c r="AG377">
        <v>0</v>
      </c>
      <c r="AH377" t="s">
        <v>104</v>
      </c>
      <c r="AI377" s="1">
        <v>44509.775034722225</v>
      </c>
      <c r="AJ377">
        <v>153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>
      <c r="A378" t="s">
        <v>1046</v>
      </c>
      <c r="B378" t="s">
        <v>79</v>
      </c>
      <c r="C378" t="s">
        <v>1047</v>
      </c>
      <c r="D378" t="s">
        <v>81</v>
      </c>
      <c r="E378" s="2" t="str">
        <f>HYPERLINK("capsilon://?command=openfolder&amp;siteaddress=FAM.docvelocity-na8.net&amp;folderid=FX04E31DCD-D5F7-5CA8-A6E3-56AFCDD121D6","FX21109140")</f>
        <v>FX21109140</v>
      </c>
      <c r="F378" t="s">
        <v>19</v>
      </c>
      <c r="G378" t="s">
        <v>19</v>
      </c>
      <c r="H378" t="s">
        <v>82</v>
      </c>
      <c r="I378" t="s">
        <v>1048</v>
      </c>
      <c r="J378">
        <v>212</v>
      </c>
      <c r="K378" t="s">
        <v>84</v>
      </c>
      <c r="L378" t="s">
        <v>85</v>
      </c>
      <c r="M378" t="s">
        <v>86</v>
      </c>
      <c r="N378">
        <v>2</v>
      </c>
      <c r="O378" s="1">
        <v>44509.561782407407</v>
      </c>
      <c r="P378" s="1">
        <v>44509.780231481483</v>
      </c>
      <c r="Q378">
        <v>17728</v>
      </c>
      <c r="R378">
        <v>1146</v>
      </c>
      <c r="S378" t="b">
        <v>0</v>
      </c>
      <c r="T378" t="s">
        <v>87</v>
      </c>
      <c r="U378" t="b">
        <v>0</v>
      </c>
      <c r="V378" t="s">
        <v>1039</v>
      </c>
      <c r="W378" s="1">
        <v>44509.573136574072</v>
      </c>
      <c r="X378">
        <v>459</v>
      </c>
      <c r="Y378">
        <v>181</v>
      </c>
      <c r="Z378">
        <v>0</v>
      </c>
      <c r="AA378">
        <v>181</v>
      </c>
      <c r="AB378">
        <v>0</v>
      </c>
      <c r="AC378">
        <v>31</v>
      </c>
      <c r="AD378">
        <v>31</v>
      </c>
      <c r="AE378">
        <v>0</v>
      </c>
      <c r="AF378">
        <v>0</v>
      </c>
      <c r="AG378">
        <v>0</v>
      </c>
      <c r="AH378" t="s">
        <v>104</v>
      </c>
      <c r="AI378" s="1">
        <v>44509.780231481483</v>
      </c>
      <c r="AJ378">
        <v>448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31</v>
      </c>
      <c r="AQ378">
        <v>21</v>
      </c>
      <c r="AR378">
        <v>0</v>
      </c>
      <c r="AS378">
        <v>2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>
      <c r="A379" t="s">
        <v>1049</v>
      </c>
      <c r="B379" t="s">
        <v>79</v>
      </c>
      <c r="C379" t="s">
        <v>1050</v>
      </c>
      <c r="D379" t="s">
        <v>81</v>
      </c>
      <c r="E379" s="2" t="str">
        <f>HYPERLINK("capsilon://?command=openfolder&amp;siteaddress=FAM.docvelocity-na8.net&amp;folderid=FX9AF1FC40-C9C6-F987-6C71-45AA8379CC72","FX211010457")</f>
        <v>FX211010457</v>
      </c>
      <c r="F379" t="s">
        <v>19</v>
      </c>
      <c r="G379" t="s">
        <v>19</v>
      </c>
      <c r="H379" t="s">
        <v>82</v>
      </c>
      <c r="I379" t="s">
        <v>1051</v>
      </c>
      <c r="J379">
        <v>38</v>
      </c>
      <c r="K379" t="s">
        <v>84</v>
      </c>
      <c r="L379" t="s">
        <v>85</v>
      </c>
      <c r="M379" t="s">
        <v>86</v>
      </c>
      <c r="N379">
        <v>2</v>
      </c>
      <c r="O379" s="1">
        <v>44509.568229166667</v>
      </c>
      <c r="P379" s="1">
        <v>44509.78224537037</v>
      </c>
      <c r="Q379">
        <v>18132</v>
      </c>
      <c r="R379">
        <v>359</v>
      </c>
      <c r="S379" t="b">
        <v>0</v>
      </c>
      <c r="T379" t="s">
        <v>87</v>
      </c>
      <c r="U379" t="b">
        <v>0</v>
      </c>
      <c r="V379" t="s">
        <v>189</v>
      </c>
      <c r="W379" s="1">
        <v>44509.572233796294</v>
      </c>
      <c r="X379">
        <v>186</v>
      </c>
      <c r="Y379">
        <v>37</v>
      </c>
      <c r="Z379">
        <v>0</v>
      </c>
      <c r="AA379">
        <v>37</v>
      </c>
      <c r="AB379">
        <v>0</v>
      </c>
      <c r="AC379">
        <v>14</v>
      </c>
      <c r="AD379">
        <v>1</v>
      </c>
      <c r="AE379">
        <v>0</v>
      </c>
      <c r="AF379">
        <v>0</v>
      </c>
      <c r="AG379">
        <v>0</v>
      </c>
      <c r="AH379" t="s">
        <v>104</v>
      </c>
      <c r="AI379" s="1">
        <v>44509.78224537037</v>
      </c>
      <c r="AJ379">
        <v>173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>
      <c r="A380" t="s">
        <v>1052</v>
      </c>
      <c r="B380" t="s">
        <v>79</v>
      </c>
      <c r="C380" t="s">
        <v>1050</v>
      </c>
      <c r="D380" t="s">
        <v>81</v>
      </c>
      <c r="E380" s="2" t="str">
        <f>HYPERLINK("capsilon://?command=openfolder&amp;siteaddress=FAM.docvelocity-na8.net&amp;folderid=FX9AF1FC40-C9C6-F987-6C71-45AA8379CC72","FX211010457")</f>
        <v>FX211010457</v>
      </c>
      <c r="F380" t="s">
        <v>19</v>
      </c>
      <c r="G380" t="s">
        <v>19</v>
      </c>
      <c r="H380" t="s">
        <v>82</v>
      </c>
      <c r="I380" t="s">
        <v>1053</v>
      </c>
      <c r="J380">
        <v>38</v>
      </c>
      <c r="K380" t="s">
        <v>84</v>
      </c>
      <c r="L380" t="s">
        <v>85</v>
      </c>
      <c r="M380" t="s">
        <v>86</v>
      </c>
      <c r="N380">
        <v>2</v>
      </c>
      <c r="O380" s="1">
        <v>44509.569039351853</v>
      </c>
      <c r="P380" s="1">
        <v>44509.784409722219</v>
      </c>
      <c r="Q380">
        <v>18160</v>
      </c>
      <c r="R380">
        <v>448</v>
      </c>
      <c r="S380" t="b">
        <v>0</v>
      </c>
      <c r="T380" t="s">
        <v>87</v>
      </c>
      <c r="U380" t="b">
        <v>0</v>
      </c>
      <c r="V380" t="s">
        <v>189</v>
      </c>
      <c r="W380" s="1">
        <v>44509.575277777774</v>
      </c>
      <c r="X380">
        <v>262</v>
      </c>
      <c r="Y380">
        <v>37</v>
      </c>
      <c r="Z380">
        <v>0</v>
      </c>
      <c r="AA380">
        <v>37</v>
      </c>
      <c r="AB380">
        <v>0</v>
      </c>
      <c r="AC380">
        <v>25</v>
      </c>
      <c r="AD380">
        <v>1</v>
      </c>
      <c r="AE380">
        <v>0</v>
      </c>
      <c r="AF380">
        <v>0</v>
      </c>
      <c r="AG380">
        <v>0</v>
      </c>
      <c r="AH380" t="s">
        <v>104</v>
      </c>
      <c r="AI380" s="1">
        <v>44509.784409722219</v>
      </c>
      <c r="AJ380">
        <v>186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>
      <c r="A381" t="s">
        <v>1054</v>
      </c>
      <c r="B381" t="s">
        <v>79</v>
      </c>
      <c r="C381" t="s">
        <v>1055</v>
      </c>
      <c r="D381" t="s">
        <v>81</v>
      </c>
      <c r="E381" s="2" t="str">
        <f>HYPERLINK("capsilon://?command=openfolder&amp;siteaddress=FAM.docvelocity-na8.net&amp;folderid=FX757685F5-1600-C0C6-A1E2-6D68E64F217D","FX211010772")</f>
        <v>FX211010772</v>
      </c>
      <c r="F381" t="s">
        <v>19</v>
      </c>
      <c r="G381" t="s">
        <v>19</v>
      </c>
      <c r="H381" t="s">
        <v>82</v>
      </c>
      <c r="I381" t="s">
        <v>1056</v>
      </c>
      <c r="J381">
        <v>38</v>
      </c>
      <c r="K381" t="s">
        <v>84</v>
      </c>
      <c r="L381" t="s">
        <v>85</v>
      </c>
      <c r="M381" t="s">
        <v>86</v>
      </c>
      <c r="N381">
        <v>2</v>
      </c>
      <c r="O381" s="1">
        <v>44509.574548611112</v>
      </c>
      <c r="P381" s="1">
        <v>44509.78460648148</v>
      </c>
      <c r="Q381">
        <v>18042</v>
      </c>
      <c r="R381">
        <v>107</v>
      </c>
      <c r="S381" t="b">
        <v>0</v>
      </c>
      <c r="T381" t="s">
        <v>87</v>
      </c>
      <c r="U381" t="b">
        <v>0</v>
      </c>
      <c r="V381" t="s">
        <v>173</v>
      </c>
      <c r="W381" s="1">
        <v>44509.575636574074</v>
      </c>
      <c r="X381">
        <v>91</v>
      </c>
      <c r="Y381">
        <v>0</v>
      </c>
      <c r="Z381">
        <v>0</v>
      </c>
      <c r="AA381">
        <v>0</v>
      </c>
      <c r="AB381">
        <v>37</v>
      </c>
      <c r="AC381">
        <v>0</v>
      </c>
      <c r="AD381">
        <v>38</v>
      </c>
      <c r="AE381">
        <v>0</v>
      </c>
      <c r="AF381">
        <v>0</v>
      </c>
      <c r="AG381">
        <v>0</v>
      </c>
      <c r="AH381" t="s">
        <v>104</v>
      </c>
      <c r="AI381" s="1">
        <v>44509.78460648148</v>
      </c>
      <c r="AJ381">
        <v>16</v>
      </c>
      <c r="AK381">
        <v>0</v>
      </c>
      <c r="AL381">
        <v>0</v>
      </c>
      <c r="AM381">
        <v>0</v>
      </c>
      <c r="AN381">
        <v>37</v>
      </c>
      <c r="AO381">
        <v>0</v>
      </c>
      <c r="AP381">
        <v>38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>
      <c r="A382" t="s">
        <v>1057</v>
      </c>
      <c r="B382" t="s">
        <v>79</v>
      </c>
      <c r="C382" t="s">
        <v>1050</v>
      </c>
      <c r="D382" t="s">
        <v>81</v>
      </c>
      <c r="E382" s="2" t="str">
        <f>HYPERLINK("capsilon://?command=openfolder&amp;siteaddress=FAM.docvelocity-na8.net&amp;folderid=FX9AF1FC40-C9C6-F987-6C71-45AA8379CC72","FX211010457")</f>
        <v>FX211010457</v>
      </c>
      <c r="F382" t="s">
        <v>19</v>
      </c>
      <c r="G382" t="s">
        <v>19</v>
      </c>
      <c r="H382" t="s">
        <v>82</v>
      </c>
      <c r="I382" t="s">
        <v>1058</v>
      </c>
      <c r="J382">
        <v>28</v>
      </c>
      <c r="K382" t="s">
        <v>84</v>
      </c>
      <c r="L382" t="s">
        <v>85</v>
      </c>
      <c r="M382" t="s">
        <v>86</v>
      </c>
      <c r="N382">
        <v>1</v>
      </c>
      <c r="O382" s="1">
        <v>44509.578692129631</v>
      </c>
      <c r="P382" s="1">
        <v>44509.597870370373</v>
      </c>
      <c r="Q382">
        <v>1176</v>
      </c>
      <c r="R382">
        <v>481</v>
      </c>
      <c r="S382" t="b">
        <v>0</v>
      </c>
      <c r="T382" t="s">
        <v>87</v>
      </c>
      <c r="U382" t="b">
        <v>0</v>
      </c>
      <c r="V382" t="s">
        <v>108</v>
      </c>
      <c r="W382" s="1">
        <v>44509.597870370373</v>
      </c>
      <c r="X382">
        <v>260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28</v>
      </c>
      <c r="AE382">
        <v>21</v>
      </c>
      <c r="AF382">
        <v>0</v>
      </c>
      <c r="AG382">
        <v>3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>
      <c r="A383" t="s">
        <v>1059</v>
      </c>
      <c r="B383" t="s">
        <v>79</v>
      </c>
      <c r="C383" t="s">
        <v>1060</v>
      </c>
      <c r="D383" t="s">
        <v>81</v>
      </c>
      <c r="E383" s="2" t="str">
        <f>HYPERLINK("capsilon://?command=openfolder&amp;siteaddress=FAM.docvelocity-na8.net&amp;folderid=FX3369340C-66F9-BEEA-B572-E0F27AEFB5CA","FX210810803")</f>
        <v>FX210810803</v>
      </c>
      <c r="F383" t="s">
        <v>19</v>
      </c>
      <c r="G383" t="s">
        <v>19</v>
      </c>
      <c r="H383" t="s">
        <v>82</v>
      </c>
      <c r="I383" t="s">
        <v>1061</v>
      </c>
      <c r="J383">
        <v>66</v>
      </c>
      <c r="K383" t="s">
        <v>84</v>
      </c>
      <c r="L383" t="s">
        <v>85</v>
      </c>
      <c r="M383" t="s">
        <v>86</v>
      </c>
      <c r="N383">
        <v>2</v>
      </c>
      <c r="O383" s="1">
        <v>44501.400451388887</v>
      </c>
      <c r="P383" s="1">
        <v>44501.432569444441</v>
      </c>
      <c r="Q383">
        <v>2624</v>
      </c>
      <c r="R383">
        <v>151</v>
      </c>
      <c r="S383" t="b">
        <v>0</v>
      </c>
      <c r="T383" t="s">
        <v>87</v>
      </c>
      <c r="U383" t="b">
        <v>0</v>
      </c>
      <c r="V383" t="s">
        <v>231</v>
      </c>
      <c r="W383" s="1">
        <v>44501.403217592589</v>
      </c>
      <c r="X383">
        <v>61</v>
      </c>
      <c r="Y383">
        <v>0</v>
      </c>
      <c r="Z383">
        <v>0</v>
      </c>
      <c r="AA383">
        <v>0</v>
      </c>
      <c r="AB383">
        <v>52</v>
      </c>
      <c r="AC383">
        <v>0</v>
      </c>
      <c r="AD383">
        <v>66</v>
      </c>
      <c r="AE383">
        <v>0</v>
      </c>
      <c r="AF383">
        <v>0</v>
      </c>
      <c r="AG383">
        <v>0</v>
      </c>
      <c r="AH383" t="s">
        <v>177</v>
      </c>
      <c r="AI383" s="1">
        <v>44501.432569444441</v>
      </c>
      <c r="AJ383">
        <v>62</v>
      </c>
      <c r="AK383">
        <v>0</v>
      </c>
      <c r="AL383">
        <v>0</v>
      </c>
      <c r="AM383">
        <v>0</v>
      </c>
      <c r="AN383">
        <v>52</v>
      </c>
      <c r="AO383">
        <v>0</v>
      </c>
      <c r="AP383">
        <v>66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>
      <c r="A384" t="s">
        <v>1062</v>
      </c>
      <c r="B384" t="s">
        <v>79</v>
      </c>
      <c r="C384" t="s">
        <v>1063</v>
      </c>
      <c r="D384" t="s">
        <v>81</v>
      </c>
      <c r="E384" s="2" t="str">
        <f>HYPERLINK("capsilon://?command=openfolder&amp;siteaddress=FAM.docvelocity-na8.net&amp;folderid=FX1DBC2943-B3F3-35E9-6A8E-D8E972E625FC","FX21114192")</f>
        <v>FX21114192</v>
      </c>
      <c r="F384" t="s">
        <v>19</v>
      </c>
      <c r="G384" t="s">
        <v>19</v>
      </c>
      <c r="H384" t="s">
        <v>82</v>
      </c>
      <c r="I384" t="s">
        <v>1064</v>
      </c>
      <c r="J384">
        <v>38</v>
      </c>
      <c r="K384" t="s">
        <v>84</v>
      </c>
      <c r="L384" t="s">
        <v>85</v>
      </c>
      <c r="M384" t="s">
        <v>86</v>
      </c>
      <c r="N384">
        <v>1</v>
      </c>
      <c r="O384" s="1">
        <v>44509.590879629628</v>
      </c>
      <c r="P384" s="1">
        <v>44509.599166666667</v>
      </c>
      <c r="Q384">
        <v>531</v>
      </c>
      <c r="R384">
        <v>185</v>
      </c>
      <c r="S384" t="b">
        <v>0</v>
      </c>
      <c r="T384" t="s">
        <v>87</v>
      </c>
      <c r="U384" t="b">
        <v>0</v>
      </c>
      <c r="V384" t="s">
        <v>108</v>
      </c>
      <c r="W384" s="1">
        <v>44509.599166666667</v>
      </c>
      <c r="X384">
        <v>111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38</v>
      </c>
      <c r="AE384">
        <v>37</v>
      </c>
      <c r="AF384">
        <v>0</v>
      </c>
      <c r="AG384">
        <v>2</v>
      </c>
      <c r="AH384" t="s">
        <v>87</v>
      </c>
      <c r="AI384" t="s">
        <v>87</v>
      </c>
      <c r="AJ384" t="s">
        <v>87</v>
      </c>
      <c r="AK384" t="s">
        <v>87</v>
      </c>
      <c r="AL384" t="s">
        <v>87</v>
      </c>
      <c r="AM384" t="s">
        <v>87</v>
      </c>
      <c r="AN384" t="s">
        <v>87</v>
      </c>
      <c r="AO384" t="s">
        <v>87</v>
      </c>
      <c r="AP384" t="s">
        <v>87</v>
      </c>
      <c r="AQ384" t="s">
        <v>87</v>
      </c>
      <c r="AR384" t="s">
        <v>87</v>
      </c>
      <c r="AS384" t="s">
        <v>87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>
      <c r="A385" t="s">
        <v>1065</v>
      </c>
      <c r="B385" t="s">
        <v>79</v>
      </c>
      <c r="C385" t="s">
        <v>992</v>
      </c>
      <c r="D385" t="s">
        <v>81</v>
      </c>
      <c r="E385" s="2" t="str">
        <f>HYPERLINK("capsilon://?command=openfolder&amp;siteaddress=FAM.docvelocity-na8.net&amp;folderid=FXD53150DE-36CD-BF25-62F5-C3BEE47F8498","FX21114227")</f>
        <v>FX21114227</v>
      </c>
      <c r="F385" t="s">
        <v>19</v>
      </c>
      <c r="G385" t="s">
        <v>19</v>
      </c>
      <c r="H385" t="s">
        <v>82</v>
      </c>
      <c r="I385" t="s">
        <v>1066</v>
      </c>
      <c r="J385">
        <v>30</v>
      </c>
      <c r="K385" t="s">
        <v>84</v>
      </c>
      <c r="L385" t="s">
        <v>85</v>
      </c>
      <c r="M385" t="s">
        <v>86</v>
      </c>
      <c r="N385">
        <v>2</v>
      </c>
      <c r="O385" s="1">
        <v>44509.592800925922</v>
      </c>
      <c r="P385" s="1">
        <v>44509.785925925928</v>
      </c>
      <c r="Q385">
        <v>16523</v>
      </c>
      <c r="R385">
        <v>163</v>
      </c>
      <c r="S385" t="b">
        <v>0</v>
      </c>
      <c r="T385" t="s">
        <v>87</v>
      </c>
      <c r="U385" t="b">
        <v>0</v>
      </c>
      <c r="V385" t="s">
        <v>147</v>
      </c>
      <c r="W385" s="1">
        <v>44509.593425925923</v>
      </c>
      <c r="X385">
        <v>50</v>
      </c>
      <c r="Y385">
        <v>9</v>
      </c>
      <c r="Z385">
        <v>0</v>
      </c>
      <c r="AA385">
        <v>9</v>
      </c>
      <c r="AB385">
        <v>0</v>
      </c>
      <c r="AC385">
        <v>1</v>
      </c>
      <c r="AD385">
        <v>21</v>
      </c>
      <c r="AE385">
        <v>0</v>
      </c>
      <c r="AF385">
        <v>0</v>
      </c>
      <c r="AG385">
        <v>0</v>
      </c>
      <c r="AH385" t="s">
        <v>104</v>
      </c>
      <c r="AI385" s="1">
        <v>44509.785925925928</v>
      </c>
      <c r="AJ385">
        <v>113</v>
      </c>
      <c r="AK385">
        <v>1</v>
      </c>
      <c r="AL385">
        <v>0</v>
      </c>
      <c r="AM385">
        <v>1</v>
      </c>
      <c r="AN385">
        <v>0</v>
      </c>
      <c r="AO385">
        <v>1</v>
      </c>
      <c r="AP385">
        <v>20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>
      <c r="A386" t="s">
        <v>1067</v>
      </c>
      <c r="B386" t="s">
        <v>79</v>
      </c>
      <c r="C386" t="s">
        <v>1050</v>
      </c>
      <c r="D386" t="s">
        <v>81</v>
      </c>
      <c r="E386" s="2" t="str">
        <f>HYPERLINK("capsilon://?command=openfolder&amp;siteaddress=FAM.docvelocity-na8.net&amp;folderid=FX9AF1FC40-C9C6-F987-6C71-45AA8379CC72","FX211010457")</f>
        <v>FX211010457</v>
      </c>
      <c r="F386" t="s">
        <v>19</v>
      </c>
      <c r="G386" t="s">
        <v>19</v>
      </c>
      <c r="H386" t="s">
        <v>82</v>
      </c>
      <c r="I386" t="s">
        <v>1058</v>
      </c>
      <c r="J386">
        <v>84</v>
      </c>
      <c r="K386" t="s">
        <v>84</v>
      </c>
      <c r="L386" t="s">
        <v>85</v>
      </c>
      <c r="M386" t="s">
        <v>86</v>
      </c>
      <c r="N386">
        <v>2</v>
      </c>
      <c r="O386" s="1">
        <v>44509.598587962966</v>
      </c>
      <c r="P386" s="1">
        <v>44509.697685185187</v>
      </c>
      <c r="Q386">
        <v>7898</v>
      </c>
      <c r="R386">
        <v>664</v>
      </c>
      <c r="S386" t="b">
        <v>0</v>
      </c>
      <c r="T386" t="s">
        <v>87</v>
      </c>
      <c r="U386" t="b">
        <v>1</v>
      </c>
      <c r="V386" t="s">
        <v>147</v>
      </c>
      <c r="W386" s="1">
        <v>44509.606631944444</v>
      </c>
      <c r="X386">
        <v>315</v>
      </c>
      <c r="Y386">
        <v>51</v>
      </c>
      <c r="Z386">
        <v>0</v>
      </c>
      <c r="AA386">
        <v>51</v>
      </c>
      <c r="AB386">
        <v>21</v>
      </c>
      <c r="AC386">
        <v>9</v>
      </c>
      <c r="AD386">
        <v>33</v>
      </c>
      <c r="AE386">
        <v>0</v>
      </c>
      <c r="AF386">
        <v>0</v>
      </c>
      <c r="AG386">
        <v>0</v>
      </c>
      <c r="AH386" t="s">
        <v>160</v>
      </c>
      <c r="AI386" s="1">
        <v>44509.697685185187</v>
      </c>
      <c r="AJ386">
        <v>343</v>
      </c>
      <c r="AK386">
        <v>0</v>
      </c>
      <c r="AL386">
        <v>0</v>
      </c>
      <c r="AM386">
        <v>0</v>
      </c>
      <c r="AN386">
        <v>21</v>
      </c>
      <c r="AO386">
        <v>0</v>
      </c>
      <c r="AP386">
        <v>33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>
      <c r="A387" t="s">
        <v>1068</v>
      </c>
      <c r="B387" t="s">
        <v>79</v>
      </c>
      <c r="C387" t="s">
        <v>1063</v>
      </c>
      <c r="D387" t="s">
        <v>81</v>
      </c>
      <c r="E387" s="2" t="str">
        <f>HYPERLINK("capsilon://?command=openfolder&amp;siteaddress=FAM.docvelocity-na8.net&amp;folderid=FX1DBC2943-B3F3-35E9-6A8E-D8E972E625FC","FX21114192")</f>
        <v>FX21114192</v>
      </c>
      <c r="F387" t="s">
        <v>19</v>
      </c>
      <c r="G387" t="s">
        <v>19</v>
      </c>
      <c r="H387" t="s">
        <v>82</v>
      </c>
      <c r="I387" t="s">
        <v>1064</v>
      </c>
      <c r="J387">
        <v>76</v>
      </c>
      <c r="K387" t="s">
        <v>84</v>
      </c>
      <c r="L387" t="s">
        <v>85</v>
      </c>
      <c r="M387" t="s">
        <v>86</v>
      </c>
      <c r="N387">
        <v>2</v>
      </c>
      <c r="O387" s="1">
        <v>44509.599756944444</v>
      </c>
      <c r="P387" s="1">
        <v>44509.701874999999</v>
      </c>
      <c r="Q387">
        <v>7983</v>
      </c>
      <c r="R387">
        <v>840</v>
      </c>
      <c r="S387" t="b">
        <v>0</v>
      </c>
      <c r="T387" t="s">
        <v>87</v>
      </c>
      <c r="U387" t="b">
        <v>1</v>
      </c>
      <c r="V387" t="s">
        <v>147</v>
      </c>
      <c r="W387" s="1">
        <v>44509.612175925926</v>
      </c>
      <c r="X387">
        <v>479</v>
      </c>
      <c r="Y387">
        <v>74</v>
      </c>
      <c r="Z387">
        <v>0</v>
      </c>
      <c r="AA387">
        <v>74</v>
      </c>
      <c r="AB387">
        <v>0</v>
      </c>
      <c r="AC387">
        <v>47</v>
      </c>
      <c r="AD387">
        <v>2</v>
      </c>
      <c r="AE387">
        <v>0</v>
      </c>
      <c r="AF387">
        <v>0</v>
      </c>
      <c r="AG387">
        <v>0</v>
      </c>
      <c r="AH387" t="s">
        <v>160</v>
      </c>
      <c r="AI387" s="1">
        <v>44509.701874999999</v>
      </c>
      <c r="AJ387">
        <v>361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1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>
      <c r="A388" t="s">
        <v>1069</v>
      </c>
      <c r="B388" t="s">
        <v>79</v>
      </c>
      <c r="C388" t="s">
        <v>704</v>
      </c>
      <c r="D388" t="s">
        <v>81</v>
      </c>
      <c r="E388" s="2" t="str">
        <f>HYPERLINK("capsilon://?command=openfolder&amp;siteaddress=FAM.docvelocity-na8.net&amp;folderid=FX2B26BAE6-07A1-43BE-41C2-7A470C43D8D4","FX211014181")</f>
        <v>FX211014181</v>
      </c>
      <c r="F388" t="s">
        <v>19</v>
      </c>
      <c r="G388" t="s">
        <v>19</v>
      </c>
      <c r="H388" t="s">
        <v>82</v>
      </c>
      <c r="I388" t="s">
        <v>1070</v>
      </c>
      <c r="J388">
        <v>38</v>
      </c>
      <c r="K388" t="s">
        <v>84</v>
      </c>
      <c r="L388" t="s">
        <v>85</v>
      </c>
      <c r="M388" t="s">
        <v>86</v>
      </c>
      <c r="N388">
        <v>2</v>
      </c>
      <c r="O388" s="1">
        <v>44509.599849537037</v>
      </c>
      <c r="P388" s="1">
        <v>44509.787719907406</v>
      </c>
      <c r="Q388">
        <v>15925</v>
      </c>
      <c r="R388">
        <v>307</v>
      </c>
      <c r="S388" t="b">
        <v>0</v>
      </c>
      <c r="T388" t="s">
        <v>87</v>
      </c>
      <c r="U388" t="b">
        <v>0</v>
      </c>
      <c r="V388" t="s">
        <v>1039</v>
      </c>
      <c r="W388" s="1">
        <v>44509.613263888888</v>
      </c>
      <c r="X388">
        <v>153</v>
      </c>
      <c r="Y388">
        <v>37</v>
      </c>
      <c r="Z388">
        <v>0</v>
      </c>
      <c r="AA388">
        <v>37</v>
      </c>
      <c r="AB388">
        <v>0</v>
      </c>
      <c r="AC388">
        <v>17</v>
      </c>
      <c r="AD388">
        <v>1</v>
      </c>
      <c r="AE388">
        <v>0</v>
      </c>
      <c r="AF388">
        <v>0</v>
      </c>
      <c r="AG388">
        <v>0</v>
      </c>
      <c r="AH388" t="s">
        <v>104</v>
      </c>
      <c r="AI388" s="1">
        <v>44509.787719907406</v>
      </c>
      <c r="AJ388">
        <v>154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>
      <c r="A389" t="s">
        <v>1071</v>
      </c>
      <c r="B389" t="s">
        <v>79</v>
      </c>
      <c r="C389" t="s">
        <v>315</v>
      </c>
      <c r="D389" t="s">
        <v>81</v>
      </c>
      <c r="E389" s="2" t="str">
        <f>HYPERLINK("capsilon://?command=openfolder&amp;siteaddress=FAM.docvelocity-na8.net&amp;folderid=FXB7AE3189-1382-E3B8-67B5-19FC22D48BA8","FX21108350")</f>
        <v>FX21108350</v>
      </c>
      <c r="F389" t="s">
        <v>19</v>
      </c>
      <c r="G389" t="s">
        <v>19</v>
      </c>
      <c r="H389" t="s">
        <v>82</v>
      </c>
      <c r="I389" t="s">
        <v>1072</v>
      </c>
      <c r="J389">
        <v>66</v>
      </c>
      <c r="K389" t="s">
        <v>84</v>
      </c>
      <c r="L389" t="s">
        <v>85</v>
      </c>
      <c r="M389" t="s">
        <v>86</v>
      </c>
      <c r="N389">
        <v>2</v>
      </c>
      <c r="O389" s="1">
        <v>44509.606666666667</v>
      </c>
      <c r="P389" s="1">
        <v>44509.790231481478</v>
      </c>
      <c r="Q389">
        <v>15340</v>
      </c>
      <c r="R389">
        <v>520</v>
      </c>
      <c r="S389" t="b">
        <v>0</v>
      </c>
      <c r="T389" t="s">
        <v>87</v>
      </c>
      <c r="U389" t="b">
        <v>0</v>
      </c>
      <c r="V389" t="s">
        <v>147</v>
      </c>
      <c r="W389" s="1">
        <v>44509.615706018521</v>
      </c>
      <c r="X389">
        <v>304</v>
      </c>
      <c r="Y389">
        <v>52</v>
      </c>
      <c r="Z389">
        <v>0</v>
      </c>
      <c r="AA389">
        <v>52</v>
      </c>
      <c r="AB389">
        <v>0</v>
      </c>
      <c r="AC389">
        <v>26</v>
      </c>
      <c r="AD389">
        <v>14</v>
      </c>
      <c r="AE389">
        <v>0</v>
      </c>
      <c r="AF389">
        <v>0</v>
      </c>
      <c r="AG389">
        <v>0</v>
      </c>
      <c r="AH389" t="s">
        <v>104</v>
      </c>
      <c r="AI389" s="1">
        <v>44509.790231481478</v>
      </c>
      <c r="AJ389">
        <v>216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14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>
      <c r="A390" t="s">
        <v>1073</v>
      </c>
      <c r="B390" t="s">
        <v>79</v>
      </c>
      <c r="C390" t="s">
        <v>884</v>
      </c>
      <c r="D390" t="s">
        <v>81</v>
      </c>
      <c r="E390" s="2" t="str">
        <f>HYPERLINK("capsilon://?command=openfolder&amp;siteaddress=FAM.docvelocity-na8.net&amp;folderid=FXC9A48157-ED33-3B2C-C897-97C7593F231D","FX21109334")</f>
        <v>FX21109334</v>
      </c>
      <c r="F390" t="s">
        <v>19</v>
      </c>
      <c r="G390" t="s">
        <v>19</v>
      </c>
      <c r="H390" t="s">
        <v>82</v>
      </c>
      <c r="I390" t="s">
        <v>1074</v>
      </c>
      <c r="J390">
        <v>132</v>
      </c>
      <c r="K390" t="s">
        <v>84</v>
      </c>
      <c r="L390" t="s">
        <v>85</v>
      </c>
      <c r="M390" t="s">
        <v>86</v>
      </c>
      <c r="N390">
        <v>2</v>
      </c>
      <c r="O390" s="1">
        <v>44509.608680555553</v>
      </c>
      <c r="P390" s="1">
        <v>44509.820474537039</v>
      </c>
      <c r="Q390">
        <v>16422</v>
      </c>
      <c r="R390">
        <v>1877</v>
      </c>
      <c r="S390" t="b">
        <v>0</v>
      </c>
      <c r="T390" t="s">
        <v>87</v>
      </c>
      <c r="U390" t="b">
        <v>0</v>
      </c>
      <c r="V390" t="s">
        <v>1039</v>
      </c>
      <c r="W390" s="1">
        <v>44509.616493055553</v>
      </c>
      <c r="X390">
        <v>279</v>
      </c>
      <c r="Y390">
        <v>104</v>
      </c>
      <c r="Z390">
        <v>0</v>
      </c>
      <c r="AA390">
        <v>104</v>
      </c>
      <c r="AB390">
        <v>0</v>
      </c>
      <c r="AC390">
        <v>35</v>
      </c>
      <c r="AD390">
        <v>28</v>
      </c>
      <c r="AE390">
        <v>0</v>
      </c>
      <c r="AF390">
        <v>0</v>
      </c>
      <c r="AG390">
        <v>0</v>
      </c>
      <c r="AH390" t="s">
        <v>104</v>
      </c>
      <c r="AI390" s="1">
        <v>44509.820474537039</v>
      </c>
      <c r="AJ390">
        <v>557</v>
      </c>
      <c r="AK390">
        <v>6</v>
      </c>
      <c r="AL390">
        <v>0</v>
      </c>
      <c r="AM390">
        <v>6</v>
      </c>
      <c r="AN390">
        <v>0</v>
      </c>
      <c r="AO390">
        <v>6</v>
      </c>
      <c r="AP390">
        <v>22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>
      <c r="A391" t="s">
        <v>1075</v>
      </c>
      <c r="B391" t="s">
        <v>79</v>
      </c>
      <c r="C391" t="s">
        <v>1076</v>
      </c>
      <c r="D391" t="s">
        <v>81</v>
      </c>
      <c r="E391" s="2" t="str">
        <f>HYPERLINK("capsilon://?command=openfolder&amp;siteaddress=FAM.docvelocity-na8.net&amp;folderid=FX7966660B-0B27-7636-122F-9341227E4479","FX21113932")</f>
        <v>FX21113932</v>
      </c>
      <c r="F391" t="s">
        <v>19</v>
      </c>
      <c r="G391" t="s">
        <v>19</v>
      </c>
      <c r="H391" t="s">
        <v>82</v>
      </c>
      <c r="I391" t="s">
        <v>1077</v>
      </c>
      <c r="J391">
        <v>262</v>
      </c>
      <c r="K391" t="s">
        <v>84</v>
      </c>
      <c r="L391" t="s">
        <v>85</v>
      </c>
      <c r="M391" t="s">
        <v>86</v>
      </c>
      <c r="N391">
        <v>2</v>
      </c>
      <c r="O391" s="1">
        <v>44509.618935185186</v>
      </c>
      <c r="P391" s="1">
        <v>44509.803761574076</v>
      </c>
      <c r="Q391">
        <v>12324</v>
      </c>
      <c r="R391">
        <v>3645</v>
      </c>
      <c r="S391" t="b">
        <v>0</v>
      </c>
      <c r="T391" t="s">
        <v>87</v>
      </c>
      <c r="U391" t="b">
        <v>0</v>
      </c>
      <c r="V391" t="s">
        <v>173</v>
      </c>
      <c r="W391" s="1">
        <v>44509.649918981479</v>
      </c>
      <c r="X391">
        <v>2665</v>
      </c>
      <c r="Y391">
        <v>289</v>
      </c>
      <c r="Z391">
        <v>0</v>
      </c>
      <c r="AA391">
        <v>289</v>
      </c>
      <c r="AB391">
        <v>0</v>
      </c>
      <c r="AC391">
        <v>159</v>
      </c>
      <c r="AD391">
        <v>-27</v>
      </c>
      <c r="AE391">
        <v>0</v>
      </c>
      <c r="AF391">
        <v>0</v>
      </c>
      <c r="AG391">
        <v>0</v>
      </c>
      <c r="AH391" t="s">
        <v>104</v>
      </c>
      <c r="AI391" s="1">
        <v>44509.803761574076</v>
      </c>
      <c r="AJ391">
        <v>980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-27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>
      <c r="A392" t="s">
        <v>1078</v>
      </c>
      <c r="B392" t="s">
        <v>79</v>
      </c>
      <c r="C392" t="s">
        <v>1079</v>
      </c>
      <c r="D392" t="s">
        <v>81</v>
      </c>
      <c r="E392" s="2" t="str">
        <f>HYPERLINK("capsilon://?command=openfolder&amp;siteaddress=FAM.docvelocity-na8.net&amp;folderid=FX04BA2D66-A538-F38B-93EA-14165B6E5F31","FX211011281")</f>
        <v>FX211011281</v>
      </c>
      <c r="F392" t="s">
        <v>19</v>
      </c>
      <c r="G392" t="s">
        <v>19</v>
      </c>
      <c r="H392" t="s">
        <v>82</v>
      </c>
      <c r="I392" t="s">
        <v>1080</v>
      </c>
      <c r="J392">
        <v>38</v>
      </c>
      <c r="K392" t="s">
        <v>84</v>
      </c>
      <c r="L392" t="s">
        <v>85</v>
      </c>
      <c r="M392" t="s">
        <v>86</v>
      </c>
      <c r="N392">
        <v>2</v>
      </c>
      <c r="O392" s="1">
        <v>44509.63453703704</v>
      </c>
      <c r="P392" s="1">
        <v>44509.820671296293</v>
      </c>
      <c r="Q392">
        <v>15987</v>
      </c>
      <c r="R392">
        <v>95</v>
      </c>
      <c r="S392" t="b">
        <v>0</v>
      </c>
      <c r="T392" t="s">
        <v>87</v>
      </c>
      <c r="U392" t="b">
        <v>0</v>
      </c>
      <c r="V392" t="s">
        <v>181</v>
      </c>
      <c r="W392" s="1">
        <v>44509.636458333334</v>
      </c>
      <c r="X392">
        <v>79</v>
      </c>
      <c r="Y392">
        <v>0</v>
      </c>
      <c r="Z392">
        <v>0</v>
      </c>
      <c r="AA392">
        <v>0</v>
      </c>
      <c r="AB392">
        <v>37</v>
      </c>
      <c r="AC392">
        <v>0</v>
      </c>
      <c r="AD392">
        <v>38</v>
      </c>
      <c r="AE392">
        <v>0</v>
      </c>
      <c r="AF392">
        <v>0</v>
      </c>
      <c r="AG392">
        <v>0</v>
      </c>
      <c r="AH392" t="s">
        <v>104</v>
      </c>
      <c r="AI392" s="1">
        <v>44509.820671296293</v>
      </c>
      <c r="AJ392">
        <v>16</v>
      </c>
      <c r="AK392">
        <v>0</v>
      </c>
      <c r="AL392">
        <v>0</v>
      </c>
      <c r="AM392">
        <v>0</v>
      </c>
      <c r="AN392">
        <v>37</v>
      </c>
      <c r="AO392">
        <v>0</v>
      </c>
      <c r="AP392">
        <v>38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>
      <c r="A393" t="s">
        <v>1081</v>
      </c>
      <c r="B393" t="s">
        <v>79</v>
      </c>
      <c r="C393" t="s">
        <v>1079</v>
      </c>
      <c r="D393" t="s">
        <v>81</v>
      </c>
      <c r="E393" s="2" t="str">
        <f>HYPERLINK("capsilon://?command=openfolder&amp;siteaddress=FAM.docvelocity-na8.net&amp;folderid=FX04BA2D66-A538-F38B-93EA-14165B6E5F31","FX211011281")</f>
        <v>FX211011281</v>
      </c>
      <c r="F393" t="s">
        <v>19</v>
      </c>
      <c r="G393" t="s">
        <v>19</v>
      </c>
      <c r="H393" t="s">
        <v>82</v>
      </c>
      <c r="I393" t="s">
        <v>1082</v>
      </c>
      <c r="J393">
        <v>66</v>
      </c>
      <c r="K393" t="s">
        <v>84</v>
      </c>
      <c r="L393" t="s">
        <v>85</v>
      </c>
      <c r="M393" t="s">
        <v>86</v>
      </c>
      <c r="N393">
        <v>2</v>
      </c>
      <c r="O393" s="1">
        <v>44509.635578703703</v>
      </c>
      <c r="P393" s="1">
        <v>44509.821192129632</v>
      </c>
      <c r="Q393">
        <v>15951</v>
      </c>
      <c r="R393">
        <v>86</v>
      </c>
      <c r="S393" t="b">
        <v>0</v>
      </c>
      <c r="T393" t="s">
        <v>87</v>
      </c>
      <c r="U393" t="b">
        <v>0</v>
      </c>
      <c r="V393" t="s">
        <v>181</v>
      </c>
      <c r="W393" s="1">
        <v>44509.636956018519</v>
      </c>
      <c r="X393">
        <v>42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66</v>
      </c>
      <c r="AE393">
        <v>0</v>
      </c>
      <c r="AF393">
        <v>0</v>
      </c>
      <c r="AG393">
        <v>0</v>
      </c>
      <c r="AH393" t="s">
        <v>104</v>
      </c>
      <c r="AI393" s="1">
        <v>44509.821192129632</v>
      </c>
      <c r="AJ393">
        <v>44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66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>
      <c r="A394" t="s">
        <v>1083</v>
      </c>
      <c r="B394" t="s">
        <v>79</v>
      </c>
      <c r="C394" t="s">
        <v>1079</v>
      </c>
      <c r="D394" t="s">
        <v>81</v>
      </c>
      <c r="E394" s="2" t="str">
        <f>HYPERLINK("capsilon://?command=openfolder&amp;siteaddress=FAM.docvelocity-na8.net&amp;folderid=FX04BA2D66-A538-F38B-93EA-14165B6E5F31","FX211011281")</f>
        <v>FX211011281</v>
      </c>
      <c r="F394" t="s">
        <v>19</v>
      </c>
      <c r="G394" t="s">
        <v>19</v>
      </c>
      <c r="H394" t="s">
        <v>82</v>
      </c>
      <c r="I394" t="s">
        <v>1084</v>
      </c>
      <c r="J394">
        <v>66</v>
      </c>
      <c r="K394" t="s">
        <v>84</v>
      </c>
      <c r="L394" t="s">
        <v>85</v>
      </c>
      <c r="M394" t="s">
        <v>86</v>
      </c>
      <c r="N394">
        <v>2</v>
      </c>
      <c r="O394" s="1">
        <v>44509.63622685185</v>
      </c>
      <c r="P394" s="1">
        <v>44509.821423611109</v>
      </c>
      <c r="Q394">
        <v>15968</v>
      </c>
      <c r="R394">
        <v>33</v>
      </c>
      <c r="S394" t="b">
        <v>0</v>
      </c>
      <c r="T394" t="s">
        <v>87</v>
      </c>
      <c r="U394" t="b">
        <v>0</v>
      </c>
      <c r="V394" t="s">
        <v>181</v>
      </c>
      <c r="W394" s="1">
        <v>44509.637129629627</v>
      </c>
      <c r="X394">
        <v>14</v>
      </c>
      <c r="Y394">
        <v>0</v>
      </c>
      <c r="Z394">
        <v>0</v>
      </c>
      <c r="AA394">
        <v>0</v>
      </c>
      <c r="AB394">
        <v>52</v>
      </c>
      <c r="AC394">
        <v>0</v>
      </c>
      <c r="AD394">
        <v>66</v>
      </c>
      <c r="AE394">
        <v>0</v>
      </c>
      <c r="AF394">
        <v>0</v>
      </c>
      <c r="AG394">
        <v>0</v>
      </c>
      <c r="AH394" t="s">
        <v>104</v>
      </c>
      <c r="AI394" s="1">
        <v>44509.821423611109</v>
      </c>
      <c r="AJ394">
        <v>19</v>
      </c>
      <c r="AK394">
        <v>0</v>
      </c>
      <c r="AL394">
        <v>0</v>
      </c>
      <c r="AM394">
        <v>0</v>
      </c>
      <c r="AN394">
        <v>52</v>
      </c>
      <c r="AO394">
        <v>0</v>
      </c>
      <c r="AP394">
        <v>66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>
      <c r="A395" t="s">
        <v>1085</v>
      </c>
      <c r="B395" t="s">
        <v>79</v>
      </c>
      <c r="C395" t="s">
        <v>964</v>
      </c>
      <c r="D395" t="s">
        <v>81</v>
      </c>
      <c r="E395" s="2" t="str">
        <f>HYPERLINK("capsilon://?command=openfolder&amp;siteaddress=FAM.docvelocity-na8.net&amp;folderid=FX2A6CE633-9343-EB97-DB9A-5D9BB563ED07","FX211010556")</f>
        <v>FX211010556</v>
      </c>
      <c r="F395" t="s">
        <v>19</v>
      </c>
      <c r="G395" t="s">
        <v>19</v>
      </c>
      <c r="H395" t="s">
        <v>82</v>
      </c>
      <c r="I395" t="s">
        <v>1086</v>
      </c>
      <c r="J395">
        <v>38</v>
      </c>
      <c r="K395" t="s">
        <v>84</v>
      </c>
      <c r="L395" t="s">
        <v>85</v>
      </c>
      <c r="M395" t="s">
        <v>86</v>
      </c>
      <c r="N395">
        <v>2</v>
      </c>
      <c r="O395" s="1">
        <v>44501.401689814818</v>
      </c>
      <c r="P395" s="1">
        <v>44501.438159722224</v>
      </c>
      <c r="Q395">
        <v>2370</v>
      </c>
      <c r="R395">
        <v>781</v>
      </c>
      <c r="S395" t="b">
        <v>0</v>
      </c>
      <c r="T395" t="s">
        <v>87</v>
      </c>
      <c r="U395" t="b">
        <v>0</v>
      </c>
      <c r="V395" t="s">
        <v>88</v>
      </c>
      <c r="W395" s="1">
        <v>44501.406180555554</v>
      </c>
      <c r="X395">
        <v>298</v>
      </c>
      <c r="Y395">
        <v>37</v>
      </c>
      <c r="Z395">
        <v>0</v>
      </c>
      <c r="AA395">
        <v>37</v>
      </c>
      <c r="AB395">
        <v>0</v>
      </c>
      <c r="AC395">
        <v>21</v>
      </c>
      <c r="AD395">
        <v>1</v>
      </c>
      <c r="AE395">
        <v>0</v>
      </c>
      <c r="AF395">
        <v>0</v>
      </c>
      <c r="AG395">
        <v>0</v>
      </c>
      <c r="AH395" t="s">
        <v>177</v>
      </c>
      <c r="AI395" s="1">
        <v>44501.438159722224</v>
      </c>
      <c r="AJ395">
        <v>483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>
      <c r="A396" t="s">
        <v>1087</v>
      </c>
      <c r="B396" t="s">
        <v>79</v>
      </c>
      <c r="C396" t="s">
        <v>139</v>
      </c>
      <c r="D396" t="s">
        <v>81</v>
      </c>
      <c r="E396" s="2" t="str">
        <f>HYPERLINK("capsilon://?command=openfolder&amp;siteaddress=FAM.docvelocity-na8.net&amp;folderid=FXB4885F69-5B64-35D8-3480-5A708D8A2FC9","FX211013312")</f>
        <v>FX211013312</v>
      </c>
      <c r="F396" t="s">
        <v>19</v>
      </c>
      <c r="G396" t="s">
        <v>19</v>
      </c>
      <c r="H396" t="s">
        <v>82</v>
      </c>
      <c r="I396" t="s">
        <v>1088</v>
      </c>
      <c r="J396">
        <v>66</v>
      </c>
      <c r="K396" t="s">
        <v>84</v>
      </c>
      <c r="L396" t="s">
        <v>85</v>
      </c>
      <c r="M396" t="s">
        <v>86</v>
      </c>
      <c r="N396">
        <v>2</v>
      </c>
      <c r="O396" s="1">
        <v>44509.672685185185</v>
      </c>
      <c r="P396" s="1">
        <v>44509.825648148151</v>
      </c>
      <c r="Q396">
        <v>12440</v>
      </c>
      <c r="R396">
        <v>776</v>
      </c>
      <c r="S396" t="b">
        <v>0</v>
      </c>
      <c r="T396" t="s">
        <v>87</v>
      </c>
      <c r="U396" t="b">
        <v>0</v>
      </c>
      <c r="V396" t="s">
        <v>181</v>
      </c>
      <c r="W396" s="1">
        <v>44509.677708333336</v>
      </c>
      <c r="X396">
        <v>412</v>
      </c>
      <c r="Y396">
        <v>52</v>
      </c>
      <c r="Z396">
        <v>0</v>
      </c>
      <c r="AA396">
        <v>52</v>
      </c>
      <c r="AB396">
        <v>0</v>
      </c>
      <c r="AC396">
        <v>32</v>
      </c>
      <c r="AD396">
        <v>14</v>
      </c>
      <c r="AE396">
        <v>0</v>
      </c>
      <c r="AF396">
        <v>0</v>
      </c>
      <c r="AG396">
        <v>0</v>
      </c>
      <c r="AH396" t="s">
        <v>104</v>
      </c>
      <c r="AI396" s="1">
        <v>44509.825648148151</v>
      </c>
      <c r="AJ396">
        <v>364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13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>
      <c r="A397" t="s">
        <v>1089</v>
      </c>
      <c r="B397" t="s">
        <v>79</v>
      </c>
      <c r="C397" t="s">
        <v>1090</v>
      </c>
      <c r="D397" t="s">
        <v>81</v>
      </c>
      <c r="E397" s="2" t="str">
        <f>HYPERLINK("capsilon://?command=openfolder&amp;siteaddress=FAM.docvelocity-na8.net&amp;folderid=FX8FC64BEA-97B1-94F7-0F77-848E5C6397E1","FX21075104")</f>
        <v>FX21075104</v>
      </c>
      <c r="F397" t="s">
        <v>19</v>
      </c>
      <c r="G397" t="s">
        <v>19</v>
      </c>
      <c r="H397" t="s">
        <v>82</v>
      </c>
      <c r="I397" t="s">
        <v>1091</v>
      </c>
      <c r="J397">
        <v>38</v>
      </c>
      <c r="K397" t="s">
        <v>84</v>
      </c>
      <c r="L397" t="s">
        <v>85</v>
      </c>
      <c r="M397" t="s">
        <v>86</v>
      </c>
      <c r="N397">
        <v>2</v>
      </c>
      <c r="O397" s="1">
        <v>44509.673043981478</v>
      </c>
      <c r="P397" s="1">
        <v>44509.825868055559</v>
      </c>
      <c r="Q397">
        <v>13104</v>
      </c>
      <c r="R397">
        <v>100</v>
      </c>
      <c r="S397" t="b">
        <v>0</v>
      </c>
      <c r="T397" t="s">
        <v>87</v>
      </c>
      <c r="U397" t="b">
        <v>0</v>
      </c>
      <c r="V397" t="s">
        <v>125</v>
      </c>
      <c r="W397" s="1">
        <v>44509.674097222225</v>
      </c>
      <c r="X397">
        <v>82</v>
      </c>
      <c r="Y397">
        <v>0</v>
      </c>
      <c r="Z397">
        <v>0</v>
      </c>
      <c r="AA397">
        <v>0</v>
      </c>
      <c r="AB397">
        <v>37</v>
      </c>
      <c r="AC397">
        <v>0</v>
      </c>
      <c r="AD397">
        <v>38</v>
      </c>
      <c r="AE397">
        <v>0</v>
      </c>
      <c r="AF397">
        <v>0</v>
      </c>
      <c r="AG397">
        <v>0</v>
      </c>
      <c r="AH397" t="s">
        <v>104</v>
      </c>
      <c r="AI397" s="1">
        <v>44509.825868055559</v>
      </c>
      <c r="AJ397">
        <v>18</v>
      </c>
      <c r="AK397">
        <v>0</v>
      </c>
      <c r="AL397">
        <v>0</v>
      </c>
      <c r="AM397">
        <v>0</v>
      </c>
      <c r="AN397">
        <v>37</v>
      </c>
      <c r="AO397">
        <v>0</v>
      </c>
      <c r="AP397">
        <v>38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>
      <c r="A398" t="s">
        <v>1092</v>
      </c>
      <c r="B398" t="s">
        <v>79</v>
      </c>
      <c r="C398" t="s">
        <v>742</v>
      </c>
      <c r="D398" t="s">
        <v>81</v>
      </c>
      <c r="E398" s="2" t="str">
        <f>HYPERLINK("capsilon://?command=openfolder&amp;siteaddress=FAM.docvelocity-na8.net&amp;folderid=FXB175DAEF-B1C5-DB4F-6906-0659D09578D9","FX21111759")</f>
        <v>FX21111759</v>
      </c>
      <c r="F398" t="s">
        <v>19</v>
      </c>
      <c r="G398" t="s">
        <v>19</v>
      </c>
      <c r="H398" t="s">
        <v>82</v>
      </c>
      <c r="I398" t="s">
        <v>1093</v>
      </c>
      <c r="J398">
        <v>66</v>
      </c>
      <c r="K398" t="s">
        <v>84</v>
      </c>
      <c r="L398" t="s">
        <v>85</v>
      </c>
      <c r="M398" t="s">
        <v>86</v>
      </c>
      <c r="N398">
        <v>2</v>
      </c>
      <c r="O398" s="1">
        <v>44509.67633101852</v>
      </c>
      <c r="P398" s="1">
        <v>44509.8278125</v>
      </c>
      <c r="Q398">
        <v>12522</v>
      </c>
      <c r="R398">
        <v>566</v>
      </c>
      <c r="S398" t="b">
        <v>0</v>
      </c>
      <c r="T398" t="s">
        <v>87</v>
      </c>
      <c r="U398" t="b">
        <v>0</v>
      </c>
      <c r="V398" t="s">
        <v>125</v>
      </c>
      <c r="W398" s="1">
        <v>44509.681030092594</v>
      </c>
      <c r="X398">
        <v>399</v>
      </c>
      <c r="Y398">
        <v>52</v>
      </c>
      <c r="Z398">
        <v>0</v>
      </c>
      <c r="AA398">
        <v>52</v>
      </c>
      <c r="AB398">
        <v>0</v>
      </c>
      <c r="AC398">
        <v>32</v>
      </c>
      <c r="AD398">
        <v>14</v>
      </c>
      <c r="AE398">
        <v>0</v>
      </c>
      <c r="AF398">
        <v>0</v>
      </c>
      <c r="AG398">
        <v>0</v>
      </c>
      <c r="AH398" t="s">
        <v>104</v>
      </c>
      <c r="AI398" s="1">
        <v>44509.8278125</v>
      </c>
      <c r="AJ398">
        <v>167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14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>
      <c r="A399" t="s">
        <v>1094</v>
      </c>
      <c r="B399" t="s">
        <v>79</v>
      </c>
      <c r="C399" t="s">
        <v>749</v>
      </c>
      <c r="D399" t="s">
        <v>81</v>
      </c>
      <c r="E399" s="2" t="str">
        <f>HYPERLINK("capsilon://?command=openfolder&amp;siteaddress=FAM.docvelocity-na8.net&amp;folderid=FX6AB79733-6777-C47D-C2DB-76F99C8967D9","FX21111703")</f>
        <v>FX21111703</v>
      </c>
      <c r="F399" t="s">
        <v>19</v>
      </c>
      <c r="G399" t="s">
        <v>19</v>
      </c>
      <c r="H399" t="s">
        <v>82</v>
      </c>
      <c r="I399" t="s">
        <v>1095</v>
      </c>
      <c r="J399">
        <v>66</v>
      </c>
      <c r="K399" t="s">
        <v>84</v>
      </c>
      <c r="L399" t="s">
        <v>85</v>
      </c>
      <c r="M399" t="s">
        <v>86</v>
      </c>
      <c r="N399">
        <v>2</v>
      </c>
      <c r="O399" s="1">
        <v>44509.689942129633</v>
      </c>
      <c r="P399" s="1">
        <v>44509.829641203702</v>
      </c>
      <c r="Q399">
        <v>11474</v>
      </c>
      <c r="R399">
        <v>596</v>
      </c>
      <c r="S399" t="b">
        <v>0</v>
      </c>
      <c r="T399" t="s">
        <v>87</v>
      </c>
      <c r="U399" t="b">
        <v>0</v>
      </c>
      <c r="V399" t="s">
        <v>125</v>
      </c>
      <c r="W399" s="1">
        <v>44509.695138888892</v>
      </c>
      <c r="X399">
        <v>439</v>
      </c>
      <c r="Y399">
        <v>52</v>
      </c>
      <c r="Z399">
        <v>0</v>
      </c>
      <c r="AA399">
        <v>52</v>
      </c>
      <c r="AB399">
        <v>0</v>
      </c>
      <c r="AC399">
        <v>23</v>
      </c>
      <c r="AD399">
        <v>14</v>
      </c>
      <c r="AE399">
        <v>0</v>
      </c>
      <c r="AF399">
        <v>0</v>
      </c>
      <c r="AG399">
        <v>0</v>
      </c>
      <c r="AH399" t="s">
        <v>104</v>
      </c>
      <c r="AI399" s="1">
        <v>44509.829641203702</v>
      </c>
      <c r="AJ399">
        <v>157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13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>
      <c r="A400" t="s">
        <v>1096</v>
      </c>
      <c r="B400" t="s">
        <v>79</v>
      </c>
      <c r="C400" t="s">
        <v>1076</v>
      </c>
      <c r="D400" t="s">
        <v>81</v>
      </c>
      <c r="E400" s="2" t="str">
        <f>HYPERLINK("capsilon://?command=openfolder&amp;siteaddress=FAM.docvelocity-na8.net&amp;folderid=FX7966660B-0B27-7636-122F-9341227E4479","FX21113932")</f>
        <v>FX21113932</v>
      </c>
      <c r="F400" t="s">
        <v>19</v>
      </c>
      <c r="G400" t="s">
        <v>19</v>
      </c>
      <c r="H400" t="s">
        <v>82</v>
      </c>
      <c r="I400" t="s">
        <v>1097</v>
      </c>
      <c r="J400">
        <v>66</v>
      </c>
      <c r="K400" t="s">
        <v>84</v>
      </c>
      <c r="L400" t="s">
        <v>85</v>
      </c>
      <c r="M400" t="s">
        <v>86</v>
      </c>
      <c r="N400">
        <v>2</v>
      </c>
      <c r="O400" s="1">
        <v>44509.70212962963</v>
      </c>
      <c r="P400" s="1">
        <v>44509.831574074073</v>
      </c>
      <c r="Q400">
        <v>10731</v>
      </c>
      <c r="R400">
        <v>453</v>
      </c>
      <c r="S400" t="b">
        <v>0</v>
      </c>
      <c r="T400" t="s">
        <v>87</v>
      </c>
      <c r="U400" t="b">
        <v>0</v>
      </c>
      <c r="V400" t="s">
        <v>173</v>
      </c>
      <c r="W400" s="1">
        <v>44509.705462962964</v>
      </c>
      <c r="X400">
        <v>287</v>
      </c>
      <c r="Y400">
        <v>52</v>
      </c>
      <c r="Z400">
        <v>0</v>
      </c>
      <c r="AA400">
        <v>52</v>
      </c>
      <c r="AB400">
        <v>0</v>
      </c>
      <c r="AC400">
        <v>27</v>
      </c>
      <c r="AD400">
        <v>14</v>
      </c>
      <c r="AE400">
        <v>0</v>
      </c>
      <c r="AF400">
        <v>0</v>
      </c>
      <c r="AG400">
        <v>0</v>
      </c>
      <c r="AH400" t="s">
        <v>104</v>
      </c>
      <c r="AI400" s="1">
        <v>44509.831574074073</v>
      </c>
      <c r="AJ400">
        <v>166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>
      <c r="A401" t="s">
        <v>1098</v>
      </c>
      <c r="B401" t="s">
        <v>79</v>
      </c>
      <c r="C401" t="s">
        <v>903</v>
      </c>
      <c r="D401" t="s">
        <v>81</v>
      </c>
      <c r="E401" s="2" t="str">
        <f>HYPERLINK("capsilon://?command=openfolder&amp;siteaddress=FAM.docvelocity-na8.net&amp;folderid=FX55F5BCE8-17E1-CE8D-9AA4-1F8A79531988","FX21111157")</f>
        <v>FX21111157</v>
      </c>
      <c r="F401" t="s">
        <v>19</v>
      </c>
      <c r="G401" t="s">
        <v>19</v>
      </c>
      <c r="H401" t="s">
        <v>82</v>
      </c>
      <c r="I401" t="s">
        <v>1099</v>
      </c>
      <c r="J401">
        <v>66</v>
      </c>
      <c r="K401" t="s">
        <v>84</v>
      </c>
      <c r="L401" t="s">
        <v>85</v>
      </c>
      <c r="M401" t="s">
        <v>86</v>
      </c>
      <c r="N401">
        <v>2</v>
      </c>
      <c r="O401" s="1">
        <v>44509.711759259262</v>
      </c>
      <c r="P401" s="1">
        <v>44510.155636574076</v>
      </c>
      <c r="Q401">
        <v>37611</v>
      </c>
      <c r="R401">
        <v>740</v>
      </c>
      <c r="S401" t="b">
        <v>0</v>
      </c>
      <c r="T401" t="s">
        <v>87</v>
      </c>
      <c r="U401" t="b">
        <v>0</v>
      </c>
      <c r="V401" t="s">
        <v>173</v>
      </c>
      <c r="W401" s="1">
        <v>44509.717407407406</v>
      </c>
      <c r="X401">
        <v>367</v>
      </c>
      <c r="Y401">
        <v>52</v>
      </c>
      <c r="Z401">
        <v>0</v>
      </c>
      <c r="AA401">
        <v>52</v>
      </c>
      <c r="AB401">
        <v>0</v>
      </c>
      <c r="AC401">
        <v>27</v>
      </c>
      <c r="AD401">
        <v>14</v>
      </c>
      <c r="AE401">
        <v>0</v>
      </c>
      <c r="AF401">
        <v>0</v>
      </c>
      <c r="AG401">
        <v>0</v>
      </c>
      <c r="AH401" t="s">
        <v>177</v>
      </c>
      <c r="AI401" s="1">
        <v>44510.155636574076</v>
      </c>
      <c r="AJ401">
        <v>363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14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>
      <c r="A402" t="s">
        <v>1100</v>
      </c>
      <c r="B402" t="s">
        <v>79</v>
      </c>
      <c r="C402" t="s">
        <v>1101</v>
      </c>
      <c r="D402" t="s">
        <v>81</v>
      </c>
      <c r="E402" s="2" t="str">
        <f>HYPERLINK("capsilon://?command=openfolder&amp;siteaddress=FAM.docvelocity-na8.net&amp;folderid=FXD6BF2A90-7BE4-0A55-6615-1BE734569C8A","FX21114142")</f>
        <v>FX21114142</v>
      </c>
      <c r="F402" t="s">
        <v>19</v>
      </c>
      <c r="G402" t="s">
        <v>19</v>
      </c>
      <c r="H402" t="s">
        <v>82</v>
      </c>
      <c r="I402" t="s">
        <v>1102</v>
      </c>
      <c r="J402">
        <v>38</v>
      </c>
      <c r="K402" t="s">
        <v>84</v>
      </c>
      <c r="L402" t="s">
        <v>85</v>
      </c>
      <c r="M402" t="s">
        <v>86</v>
      </c>
      <c r="N402">
        <v>2</v>
      </c>
      <c r="O402" s="1">
        <v>44509.720104166663</v>
      </c>
      <c r="P402" s="1">
        <v>44510.15898148148</v>
      </c>
      <c r="Q402">
        <v>37505</v>
      </c>
      <c r="R402">
        <v>414</v>
      </c>
      <c r="S402" t="b">
        <v>0</v>
      </c>
      <c r="T402" t="s">
        <v>87</v>
      </c>
      <c r="U402" t="b">
        <v>0</v>
      </c>
      <c r="V402" t="s">
        <v>181</v>
      </c>
      <c r="W402" s="1">
        <v>44509.722303240742</v>
      </c>
      <c r="X402">
        <v>126</v>
      </c>
      <c r="Y402">
        <v>37</v>
      </c>
      <c r="Z402">
        <v>0</v>
      </c>
      <c r="AA402">
        <v>37</v>
      </c>
      <c r="AB402">
        <v>0</v>
      </c>
      <c r="AC402">
        <v>7</v>
      </c>
      <c r="AD402">
        <v>1</v>
      </c>
      <c r="AE402">
        <v>0</v>
      </c>
      <c r="AF402">
        <v>0</v>
      </c>
      <c r="AG402">
        <v>0</v>
      </c>
      <c r="AH402" t="s">
        <v>177</v>
      </c>
      <c r="AI402" s="1">
        <v>44510.15898148148</v>
      </c>
      <c r="AJ402">
        <v>288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>
      <c r="A403" t="s">
        <v>1103</v>
      </c>
      <c r="B403" t="s">
        <v>79</v>
      </c>
      <c r="C403" t="s">
        <v>1104</v>
      </c>
      <c r="D403" t="s">
        <v>81</v>
      </c>
      <c r="E403" s="2" t="str">
        <f>HYPERLINK("capsilon://?command=openfolder&amp;siteaddress=FAM.docvelocity-na8.net&amp;folderid=FX335DB959-C952-4C4E-EA7C-FF57C89E2F01","FX2111571")</f>
        <v>FX2111571</v>
      </c>
      <c r="F403" t="s">
        <v>19</v>
      </c>
      <c r="G403" t="s">
        <v>19</v>
      </c>
      <c r="H403" t="s">
        <v>82</v>
      </c>
      <c r="I403" t="s">
        <v>1105</v>
      </c>
      <c r="J403">
        <v>76</v>
      </c>
      <c r="K403" t="s">
        <v>84</v>
      </c>
      <c r="L403" t="s">
        <v>85</v>
      </c>
      <c r="M403" t="s">
        <v>86</v>
      </c>
      <c r="N403">
        <v>2</v>
      </c>
      <c r="O403" s="1">
        <v>44509.72152777778</v>
      </c>
      <c r="P403" s="1">
        <v>44510.168495370373</v>
      </c>
      <c r="Q403">
        <v>37537</v>
      </c>
      <c r="R403">
        <v>1081</v>
      </c>
      <c r="S403" t="b">
        <v>0</v>
      </c>
      <c r="T403" t="s">
        <v>87</v>
      </c>
      <c r="U403" t="b">
        <v>0</v>
      </c>
      <c r="V403" t="s">
        <v>181</v>
      </c>
      <c r="W403" s="1">
        <v>44509.725324074076</v>
      </c>
      <c r="X403">
        <v>260</v>
      </c>
      <c r="Y403">
        <v>74</v>
      </c>
      <c r="Z403">
        <v>0</v>
      </c>
      <c r="AA403">
        <v>74</v>
      </c>
      <c r="AB403">
        <v>0</v>
      </c>
      <c r="AC403">
        <v>14</v>
      </c>
      <c r="AD403">
        <v>2</v>
      </c>
      <c r="AE403">
        <v>0</v>
      </c>
      <c r="AF403">
        <v>0</v>
      </c>
      <c r="AG403">
        <v>0</v>
      </c>
      <c r="AH403" t="s">
        <v>177</v>
      </c>
      <c r="AI403" s="1">
        <v>44510.168495370373</v>
      </c>
      <c r="AJ403">
        <v>821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1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>
      <c r="A404" t="s">
        <v>1106</v>
      </c>
      <c r="B404" t="s">
        <v>79</v>
      </c>
      <c r="C404" t="s">
        <v>1055</v>
      </c>
      <c r="D404" t="s">
        <v>81</v>
      </c>
      <c r="E404" s="2" t="str">
        <f>HYPERLINK("capsilon://?command=openfolder&amp;siteaddress=FAM.docvelocity-na8.net&amp;folderid=FX757685F5-1600-C0C6-A1E2-6D68E64F217D","FX211010772")</f>
        <v>FX211010772</v>
      </c>
      <c r="F404" t="s">
        <v>19</v>
      </c>
      <c r="G404" t="s">
        <v>19</v>
      </c>
      <c r="H404" t="s">
        <v>82</v>
      </c>
      <c r="I404" t="s">
        <v>1107</v>
      </c>
      <c r="J404">
        <v>38</v>
      </c>
      <c r="K404" t="s">
        <v>84</v>
      </c>
      <c r="L404" t="s">
        <v>85</v>
      </c>
      <c r="M404" t="s">
        <v>86</v>
      </c>
      <c r="N404">
        <v>2</v>
      </c>
      <c r="O404" s="1">
        <v>44509.731747685182</v>
      </c>
      <c r="P404" s="1">
        <v>44510.172511574077</v>
      </c>
      <c r="Q404">
        <v>37961</v>
      </c>
      <c r="R404">
        <v>121</v>
      </c>
      <c r="S404" t="b">
        <v>0</v>
      </c>
      <c r="T404" t="s">
        <v>87</v>
      </c>
      <c r="U404" t="b">
        <v>0</v>
      </c>
      <c r="V404" t="s">
        <v>147</v>
      </c>
      <c r="W404" s="1">
        <v>44509.732974537037</v>
      </c>
      <c r="X404">
        <v>34</v>
      </c>
      <c r="Y404">
        <v>0</v>
      </c>
      <c r="Z404">
        <v>0</v>
      </c>
      <c r="AA404">
        <v>0</v>
      </c>
      <c r="AB404">
        <v>37</v>
      </c>
      <c r="AC404">
        <v>0</v>
      </c>
      <c r="AD404">
        <v>38</v>
      </c>
      <c r="AE404">
        <v>0</v>
      </c>
      <c r="AF404">
        <v>0</v>
      </c>
      <c r="AG404">
        <v>0</v>
      </c>
      <c r="AH404" t="s">
        <v>177</v>
      </c>
      <c r="AI404" s="1">
        <v>44510.172511574077</v>
      </c>
      <c r="AJ404">
        <v>77</v>
      </c>
      <c r="AK404">
        <v>0</v>
      </c>
      <c r="AL404">
        <v>0</v>
      </c>
      <c r="AM404">
        <v>0</v>
      </c>
      <c r="AN404">
        <v>37</v>
      </c>
      <c r="AO404">
        <v>0</v>
      </c>
      <c r="AP404">
        <v>38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>
      <c r="A405" t="s">
        <v>1108</v>
      </c>
      <c r="B405" t="s">
        <v>79</v>
      </c>
      <c r="C405" t="s">
        <v>1090</v>
      </c>
      <c r="D405" t="s">
        <v>81</v>
      </c>
      <c r="E405" s="2" t="str">
        <f>HYPERLINK("capsilon://?command=openfolder&amp;siteaddress=FAM.docvelocity-na8.net&amp;folderid=FX8FC64BEA-97B1-94F7-0F77-848E5C6397E1","FX21075104")</f>
        <v>FX21075104</v>
      </c>
      <c r="F405" t="s">
        <v>19</v>
      </c>
      <c r="G405" t="s">
        <v>19</v>
      </c>
      <c r="H405" t="s">
        <v>82</v>
      </c>
      <c r="I405" t="s">
        <v>1109</v>
      </c>
      <c r="J405">
        <v>38</v>
      </c>
      <c r="K405" t="s">
        <v>84</v>
      </c>
      <c r="L405" t="s">
        <v>85</v>
      </c>
      <c r="M405" t="s">
        <v>86</v>
      </c>
      <c r="N405">
        <v>2</v>
      </c>
      <c r="O405" s="1">
        <v>44509.748148148145</v>
      </c>
      <c r="P405" s="1">
        <v>44510.173171296294</v>
      </c>
      <c r="Q405">
        <v>36573</v>
      </c>
      <c r="R405">
        <v>149</v>
      </c>
      <c r="S405" t="b">
        <v>0</v>
      </c>
      <c r="T405" t="s">
        <v>87</v>
      </c>
      <c r="U405" t="b">
        <v>0</v>
      </c>
      <c r="V405" t="s">
        <v>181</v>
      </c>
      <c r="W405" s="1">
        <v>44509.76059027778</v>
      </c>
      <c r="X405">
        <v>57</v>
      </c>
      <c r="Y405">
        <v>0</v>
      </c>
      <c r="Z405">
        <v>0</v>
      </c>
      <c r="AA405">
        <v>0</v>
      </c>
      <c r="AB405">
        <v>37</v>
      </c>
      <c r="AC405">
        <v>0</v>
      </c>
      <c r="AD405">
        <v>38</v>
      </c>
      <c r="AE405">
        <v>0</v>
      </c>
      <c r="AF405">
        <v>0</v>
      </c>
      <c r="AG405">
        <v>0</v>
      </c>
      <c r="AH405" t="s">
        <v>177</v>
      </c>
      <c r="AI405" s="1">
        <v>44510.173171296294</v>
      </c>
      <c r="AJ405">
        <v>56</v>
      </c>
      <c r="AK405">
        <v>0</v>
      </c>
      <c r="AL405">
        <v>0</v>
      </c>
      <c r="AM405">
        <v>0</v>
      </c>
      <c r="AN405">
        <v>37</v>
      </c>
      <c r="AO405">
        <v>0</v>
      </c>
      <c r="AP405">
        <v>38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>
      <c r="A406" t="s">
        <v>1110</v>
      </c>
      <c r="B406" t="s">
        <v>79</v>
      </c>
      <c r="C406" t="s">
        <v>1111</v>
      </c>
      <c r="D406" t="s">
        <v>81</v>
      </c>
      <c r="E406" s="2" t="str">
        <f>HYPERLINK("capsilon://?command=openfolder&amp;siteaddress=FAM.docvelocity-na8.net&amp;folderid=FX5E3F7112-0C9B-1F4E-13A5-7E1706907C25","FX21106165")</f>
        <v>FX21106165</v>
      </c>
      <c r="F406" t="s">
        <v>19</v>
      </c>
      <c r="G406" t="s">
        <v>19</v>
      </c>
      <c r="H406" t="s">
        <v>82</v>
      </c>
      <c r="I406" t="s">
        <v>1112</v>
      </c>
      <c r="J406">
        <v>28</v>
      </c>
      <c r="K406" t="s">
        <v>84</v>
      </c>
      <c r="L406" t="s">
        <v>85</v>
      </c>
      <c r="M406" t="s">
        <v>86</v>
      </c>
      <c r="N406">
        <v>2</v>
      </c>
      <c r="O406" s="1">
        <v>44509.76363425926</v>
      </c>
      <c r="P406" s="1">
        <v>44510.176180555558</v>
      </c>
      <c r="Q406">
        <v>34935</v>
      </c>
      <c r="R406">
        <v>709</v>
      </c>
      <c r="S406" t="b">
        <v>0</v>
      </c>
      <c r="T406" t="s">
        <v>87</v>
      </c>
      <c r="U406" t="b">
        <v>0</v>
      </c>
      <c r="V406" t="s">
        <v>173</v>
      </c>
      <c r="W406" s="1">
        <v>44509.773865740739</v>
      </c>
      <c r="X406">
        <v>450</v>
      </c>
      <c r="Y406">
        <v>21</v>
      </c>
      <c r="Z406">
        <v>0</v>
      </c>
      <c r="AA406">
        <v>21</v>
      </c>
      <c r="AB406">
        <v>0</v>
      </c>
      <c r="AC406">
        <v>5</v>
      </c>
      <c r="AD406">
        <v>7</v>
      </c>
      <c r="AE406">
        <v>0</v>
      </c>
      <c r="AF406">
        <v>0</v>
      </c>
      <c r="AG406">
        <v>0</v>
      </c>
      <c r="AH406" t="s">
        <v>177</v>
      </c>
      <c r="AI406" s="1">
        <v>44510.176180555558</v>
      </c>
      <c r="AJ406">
        <v>259</v>
      </c>
      <c r="AK406">
        <v>1</v>
      </c>
      <c r="AL406">
        <v>0</v>
      </c>
      <c r="AM406">
        <v>1</v>
      </c>
      <c r="AN406">
        <v>0</v>
      </c>
      <c r="AO406">
        <v>1</v>
      </c>
      <c r="AP406">
        <v>6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>
      <c r="A407" t="s">
        <v>1113</v>
      </c>
      <c r="B407" t="s">
        <v>79</v>
      </c>
      <c r="C407" t="s">
        <v>1047</v>
      </c>
      <c r="D407" t="s">
        <v>81</v>
      </c>
      <c r="E407" s="2" t="str">
        <f>HYPERLINK("capsilon://?command=openfolder&amp;siteaddress=FAM.docvelocity-na8.net&amp;folderid=FX04E31DCD-D5F7-5CA8-A6E3-56AFCDD121D6","FX21109140")</f>
        <v>FX21109140</v>
      </c>
      <c r="F407" t="s">
        <v>19</v>
      </c>
      <c r="G407" t="s">
        <v>19</v>
      </c>
      <c r="H407" t="s">
        <v>82</v>
      </c>
      <c r="I407" t="s">
        <v>1048</v>
      </c>
      <c r="J407">
        <v>56</v>
      </c>
      <c r="K407" t="s">
        <v>84</v>
      </c>
      <c r="L407" t="s">
        <v>85</v>
      </c>
      <c r="M407" t="s">
        <v>86</v>
      </c>
      <c r="N407">
        <v>2</v>
      </c>
      <c r="O407" s="1">
        <v>44509.780960648146</v>
      </c>
      <c r="P407" s="1">
        <v>44509.814016203702</v>
      </c>
      <c r="Q407">
        <v>845</v>
      </c>
      <c r="R407">
        <v>2011</v>
      </c>
      <c r="S407" t="b">
        <v>0</v>
      </c>
      <c r="T407" t="s">
        <v>87</v>
      </c>
      <c r="U407" t="b">
        <v>1</v>
      </c>
      <c r="V407" t="s">
        <v>173</v>
      </c>
      <c r="W407" s="1">
        <v>44509.795347222222</v>
      </c>
      <c r="X407">
        <v>1126</v>
      </c>
      <c r="Y407">
        <v>49</v>
      </c>
      <c r="Z407">
        <v>0</v>
      </c>
      <c r="AA407">
        <v>49</v>
      </c>
      <c r="AB407">
        <v>0</v>
      </c>
      <c r="AC407">
        <v>47</v>
      </c>
      <c r="AD407">
        <v>7</v>
      </c>
      <c r="AE407">
        <v>0</v>
      </c>
      <c r="AF407">
        <v>0</v>
      </c>
      <c r="AG407">
        <v>0</v>
      </c>
      <c r="AH407" t="s">
        <v>104</v>
      </c>
      <c r="AI407" s="1">
        <v>44509.814016203702</v>
      </c>
      <c r="AJ407">
        <v>885</v>
      </c>
      <c r="AK407">
        <v>2</v>
      </c>
      <c r="AL407">
        <v>0</v>
      </c>
      <c r="AM407">
        <v>2</v>
      </c>
      <c r="AN407">
        <v>0</v>
      </c>
      <c r="AO407">
        <v>2</v>
      </c>
      <c r="AP407">
        <v>5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>
      <c r="A408" t="s">
        <v>1114</v>
      </c>
      <c r="B408" t="s">
        <v>79</v>
      </c>
      <c r="C408" t="s">
        <v>805</v>
      </c>
      <c r="D408" t="s">
        <v>81</v>
      </c>
      <c r="E408" s="2" t="str">
        <f>HYPERLINK("capsilon://?command=openfolder&amp;siteaddress=FAM.docvelocity-na8.net&amp;folderid=FX935E5D28-15AC-CF01-7A45-EE5A106E683E","FX21113091")</f>
        <v>FX21113091</v>
      </c>
      <c r="F408" t="s">
        <v>19</v>
      </c>
      <c r="G408" t="s">
        <v>19</v>
      </c>
      <c r="H408" t="s">
        <v>82</v>
      </c>
      <c r="I408" t="s">
        <v>1115</v>
      </c>
      <c r="J408">
        <v>66</v>
      </c>
      <c r="K408" t="s">
        <v>84</v>
      </c>
      <c r="L408" t="s">
        <v>85</v>
      </c>
      <c r="M408" t="s">
        <v>86</v>
      </c>
      <c r="N408">
        <v>2</v>
      </c>
      <c r="O408" s="1">
        <v>44509.80269675926</v>
      </c>
      <c r="P408" s="1">
        <v>44510.181597222225</v>
      </c>
      <c r="Q408">
        <v>31566</v>
      </c>
      <c r="R408">
        <v>1171</v>
      </c>
      <c r="S408" t="b">
        <v>0</v>
      </c>
      <c r="T408" t="s">
        <v>87</v>
      </c>
      <c r="U408" t="b">
        <v>0</v>
      </c>
      <c r="V408" t="s">
        <v>181</v>
      </c>
      <c r="W408" s="1">
        <v>44509.820949074077</v>
      </c>
      <c r="X408">
        <v>630</v>
      </c>
      <c r="Y408">
        <v>52</v>
      </c>
      <c r="Z408">
        <v>0</v>
      </c>
      <c r="AA408">
        <v>52</v>
      </c>
      <c r="AB408">
        <v>0</v>
      </c>
      <c r="AC408">
        <v>38</v>
      </c>
      <c r="AD408">
        <v>14</v>
      </c>
      <c r="AE408">
        <v>0</v>
      </c>
      <c r="AF408">
        <v>0</v>
      </c>
      <c r="AG408">
        <v>0</v>
      </c>
      <c r="AH408" t="s">
        <v>721</v>
      </c>
      <c r="AI408" s="1">
        <v>44510.181597222225</v>
      </c>
      <c r="AJ408">
        <v>510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14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>
      <c r="A409" t="s">
        <v>1116</v>
      </c>
      <c r="B409" t="s">
        <v>79</v>
      </c>
      <c r="C409" t="s">
        <v>397</v>
      </c>
      <c r="D409" t="s">
        <v>81</v>
      </c>
      <c r="E409" s="2" t="str">
        <f>HYPERLINK("capsilon://?command=openfolder&amp;siteaddress=FAM.docvelocity-na8.net&amp;folderid=FXFAA13AF9-099E-24D9-18A8-4D4FF9D2B8C2","FX210914366")</f>
        <v>FX210914366</v>
      </c>
      <c r="F409" t="s">
        <v>19</v>
      </c>
      <c r="G409" t="s">
        <v>19</v>
      </c>
      <c r="H409" t="s">
        <v>82</v>
      </c>
      <c r="I409" t="s">
        <v>1117</v>
      </c>
      <c r="J409">
        <v>26</v>
      </c>
      <c r="K409" t="s">
        <v>84</v>
      </c>
      <c r="L409" t="s">
        <v>85</v>
      </c>
      <c r="M409" t="s">
        <v>86</v>
      </c>
      <c r="N409">
        <v>2</v>
      </c>
      <c r="O409" s="1">
        <v>44501.408032407409</v>
      </c>
      <c r="P409" s="1">
        <v>44501.44121527778</v>
      </c>
      <c r="Q409">
        <v>2508</v>
      </c>
      <c r="R409">
        <v>359</v>
      </c>
      <c r="S409" t="b">
        <v>0</v>
      </c>
      <c r="T409" t="s">
        <v>87</v>
      </c>
      <c r="U409" t="b">
        <v>0</v>
      </c>
      <c r="V409" t="s">
        <v>290</v>
      </c>
      <c r="W409" s="1">
        <v>44501.413587962961</v>
      </c>
      <c r="X409">
        <v>88</v>
      </c>
      <c r="Y409">
        <v>21</v>
      </c>
      <c r="Z409">
        <v>0</v>
      </c>
      <c r="AA409">
        <v>21</v>
      </c>
      <c r="AB409">
        <v>0</v>
      </c>
      <c r="AC409">
        <v>1</v>
      </c>
      <c r="AD409">
        <v>5</v>
      </c>
      <c r="AE409">
        <v>0</v>
      </c>
      <c r="AF409">
        <v>0</v>
      </c>
      <c r="AG409">
        <v>0</v>
      </c>
      <c r="AH409" t="s">
        <v>721</v>
      </c>
      <c r="AI409" s="1">
        <v>44501.44121527778</v>
      </c>
      <c r="AJ409">
        <v>271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5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>
      <c r="A410" t="s">
        <v>1118</v>
      </c>
      <c r="B410" t="s">
        <v>79</v>
      </c>
      <c r="C410" t="s">
        <v>833</v>
      </c>
      <c r="D410" t="s">
        <v>81</v>
      </c>
      <c r="E410" s="2" t="str">
        <f>HYPERLINK("capsilon://?command=openfolder&amp;siteaddress=FAM.docvelocity-na8.net&amp;folderid=FX6A6A2AA6-5FAC-EB49-FE8A-289478E36A41","FX211011015")</f>
        <v>FX211011015</v>
      </c>
      <c r="F410" t="s">
        <v>19</v>
      </c>
      <c r="G410" t="s">
        <v>19</v>
      </c>
      <c r="H410" t="s">
        <v>82</v>
      </c>
      <c r="I410" t="s">
        <v>1119</v>
      </c>
      <c r="J410">
        <v>66</v>
      </c>
      <c r="K410" t="s">
        <v>84</v>
      </c>
      <c r="L410" t="s">
        <v>85</v>
      </c>
      <c r="M410" t="s">
        <v>86</v>
      </c>
      <c r="N410">
        <v>2</v>
      </c>
      <c r="O410" s="1">
        <v>44510.332719907405</v>
      </c>
      <c r="P410" s="1">
        <v>44510.351238425923</v>
      </c>
      <c r="Q410">
        <v>652</v>
      </c>
      <c r="R410">
        <v>948</v>
      </c>
      <c r="S410" t="b">
        <v>0</v>
      </c>
      <c r="T410" t="s">
        <v>87</v>
      </c>
      <c r="U410" t="b">
        <v>0</v>
      </c>
      <c r="V410" t="s">
        <v>1120</v>
      </c>
      <c r="W410" s="1">
        <v>44510.339108796295</v>
      </c>
      <c r="X410">
        <v>548</v>
      </c>
      <c r="Y410">
        <v>52</v>
      </c>
      <c r="Z410">
        <v>0</v>
      </c>
      <c r="AA410">
        <v>52</v>
      </c>
      <c r="AB410">
        <v>0</v>
      </c>
      <c r="AC410">
        <v>35</v>
      </c>
      <c r="AD410">
        <v>14</v>
      </c>
      <c r="AE410">
        <v>0</v>
      </c>
      <c r="AF410">
        <v>0</v>
      </c>
      <c r="AG410">
        <v>0</v>
      </c>
      <c r="AH410" t="s">
        <v>160</v>
      </c>
      <c r="AI410" s="1">
        <v>44510.351238425923</v>
      </c>
      <c r="AJ410">
        <v>400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14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>
      <c r="A411" t="s">
        <v>1121</v>
      </c>
      <c r="B411" t="s">
        <v>79</v>
      </c>
      <c r="C411" t="s">
        <v>1122</v>
      </c>
      <c r="D411" t="s">
        <v>81</v>
      </c>
      <c r="E411" s="2" t="str">
        <f>HYPERLINK("capsilon://?command=openfolder&amp;siteaddress=FAM.docvelocity-na8.net&amp;folderid=FX8D43AB47-45ED-16BB-5139-4EF394800B12","FX21107787")</f>
        <v>FX21107787</v>
      </c>
      <c r="F411" t="s">
        <v>19</v>
      </c>
      <c r="G411" t="s">
        <v>19</v>
      </c>
      <c r="H411" t="s">
        <v>82</v>
      </c>
      <c r="I411" t="s">
        <v>1123</v>
      </c>
      <c r="J411">
        <v>66</v>
      </c>
      <c r="K411" t="s">
        <v>84</v>
      </c>
      <c r="L411" t="s">
        <v>85</v>
      </c>
      <c r="M411" t="s">
        <v>86</v>
      </c>
      <c r="N411">
        <v>2</v>
      </c>
      <c r="O411" s="1">
        <v>44510.359907407408</v>
      </c>
      <c r="P411" s="1">
        <v>44510.376446759263</v>
      </c>
      <c r="Q411">
        <v>364</v>
      </c>
      <c r="R411">
        <v>1065</v>
      </c>
      <c r="S411" t="b">
        <v>0</v>
      </c>
      <c r="T411" t="s">
        <v>87</v>
      </c>
      <c r="U411" t="b">
        <v>0</v>
      </c>
      <c r="V411" t="s">
        <v>1120</v>
      </c>
      <c r="W411" s="1">
        <v>44510.367731481485</v>
      </c>
      <c r="X411">
        <v>625</v>
      </c>
      <c r="Y411">
        <v>52</v>
      </c>
      <c r="Z411">
        <v>0</v>
      </c>
      <c r="AA411">
        <v>52</v>
      </c>
      <c r="AB411">
        <v>0</v>
      </c>
      <c r="AC411">
        <v>29</v>
      </c>
      <c r="AD411">
        <v>14</v>
      </c>
      <c r="AE411">
        <v>0</v>
      </c>
      <c r="AF411">
        <v>0</v>
      </c>
      <c r="AG411">
        <v>0</v>
      </c>
      <c r="AH411" t="s">
        <v>177</v>
      </c>
      <c r="AI411" s="1">
        <v>44510.376446759263</v>
      </c>
      <c r="AJ411">
        <v>440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13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>
      <c r="A412" t="s">
        <v>1124</v>
      </c>
      <c r="B412" t="s">
        <v>79</v>
      </c>
      <c r="C412" t="s">
        <v>1122</v>
      </c>
      <c r="D412" t="s">
        <v>81</v>
      </c>
      <c r="E412" s="2" t="str">
        <f>HYPERLINK("capsilon://?command=openfolder&amp;siteaddress=FAM.docvelocity-na8.net&amp;folderid=FX8D43AB47-45ED-16BB-5139-4EF394800B12","FX21107787")</f>
        <v>FX21107787</v>
      </c>
      <c r="F412" t="s">
        <v>19</v>
      </c>
      <c r="G412" t="s">
        <v>19</v>
      </c>
      <c r="H412" t="s">
        <v>82</v>
      </c>
      <c r="I412" t="s">
        <v>1125</v>
      </c>
      <c r="J412">
        <v>66</v>
      </c>
      <c r="K412" t="s">
        <v>84</v>
      </c>
      <c r="L412" t="s">
        <v>85</v>
      </c>
      <c r="M412" t="s">
        <v>86</v>
      </c>
      <c r="N412">
        <v>2</v>
      </c>
      <c r="O412" s="1">
        <v>44510.364074074074</v>
      </c>
      <c r="P412" s="1">
        <v>44510.378668981481</v>
      </c>
      <c r="Q412">
        <v>726</v>
      </c>
      <c r="R412">
        <v>535</v>
      </c>
      <c r="S412" t="b">
        <v>0</v>
      </c>
      <c r="T412" t="s">
        <v>87</v>
      </c>
      <c r="U412" t="b">
        <v>0</v>
      </c>
      <c r="V412" t="s">
        <v>1120</v>
      </c>
      <c r="W412" s="1">
        <v>44510.371342592596</v>
      </c>
      <c r="X412">
        <v>311</v>
      </c>
      <c r="Y412">
        <v>52</v>
      </c>
      <c r="Z412">
        <v>0</v>
      </c>
      <c r="AA412">
        <v>52</v>
      </c>
      <c r="AB412">
        <v>0</v>
      </c>
      <c r="AC412">
        <v>29</v>
      </c>
      <c r="AD412">
        <v>14</v>
      </c>
      <c r="AE412">
        <v>0</v>
      </c>
      <c r="AF412">
        <v>0</v>
      </c>
      <c r="AG412">
        <v>0</v>
      </c>
      <c r="AH412" t="s">
        <v>721</v>
      </c>
      <c r="AI412" s="1">
        <v>44510.378668981481</v>
      </c>
      <c r="AJ412">
        <v>224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14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>
      <c r="A413" t="s">
        <v>1126</v>
      </c>
      <c r="B413" t="s">
        <v>79</v>
      </c>
      <c r="C413" t="s">
        <v>1127</v>
      </c>
      <c r="D413" t="s">
        <v>81</v>
      </c>
      <c r="E413" s="2" t="str">
        <f>HYPERLINK("capsilon://?command=openfolder&amp;siteaddress=FAM.docvelocity-na8.net&amp;folderid=FXE737BE8B-60E5-C73A-E638-22B9D138C048","FX21082045")</f>
        <v>FX21082045</v>
      </c>
      <c r="F413" t="s">
        <v>19</v>
      </c>
      <c r="G413" t="s">
        <v>19</v>
      </c>
      <c r="H413" t="s">
        <v>82</v>
      </c>
      <c r="I413" t="s">
        <v>1128</v>
      </c>
      <c r="J413">
        <v>38</v>
      </c>
      <c r="K413" t="s">
        <v>84</v>
      </c>
      <c r="L413" t="s">
        <v>85</v>
      </c>
      <c r="M413" t="s">
        <v>86</v>
      </c>
      <c r="N413">
        <v>2</v>
      </c>
      <c r="O413" s="1">
        <v>44510.367604166669</v>
      </c>
      <c r="P413" s="1">
        <v>44510.385266203702</v>
      </c>
      <c r="Q413">
        <v>258</v>
      </c>
      <c r="R413">
        <v>1268</v>
      </c>
      <c r="S413" t="b">
        <v>0</v>
      </c>
      <c r="T413" t="s">
        <v>87</v>
      </c>
      <c r="U413" t="b">
        <v>0</v>
      </c>
      <c r="V413" t="s">
        <v>1120</v>
      </c>
      <c r="W413" s="1">
        <v>44510.379386574074</v>
      </c>
      <c r="X413">
        <v>940</v>
      </c>
      <c r="Y413">
        <v>42</v>
      </c>
      <c r="Z413">
        <v>0</v>
      </c>
      <c r="AA413">
        <v>42</v>
      </c>
      <c r="AB413">
        <v>0</v>
      </c>
      <c r="AC413">
        <v>24</v>
      </c>
      <c r="AD413">
        <v>-4</v>
      </c>
      <c r="AE413">
        <v>0</v>
      </c>
      <c r="AF413">
        <v>0</v>
      </c>
      <c r="AG413">
        <v>0</v>
      </c>
      <c r="AH413" t="s">
        <v>721</v>
      </c>
      <c r="AI413" s="1">
        <v>44510.385266203702</v>
      </c>
      <c r="AJ413">
        <v>328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-4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>
      <c r="A414" t="s">
        <v>1129</v>
      </c>
      <c r="B414" t="s">
        <v>79</v>
      </c>
      <c r="C414" t="s">
        <v>679</v>
      </c>
      <c r="D414" t="s">
        <v>81</v>
      </c>
      <c r="E414" s="2" t="str">
        <f>HYPERLINK("capsilon://?command=openfolder&amp;siteaddress=FAM.docvelocity-na8.net&amp;folderid=FX0A902041-04B9-88DF-5EAC-813DB352A6CA","FX21107797")</f>
        <v>FX21107797</v>
      </c>
      <c r="F414" t="s">
        <v>19</v>
      </c>
      <c r="G414" t="s">
        <v>19</v>
      </c>
      <c r="H414" t="s">
        <v>82</v>
      </c>
      <c r="I414" t="s">
        <v>1130</v>
      </c>
      <c r="J414">
        <v>66</v>
      </c>
      <c r="K414" t="s">
        <v>84</v>
      </c>
      <c r="L414" t="s">
        <v>85</v>
      </c>
      <c r="M414" t="s">
        <v>86</v>
      </c>
      <c r="N414">
        <v>2</v>
      </c>
      <c r="O414" s="1">
        <v>44510.371377314812</v>
      </c>
      <c r="P414" s="1">
        <v>44510.381469907406</v>
      </c>
      <c r="Q414">
        <v>213</v>
      </c>
      <c r="R414">
        <v>659</v>
      </c>
      <c r="S414" t="b">
        <v>0</v>
      </c>
      <c r="T414" t="s">
        <v>87</v>
      </c>
      <c r="U414" t="b">
        <v>0</v>
      </c>
      <c r="V414" t="s">
        <v>88</v>
      </c>
      <c r="W414" s="1">
        <v>44510.376770833333</v>
      </c>
      <c r="X414">
        <v>411</v>
      </c>
      <c r="Y414">
        <v>52</v>
      </c>
      <c r="Z414">
        <v>0</v>
      </c>
      <c r="AA414">
        <v>52</v>
      </c>
      <c r="AB414">
        <v>0</v>
      </c>
      <c r="AC414">
        <v>46</v>
      </c>
      <c r="AD414">
        <v>14</v>
      </c>
      <c r="AE414">
        <v>0</v>
      </c>
      <c r="AF414">
        <v>0</v>
      </c>
      <c r="AG414">
        <v>0</v>
      </c>
      <c r="AH414" t="s">
        <v>721</v>
      </c>
      <c r="AI414" s="1">
        <v>44510.381469907406</v>
      </c>
      <c r="AJ414">
        <v>241</v>
      </c>
      <c r="AK414">
        <v>2</v>
      </c>
      <c r="AL414">
        <v>0</v>
      </c>
      <c r="AM414">
        <v>2</v>
      </c>
      <c r="AN414">
        <v>0</v>
      </c>
      <c r="AO414">
        <v>1</v>
      </c>
      <c r="AP414">
        <v>12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>
      <c r="A415" t="s">
        <v>1131</v>
      </c>
      <c r="B415" t="s">
        <v>79</v>
      </c>
      <c r="C415" t="s">
        <v>755</v>
      </c>
      <c r="D415" t="s">
        <v>81</v>
      </c>
      <c r="E415" s="2" t="str">
        <f>HYPERLINK("capsilon://?command=openfolder&amp;siteaddress=FAM.docvelocity-na8.net&amp;folderid=FX899258A4-95AE-FC3C-EED8-1CACBD06CA7D","FX211012650")</f>
        <v>FX211012650</v>
      </c>
      <c r="F415" t="s">
        <v>19</v>
      </c>
      <c r="G415" t="s">
        <v>19</v>
      </c>
      <c r="H415" t="s">
        <v>82</v>
      </c>
      <c r="I415" t="s">
        <v>1132</v>
      </c>
      <c r="J415">
        <v>30</v>
      </c>
      <c r="K415" t="s">
        <v>84</v>
      </c>
      <c r="L415" t="s">
        <v>85</v>
      </c>
      <c r="M415" t="s">
        <v>86</v>
      </c>
      <c r="N415">
        <v>2</v>
      </c>
      <c r="O415" s="1">
        <v>44510.374884259261</v>
      </c>
      <c r="P415" s="1">
        <v>44510.383530092593</v>
      </c>
      <c r="Q415">
        <v>449</v>
      </c>
      <c r="R415">
        <v>298</v>
      </c>
      <c r="S415" t="b">
        <v>0</v>
      </c>
      <c r="T415" t="s">
        <v>87</v>
      </c>
      <c r="U415" t="b">
        <v>0</v>
      </c>
      <c r="V415" t="s">
        <v>88</v>
      </c>
      <c r="W415" s="1">
        <v>44510.378981481481</v>
      </c>
      <c r="X415">
        <v>190</v>
      </c>
      <c r="Y415">
        <v>9</v>
      </c>
      <c r="Z415">
        <v>0</v>
      </c>
      <c r="AA415">
        <v>9</v>
      </c>
      <c r="AB415">
        <v>0</v>
      </c>
      <c r="AC415">
        <v>8</v>
      </c>
      <c r="AD415">
        <v>21</v>
      </c>
      <c r="AE415">
        <v>0</v>
      </c>
      <c r="AF415">
        <v>0</v>
      </c>
      <c r="AG415">
        <v>0</v>
      </c>
      <c r="AH415" t="s">
        <v>177</v>
      </c>
      <c r="AI415" s="1">
        <v>44510.383530092593</v>
      </c>
      <c r="AJ415">
        <v>108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21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>
      <c r="A416" t="s">
        <v>1133</v>
      </c>
      <c r="B416" t="s">
        <v>79</v>
      </c>
      <c r="C416" t="s">
        <v>1134</v>
      </c>
      <c r="D416" t="s">
        <v>81</v>
      </c>
      <c r="E416" s="2" t="str">
        <f>HYPERLINK("capsilon://?command=openfolder&amp;siteaddress=FAM.docvelocity-na8.net&amp;folderid=FXCE7E4595-49B8-9DDD-8858-231F83DC1FA2","FX21114818")</f>
        <v>FX21114818</v>
      </c>
      <c r="F416" t="s">
        <v>19</v>
      </c>
      <c r="G416" t="s">
        <v>19</v>
      </c>
      <c r="H416" t="s">
        <v>82</v>
      </c>
      <c r="I416" t="s">
        <v>1135</v>
      </c>
      <c r="J416">
        <v>309</v>
      </c>
      <c r="K416" t="s">
        <v>84</v>
      </c>
      <c r="L416" t="s">
        <v>85</v>
      </c>
      <c r="M416" t="s">
        <v>86</v>
      </c>
      <c r="N416">
        <v>2</v>
      </c>
      <c r="O416" s="1">
        <v>44510.392060185186</v>
      </c>
      <c r="P416" s="1">
        <v>44510.481608796297</v>
      </c>
      <c r="Q416">
        <v>3329</v>
      </c>
      <c r="R416">
        <v>4408</v>
      </c>
      <c r="S416" t="b">
        <v>0</v>
      </c>
      <c r="T416" t="s">
        <v>87</v>
      </c>
      <c r="U416" t="b">
        <v>0</v>
      </c>
      <c r="V416" t="s">
        <v>130</v>
      </c>
      <c r="W416" s="1">
        <v>44510.422199074077</v>
      </c>
      <c r="X416">
        <v>2545</v>
      </c>
      <c r="Y416">
        <v>236</v>
      </c>
      <c r="Z416">
        <v>0</v>
      </c>
      <c r="AA416">
        <v>236</v>
      </c>
      <c r="AB416">
        <v>0</v>
      </c>
      <c r="AC416">
        <v>100</v>
      </c>
      <c r="AD416">
        <v>73</v>
      </c>
      <c r="AE416">
        <v>0</v>
      </c>
      <c r="AF416">
        <v>0</v>
      </c>
      <c r="AG416">
        <v>0</v>
      </c>
      <c r="AH416" t="s">
        <v>177</v>
      </c>
      <c r="AI416" s="1">
        <v>44510.481608796297</v>
      </c>
      <c r="AJ416">
        <v>1848</v>
      </c>
      <c r="AK416">
        <v>11</v>
      </c>
      <c r="AL416">
        <v>0</v>
      </c>
      <c r="AM416">
        <v>11</v>
      </c>
      <c r="AN416">
        <v>0</v>
      </c>
      <c r="AO416">
        <v>11</v>
      </c>
      <c r="AP416">
        <v>62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>
      <c r="A417" t="s">
        <v>1136</v>
      </c>
      <c r="B417" t="s">
        <v>79</v>
      </c>
      <c r="C417" t="s">
        <v>1137</v>
      </c>
      <c r="D417" t="s">
        <v>81</v>
      </c>
      <c r="E417" s="2" t="str">
        <f>HYPERLINK("capsilon://?command=openfolder&amp;siteaddress=FAM.docvelocity-na8.net&amp;folderid=FX708AACA7-DC93-E473-BF2B-9C6C1F95D541","FX21112802")</f>
        <v>FX21112802</v>
      </c>
      <c r="F417" t="s">
        <v>19</v>
      </c>
      <c r="G417" t="s">
        <v>19</v>
      </c>
      <c r="H417" t="s">
        <v>82</v>
      </c>
      <c r="I417" t="s">
        <v>1138</v>
      </c>
      <c r="J417">
        <v>184</v>
      </c>
      <c r="K417" t="s">
        <v>84</v>
      </c>
      <c r="L417" t="s">
        <v>85</v>
      </c>
      <c r="M417" t="s">
        <v>86</v>
      </c>
      <c r="N417">
        <v>2</v>
      </c>
      <c r="O417" s="1">
        <v>44510.394120370373</v>
      </c>
      <c r="P417" s="1">
        <v>44510.525902777779</v>
      </c>
      <c r="Q417">
        <v>5404</v>
      </c>
      <c r="R417">
        <v>5982</v>
      </c>
      <c r="S417" t="b">
        <v>0</v>
      </c>
      <c r="T417" t="s">
        <v>87</v>
      </c>
      <c r="U417" t="b">
        <v>0</v>
      </c>
      <c r="V417" t="s">
        <v>88</v>
      </c>
      <c r="W417" s="1">
        <v>44510.422118055554</v>
      </c>
      <c r="X417">
        <v>2345</v>
      </c>
      <c r="Y417">
        <v>150</v>
      </c>
      <c r="Z417">
        <v>0</v>
      </c>
      <c r="AA417">
        <v>150</v>
      </c>
      <c r="AB417">
        <v>0</v>
      </c>
      <c r="AC417">
        <v>99</v>
      </c>
      <c r="AD417">
        <v>34</v>
      </c>
      <c r="AE417">
        <v>0</v>
      </c>
      <c r="AF417">
        <v>0</v>
      </c>
      <c r="AG417">
        <v>0</v>
      </c>
      <c r="AH417" t="s">
        <v>721</v>
      </c>
      <c r="AI417" s="1">
        <v>44510.525902777779</v>
      </c>
      <c r="AJ417">
        <v>1322</v>
      </c>
      <c r="AK417">
        <v>0</v>
      </c>
      <c r="AL417">
        <v>0</v>
      </c>
      <c r="AM417">
        <v>0</v>
      </c>
      <c r="AN417">
        <v>21</v>
      </c>
      <c r="AO417">
        <v>0</v>
      </c>
      <c r="AP417">
        <v>34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>
      <c r="A418" t="s">
        <v>1139</v>
      </c>
      <c r="B418" t="s">
        <v>79</v>
      </c>
      <c r="C418" t="s">
        <v>1140</v>
      </c>
      <c r="D418" t="s">
        <v>81</v>
      </c>
      <c r="E418" s="2" t="str">
        <f>HYPERLINK("capsilon://?command=openfolder&amp;siteaddress=FAM.docvelocity-na8.net&amp;folderid=FX6DB9F7EE-5520-0E7F-1CCA-947B395DF213","FX21114683")</f>
        <v>FX21114683</v>
      </c>
      <c r="F418" t="s">
        <v>19</v>
      </c>
      <c r="G418" t="s">
        <v>19</v>
      </c>
      <c r="H418" t="s">
        <v>82</v>
      </c>
      <c r="I418" t="s">
        <v>1141</v>
      </c>
      <c r="J418">
        <v>38</v>
      </c>
      <c r="K418" t="s">
        <v>84</v>
      </c>
      <c r="L418" t="s">
        <v>85</v>
      </c>
      <c r="M418" t="s">
        <v>86</v>
      </c>
      <c r="N418">
        <v>2</v>
      </c>
      <c r="O418" s="1">
        <v>44510.404930555553</v>
      </c>
      <c r="P418" s="1">
        <v>44510.484467592592</v>
      </c>
      <c r="Q418">
        <v>6070</v>
      </c>
      <c r="R418">
        <v>802</v>
      </c>
      <c r="S418" t="b">
        <v>0</v>
      </c>
      <c r="T418" t="s">
        <v>87</v>
      </c>
      <c r="U418" t="b">
        <v>0</v>
      </c>
      <c r="V418" t="s">
        <v>1120</v>
      </c>
      <c r="W418" s="1">
        <v>44510.416458333333</v>
      </c>
      <c r="X418">
        <v>169</v>
      </c>
      <c r="Y418">
        <v>37</v>
      </c>
      <c r="Z418">
        <v>0</v>
      </c>
      <c r="AA418">
        <v>37</v>
      </c>
      <c r="AB418">
        <v>0</v>
      </c>
      <c r="AC418">
        <v>20</v>
      </c>
      <c r="AD418">
        <v>1</v>
      </c>
      <c r="AE418">
        <v>0</v>
      </c>
      <c r="AF418">
        <v>0</v>
      </c>
      <c r="AG418">
        <v>0</v>
      </c>
      <c r="AH418" t="s">
        <v>160</v>
      </c>
      <c r="AI418" s="1">
        <v>44510.484467592592</v>
      </c>
      <c r="AJ418">
        <v>385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>
      <c r="A419" t="s">
        <v>1142</v>
      </c>
      <c r="B419" t="s">
        <v>79</v>
      </c>
      <c r="C419" t="s">
        <v>1143</v>
      </c>
      <c r="D419" t="s">
        <v>81</v>
      </c>
      <c r="E419" s="2" t="str">
        <f>HYPERLINK("capsilon://?command=openfolder&amp;siteaddress=FAM.docvelocity-na8.net&amp;folderid=FX8EEEBEC9-9C8A-D538-9D45-BDF1E1583F67","FX21114222")</f>
        <v>FX21114222</v>
      </c>
      <c r="F419" t="s">
        <v>19</v>
      </c>
      <c r="G419" t="s">
        <v>19</v>
      </c>
      <c r="H419" t="s">
        <v>82</v>
      </c>
      <c r="I419" t="s">
        <v>1144</v>
      </c>
      <c r="J419">
        <v>400</v>
      </c>
      <c r="K419" t="s">
        <v>84</v>
      </c>
      <c r="L419" t="s">
        <v>85</v>
      </c>
      <c r="M419" t="s">
        <v>86</v>
      </c>
      <c r="N419">
        <v>2</v>
      </c>
      <c r="O419" s="1">
        <v>44510.409432870372</v>
      </c>
      <c r="P419" s="1">
        <v>44510.512916666667</v>
      </c>
      <c r="Q419">
        <v>3384</v>
      </c>
      <c r="R419">
        <v>5557</v>
      </c>
      <c r="S419" t="b">
        <v>0</v>
      </c>
      <c r="T419" t="s">
        <v>87</v>
      </c>
      <c r="U419" t="b">
        <v>0</v>
      </c>
      <c r="V419" t="s">
        <v>1120</v>
      </c>
      <c r="W419" s="1">
        <v>44510.452222222222</v>
      </c>
      <c r="X419">
        <v>3089</v>
      </c>
      <c r="Y419">
        <v>349</v>
      </c>
      <c r="Z419">
        <v>0</v>
      </c>
      <c r="AA419">
        <v>349</v>
      </c>
      <c r="AB419">
        <v>0</v>
      </c>
      <c r="AC419">
        <v>96</v>
      </c>
      <c r="AD419">
        <v>51</v>
      </c>
      <c r="AE419">
        <v>0</v>
      </c>
      <c r="AF419">
        <v>0</v>
      </c>
      <c r="AG419">
        <v>0</v>
      </c>
      <c r="AH419" t="s">
        <v>160</v>
      </c>
      <c r="AI419" s="1">
        <v>44510.512916666667</v>
      </c>
      <c r="AJ419">
        <v>2458</v>
      </c>
      <c r="AK419">
        <v>2</v>
      </c>
      <c r="AL419">
        <v>0</v>
      </c>
      <c r="AM419">
        <v>2</v>
      </c>
      <c r="AN419">
        <v>0</v>
      </c>
      <c r="AO419">
        <v>3</v>
      </c>
      <c r="AP419">
        <v>49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>
      <c r="A420" t="s">
        <v>1145</v>
      </c>
      <c r="B420" t="s">
        <v>79</v>
      </c>
      <c r="C420" t="s">
        <v>1050</v>
      </c>
      <c r="D420" t="s">
        <v>81</v>
      </c>
      <c r="E420" s="2" t="str">
        <f>HYPERLINK("capsilon://?command=openfolder&amp;siteaddress=FAM.docvelocity-na8.net&amp;folderid=FX9AF1FC40-C9C6-F987-6C71-45AA8379CC72","FX211010457")</f>
        <v>FX211010457</v>
      </c>
      <c r="F420" t="s">
        <v>19</v>
      </c>
      <c r="G420" t="s">
        <v>19</v>
      </c>
      <c r="H420" t="s">
        <v>82</v>
      </c>
      <c r="I420" t="s">
        <v>1146</v>
      </c>
      <c r="J420">
        <v>66</v>
      </c>
      <c r="K420" t="s">
        <v>84</v>
      </c>
      <c r="L420" t="s">
        <v>85</v>
      </c>
      <c r="M420" t="s">
        <v>86</v>
      </c>
      <c r="N420">
        <v>2</v>
      </c>
      <c r="O420" s="1">
        <v>44510.413055555553</v>
      </c>
      <c r="P420" s="1">
        <v>44510.486342592594</v>
      </c>
      <c r="Q420">
        <v>5433</v>
      </c>
      <c r="R420">
        <v>899</v>
      </c>
      <c r="S420" t="b">
        <v>0</v>
      </c>
      <c r="T420" t="s">
        <v>87</v>
      </c>
      <c r="U420" t="b">
        <v>0</v>
      </c>
      <c r="V420" t="s">
        <v>99</v>
      </c>
      <c r="W420" s="1">
        <v>44510.425439814811</v>
      </c>
      <c r="X420">
        <v>498</v>
      </c>
      <c r="Y420">
        <v>52</v>
      </c>
      <c r="Z420">
        <v>0</v>
      </c>
      <c r="AA420">
        <v>52</v>
      </c>
      <c r="AB420">
        <v>0</v>
      </c>
      <c r="AC420">
        <v>17</v>
      </c>
      <c r="AD420">
        <v>14</v>
      </c>
      <c r="AE420">
        <v>0</v>
      </c>
      <c r="AF420">
        <v>0</v>
      </c>
      <c r="AG420">
        <v>0</v>
      </c>
      <c r="AH420" t="s">
        <v>182</v>
      </c>
      <c r="AI420" s="1">
        <v>44510.486342592594</v>
      </c>
      <c r="AJ420">
        <v>401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14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>
      <c r="A421" t="s">
        <v>1147</v>
      </c>
      <c r="B421" t="s">
        <v>79</v>
      </c>
      <c r="C421" t="s">
        <v>799</v>
      </c>
      <c r="D421" t="s">
        <v>81</v>
      </c>
      <c r="E421" s="2" t="str">
        <f>HYPERLINK("capsilon://?command=openfolder&amp;siteaddress=FAM.docvelocity-na8.net&amp;folderid=FX101FB94B-3E58-F0A3-2AFE-6E634BBC284E","FX21112965")</f>
        <v>FX21112965</v>
      </c>
      <c r="F421" t="s">
        <v>19</v>
      </c>
      <c r="G421" t="s">
        <v>19</v>
      </c>
      <c r="H421" t="s">
        <v>82</v>
      </c>
      <c r="I421" t="s">
        <v>1148</v>
      </c>
      <c r="J421">
        <v>38</v>
      </c>
      <c r="K421" t="s">
        <v>84</v>
      </c>
      <c r="L421" t="s">
        <v>85</v>
      </c>
      <c r="M421" t="s">
        <v>86</v>
      </c>
      <c r="N421">
        <v>1</v>
      </c>
      <c r="O421" s="1">
        <v>44510.41474537037</v>
      </c>
      <c r="P421" s="1">
        <v>44510.452534722222</v>
      </c>
      <c r="Q421">
        <v>803</v>
      </c>
      <c r="R421">
        <v>2462</v>
      </c>
      <c r="S421" t="b">
        <v>0</v>
      </c>
      <c r="T421" t="s">
        <v>87</v>
      </c>
      <c r="U421" t="b">
        <v>0</v>
      </c>
      <c r="V421" t="s">
        <v>231</v>
      </c>
      <c r="W421" s="1">
        <v>44510.452534722222</v>
      </c>
      <c r="X421">
        <v>2388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38</v>
      </c>
      <c r="AE421">
        <v>37</v>
      </c>
      <c r="AF421">
        <v>0</v>
      </c>
      <c r="AG421">
        <v>6</v>
      </c>
      <c r="AH421" t="s">
        <v>87</v>
      </c>
      <c r="AI421" t="s">
        <v>87</v>
      </c>
      <c r="AJ421" t="s">
        <v>87</v>
      </c>
      <c r="AK421" t="s">
        <v>87</v>
      </c>
      <c r="AL421" t="s">
        <v>87</v>
      </c>
      <c r="AM421" t="s">
        <v>87</v>
      </c>
      <c r="AN421" t="s">
        <v>87</v>
      </c>
      <c r="AO421" t="s">
        <v>87</v>
      </c>
      <c r="AP421" t="s">
        <v>87</v>
      </c>
      <c r="AQ421" t="s">
        <v>87</v>
      </c>
      <c r="AR421" t="s">
        <v>87</v>
      </c>
      <c r="AS421" t="s">
        <v>87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>
      <c r="A422" t="s">
        <v>1149</v>
      </c>
      <c r="B422" t="s">
        <v>79</v>
      </c>
      <c r="C422" t="s">
        <v>1150</v>
      </c>
      <c r="D422" t="s">
        <v>81</v>
      </c>
      <c r="E422" s="2" t="str">
        <f>HYPERLINK("capsilon://?command=openfolder&amp;siteaddress=FAM.docvelocity-na8.net&amp;folderid=FXF41043BE-116F-31CA-FEC6-CB3CE93826FC","FX21114481")</f>
        <v>FX21114481</v>
      </c>
      <c r="F422" t="s">
        <v>19</v>
      </c>
      <c r="G422" t="s">
        <v>19</v>
      </c>
      <c r="H422" t="s">
        <v>82</v>
      </c>
      <c r="I422" t="s">
        <v>1151</v>
      </c>
      <c r="J422">
        <v>152</v>
      </c>
      <c r="K422" t="s">
        <v>84</v>
      </c>
      <c r="L422" t="s">
        <v>85</v>
      </c>
      <c r="M422" t="s">
        <v>86</v>
      </c>
      <c r="N422">
        <v>1</v>
      </c>
      <c r="O422" s="1">
        <v>44510.450381944444</v>
      </c>
      <c r="P422" s="1">
        <v>44510.51321759259</v>
      </c>
      <c r="Q422">
        <v>4433</v>
      </c>
      <c r="R422">
        <v>996</v>
      </c>
      <c r="S422" t="b">
        <v>0</v>
      </c>
      <c r="T422" t="s">
        <v>87</v>
      </c>
      <c r="U422" t="b">
        <v>0</v>
      </c>
      <c r="V422" t="s">
        <v>231</v>
      </c>
      <c r="W422" s="1">
        <v>44510.51321759259</v>
      </c>
      <c r="X422">
        <v>241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152</v>
      </c>
      <c r="AE422">
        <v>132</v>
      </c>
      <c r="AF422">
        <v>0</v>
      </c>
      <c r="AG422">
        <v>6</v>
      </c>
      <c r="AH422" t="s">
        <v>87</v>
      </c>
      <c r="AI422" t="s">
        <v>87</v>
      </c>
      <c r="AJ422" t="s">
        <v>87</v>
      </c>
      <c r="AK422" t="s">
        <v>87</v>
      </c>
      <c r="AL422" t="s">
        <v>87</v>
      </c>
      <c r="AM422" t="s">
        <v>87</v>
      </c>
      <c r="AN422" t="s">
        <v>87</v>
      </c>
      <c r="AO422" t="s">
        <v>87</v>
      </c>
      <c r="AP422" t="s">
        <v>87</v>
      </c>
      <c r="AQ422" t="s">
        <v>87</v>
      </c>
      <c r="AR422" t="s">
        <v>87</v>
      </c>
      <c r="AS422" t="s">
        <v>87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>
      <c r="A423" t="s">
        <v>1152</v>
      </c>
      <c r="B423" t="s">
        <v>79</v>
      </c>
      <c r="C423" t="s">
        <v>799</v>
      </c>
      <c r="D423" t="s">
        <v>81</v>
      </c>
      <c r="E423" s="2" t="str">
        <f>HYPERLINK("capsilon://?command=openfolder&amp;siteaddress=FAM.docvelocity-na8.net&amp;folderid=FX101FB94B-3E58-F0A3-2AFE-6E634BBC284E","FX21112965")</f>
        <v>FX21112965</v>
      </c>
      <c r="F423" t="s">
        <v>19</v>
      </c>
      <c r="G423" t="s">
        <v>19</v>
      </c>
      <c r="H423" t="s">
        <v>82</v>
      </c>
      <c r="I423" t="s">
        <v>1148</v>
      </c>
      <c r="J423">
        <v>228</v>
      </c>
      <c r="K423" t="s">
        <v>84</v>
      </c>
      <c r="L423" t="s">
        <v>85</v>
      </c>
      <c r="M423" t="s">
        <v>86</v>
      </c>
      <c r="N423">
        <v>2</v>
      </c>
      <c r="O423" s="1">
        <v>44510.453229166669</v>
      </c>
      <c r="P423" s="1">
        <v>44510.479803240742</v>
      </c>
      <c r="Q423">
        <v>216</v>
      </c>
      <c r="R423">
        <v>2080</v>
      </c>
      <c r="S423" t="b">
        <v>0</v>
      </c>
      <c r="T423" t="s">
        <v>87</v>
      </c>
      <c r="U423" t="b">
        <v>1</v>
      </c>
      <c r="V423" t="s">
        <v>1120</v>
      </c>
      <c r="W423" s="1">
        <v>44510.474004629628</v>
      </c>
      <c r="X423">
        <v>1707</v>
      </c>
      <c r="Y423">
        <v>148</v>
      </c>
      <c r="Z423">
        <v>0</v>
      </c>
      <c r="AA423">
        <v>148</v>
      </c>
      <c r="AB423">
        <v>74</v>
      </c>
      <c r="AC423">
        <v>112</v>
      </c>
      <c r="AD423">
        <v>80</v>
      </c>
      <c r="AE423">
        <v>0</v>
      </c>
      <c r="AF423">
        <v>0</v>
      </c>
      <c r="AG423">
        <v>0</v>
      </c>
      <c r="AH423" t="s">
        <v>104</v>
      </c>
      <c r="AI423" s="1">
        <v>44510.479803240742</v>
      </c>
      <c r="AJ423">
        <v>357</v>
      </c>
      <c r="AK423">
        <v>0</v>
      </c>
      <c r="AL423">
        <v>0</v>
      </c>
      <c r="AM423">
        <v>0</v>
      </c>
      <c r="AN423">
        <v>74</v>
      </c>
      <c r="AO423">
        <v>0</v>
      </c>
      <c r="AP423">
        <v>80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>
      <c r="A424" t="s">
        <v>1153</v>
      </c>
      <c r="B424" t="s">
        <v>79</v>
      </c>
      <c r="C424" t="s">
        <v>1154</v>
      </c>
      <c r="D424" t="s">
        <v>81</v>
      </c>
      <c r="E424" s="2" t="str">
        <f>HYPERLINK("capsilon://?command=openfolder&amp;siteaddress=FAM.docvelocity-na8.net&amp;folderid=FX2C90B536-C73E-950C-CB7B-EF4193E574C3","FX21115016")</f>
        <v>FX21115016</v>
      </c>
      <c r="F424" t="s">
        <v>19</v>
      </c>
      <c r="G424" t="s">
        <v>19</v>
      </c>
      <c r="H424" t="s">
        <v>82</v>
      </c>
      <c r="I424" t="s">
        <v>1155</v>
      </c>
      <c r="J424">
        <v>255</v>
      </c>
      <c r="K424" t="s">
        <v>84</v>
      </c>
      <c r="L424" t="s">
        <v>85</v>
      </c>
      <c r="M424" t="s">
        <v>86</v>
      </c>
      <c r="N424">
        <v>1</v>
      </c>
      <c r="O424" s="1">
        <v>44510.462650462963</v>
      </c>
      <c r="P424" s="1">
        <v>44510.524768518517</v>
      </c>
      <c r="Q424">
        <v>3996</v>
      </c>
      <c r="R424">
        <v>1371</v>
      </c>
      <c r="S424" t="b">
        <v>0</v>
      </c>
      <c r="T424" t="s">
        <v>87</v>
      </c>
      <c r="U424" t="b">
        <v>0</v>
      </c>
      <c r="V424" t="s">
        <v>231</v>
      </c>
      <c r="W424" s="1">
        <v>44510.524768518517</v>
      </c>
      <c r="X424">
        <v>997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255</v>
      </c>
      <c r="AE424">
        <v>230</v>
      </c>
      <c r="AF424">
        <v>0</v>
      </c>
      <c r="AG424">
        <v>9</v>
      </c>
      <c r="AH424" t="s">
        <v>87</v>
      </c>
      <c r="AI424" t="s">
        <v>87</v>
      </c>
      <c r="AJ424" t="s">
        <v>87</v>
      </c>
      <c r="AK424" t="s">
        <v>87</v>
      </c>
      <c r="AL424" t="s">
        <v>87</v>
      </c>
      <c r="AM424" t="s">
        <v>87</v>
      </c>
      <c r="AN424" t="s">
        <v>87</v>
      </c>
      <c r="AO424" t="s">
        <v>87</v>
      </c>
      <c r="AP424" t="s">
        <v>87</v>
      </c>
      <c r="AQ424" t="s">
        <v>87</v>
      </c>
      <c r="AR424" t="s">
        <v>87</v>
      </c>
      <c r="AS424" t="s">
        <v>87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>
      <c r="A425" t="s">
        <v>1156</v>
      </c>
      <c r="B425" t="s">
        <v>79</v>
      </c>
      <c r="C425" t="s">
        <v>1157</v>
      </c>
      <c r="D425" t="s">
        <v>81</v>
      </c>
      <c r="E425" s="2" t="str">
        <f>HYPERLINK("capsilon://?command=openfolder&amp;siteaddress=FAM.docvelocity-na8.net&amp;folderid=FXA2825000-5774-66F6-38C2-BBE9317EA79A","FX21114612")</f>
        <v>FX21114612</v>
      </c>
      <c r="F425" t="s">
        <v>19</v>
      </c>
      <c r="G425" t="s">
        <v>19</v>
      </c>
      <c r="H425" t="s">
        <v>82</v>
      </c>
      <c r="I425" t="s">
        <v>1158</v>
      </c>
      <c r="J425">
        <v>250</v>
      </c>
      <c r="K425" t="s">
        <v>84</v>
      </c>
      <c r="L425" t="s">
        <v>85</v>
      </c>
      <c r="M425" t="s">
        <v>86</v>
      </c>
      <c r="N425">
        <v>2</v>
      </c>
      <c r="O425" s="1">
        <v>44510.477719907409</v>
      </c>
      <c r="P425" s="1">
        <v>44510.500011574077</v>
      </c>
      <c r="Q425">
        <v>121</v>
      </c>
      <c r="R425">
        <v>1805</v>
      </c>
      <c r="S425" t="b">
        <v>0</v>
      </c>
      <c r="T425" t="s">
        <v>87</v>
      </c>
      <c r="U425" t="b">
        <v>0</v>
      </c>
      <c r="V425" t="s">
        <v>189</v>
      </c>
      <c r="W425" s="1">
        <v>44510.485821759263</v>
      </c>
      <c r="X425">
        <v>693</v>
      </c>
      <c r="Y425">
        <v>160</v>
      </c>
      <c r="Z425">
        <v>0</v>
      </c>
      <c r="AA425">
        <v>160</v>
      </c>
      <c r="AB425">
        <v>74</v>
      </c>
      <c r="AC425">
        <v>10</v>
      </c>
      <c r="AD425">
        <v>90</v>
      </c>
      <c r="AE425">
        <v>0</v>
      </c>
      <c r="AF425">
        <v>0</v>
      </c>
      <c r="AG425">
        <v>0</v>
      </c>
      <c r="AH425" t="s">
        <v>182</v>
      </c>
      <c r="AI425" s="1">
        <v>44510.500011574077</v>
      </c>
      <c r="AJ425">
        <v>1105</v>
      </c>
      <c r="AK425">
        <v>0</v>
      </c>
      <c r="AL425">
        <v>0</v>
      </c>
      <c r="AM425">
        <v>0</v>
      </c>
      <c r="AN425">
        <v>74</v>
      </c>
      <c r="AO425">
        <v>0</v>
      </c>
      <c r="AP425">
        <v>90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>
      <c r="A426" t="s">
        <v>1159</v>
      </c>
      <c r="B426" t="s">
        <v>79</v>
      </c>
      <c r="C426" t="s">
        <v>989</v>
      </c>
      <c r="D426" t="s">
        <v>81</v>
      </c>
      <c r="E426" s="2" t="str">
        <f>HYPERLINK("capsilon://?command=openfolder&amp;siteaddress=FAM.docvelocity-na8.net&amp;folderid=FXC02D31C3-05BF-0667-95AD-C790D381A257","FX21112786")</f>
        <v>FX21112786</v>
      </c>
      <c r="F426" t="s">
        <v>19</v>
      </c>
      <c r="G426" t="s">
        <v>19</v>
      </c>
      <c r="H426" t="s">
        <v>82</v>
      </c>
      <c r="I426" t="s">
        <v>1160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44510.483981481484</v>
      </c>
      <c r="P426" s="1">
        <v>44510.49560185185</v>
      </c>
      <c r="Q426">
        <v>111</v>
      </c>
      <c r="R426">
        <v>893</v>
      </c>
      <c r="S426" t="b">
        <v>0</v>
      </c>
      <c r="T426" t="s">
        <v>87</v>
      </c>
      <c r="U426" t="b">
        <v>0</v>
      </c>
      <c r="V426" t="s">
        <v>181</v>
      </c>
      <c r="W426" s="1">
        <v>44510.488599537035</v>
      </c>
      <c r="X426">
        <v>393</v>
      </c>
      <c r="Y426">
        <v>37</v>
      </c>
      <c r="Z426">
        <v>0</v>
      </c>
      <c r="AA426">
        <v>37</v>
      </c>
      <c r="AB426">
        <v>0</v>
      </c>
      <c r="AC426">
        <v>33</v>
      </c>
      <c r="AD426">
        <v>1</v>
      </c>
      <c r="AE426">
        <v>0</v>
      </c>
      <c r="AF426">
        <v>0</v>
      </c>
      <c r="AG426">
        <v>0</v>
      </c>
      <c r="AH426" t="s">
        <v>89</v>
      </c>
      <c r="AI426" s="1">
        <v>44510.49560185185</v>
      </c>
      <c r="AJ426">
        <v>500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>
      <c r="A427" t="s">
        <v>1161</v>
      </c>
      <c r="B427" t="s">
        <v>79</v>
      </c>
      <c r="C427" t="s">
        <v>1162</v>
      </c>
      <c r="D427" t="s">
        <v>81</v>
      </c>
      <c r="E427" s="2" t="str">
        <f>HYPERLINK("capsilon://?command=openfolder&amp;siteaddress=FAM.docvelocity-na8.net&amp;folderid=FX0D75AA07-7278-9346-AEB6-BCAA0529FCAC","FX210912049")</f>
        <v>FX210912049</v>
      </c>
      <c r="F427" t="s">
        <v>19</v>
      </c>
      <c r="G427" t="s">
        <v>19</v>
      </c>
      <c r="H427" t="s">
        <v>82</v>
      </c>
      <c r="I427" t="s">
        <v>1163</v>
      </c>
      <c r="J427">
        <v>91</v>
      </c>
      <c r="K427" t="s">
        <v>84</v>
      </c>
      <c r="L427" t="s">
        <v>85</v>
      </c>
      <c r="M427" t="s">
        <v>86</v>
      </c>
      <c r="N427">
        <v>2</v>
      </c>
      <c r="O427" s="1">
        <v>44510.494710648149</v>
      </c>
      <c r="P427" s="1">
        <v>44510.514293981483</v>
      </c>
      <c r="Q427">
        <v>545</v>
      </c>
      <c r="R427">
        <v>1147</v>
      </c>
      <c r="S427" t="b">
        <v>0</v>
      </c>
      <c r="T427" t="s">
        <v>87</v>
      </c>
      <c r="U427" t="b">
        <v>0</v>
      </c>
      <c r="V427" t="s">
        <v>189</v>
      </c>
      <c r="W427" s="1">
        <v>44510.499374999999</v>
      </c>
      <c r="X427">
        <v>392</v>
      </c>
      <c r="Y427">
        <v>81</v>
      </c>
      <c r="Z427">
        <v>0</v>
      </c>
      <c r="AA427">
        <v>81</v>
      </c>
      <c r="AB427">
        <v>0</v>
      </c>
      <c r="AC427">
        <v>6</v>
      </c>
      <c r="AD427">
        <v>10</v>
      </c>
      <c r="AE427">
        <v>0</v>
      </c>
      <c r="AF427">
        <v>0</v>
      </c>
      <c r="AG427">
        <v>0</v>
      </c>
      <c r="AH427" t="s">
        <v>182</v>
      </c>
      <c r="AI427" s="1">
        <v>44510.514293981483</v>
      </c>
      <c r="AJ427">
        <v>738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10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>
      <c r="A428" t="s">
        <v>1164</v>
      </c>
      <c r="B428" t="s">
        <v>79</v>
      </c>
      <c r="C428" t="s">
        <v>1165</v>
      </c>
      <c r="D428" t="s">
        <v>81</v>
      </c>
      <c r="E428" s="2" t="str">
        <f>HYPERLINK("capsilon://?command=openfolder&amp;siteaddress=FAM.docvelocity-na8.net&amp;folderid=FX0CC313F7-8160-6B64-B942-FF92BD04FE2D","FX21114962")</f>
        <v>FX21114962</v>
      </c>
      <c r="F428" t="s">
        <v>19</v>
      </c>
      <c r="G428" t="s">
        <v>19</v>
      </c>
      <c r="H428" t="s">
        <v>82</v>
      </c>
      <c r="I428" t="s">
        <v>1166</v>
      </c>
      <c r="J428">
        <v>407</v>
      </c>
      <c r="K428" t="s">
        <v>84</v>
      </c>
      <c r="L428" t="s">
        <v>85</v>
      </c>
      <c r="M428" t="s">
        <v>86</v>
      </c>
      <c r="N428">
        <v>2</v>
      </c>
      <c r="O428" s="1">
        <v>44510.501967592594</v>
      </c>
      <c r="P428" s="1">
        <v>44510.543240740742</v>
      </c>
      <c r="Q428">
        <v>389</v>
      </c>
      <c r="R428">
        <v>3177</v>
      </c>
      <c r="S428" t="b">
        <v>0</v>
      </c>
      <c r="T428" t="s">
        <v>87</v>
      </c>
      <c r="U428" t="b">
        <v>0</v>
      </c>
      <c r="V428" t="s">
        <v>189</v>
      </c>
      <c r="W428" s="1">
        <v>44510.520532407405</v>
      </c>
      <c r="X428">
        <v>1561</v>
      </c>
      <c r="Y428">
        <v>212</v>
      </c>
      <c r="Z428">
        <v>0</v>
      </c>
      <c r="AA428">
        <v>212</v>
      </c>
      <c r="AB428">
        <v>0</v>
      </c>
      <c r="AC428">
        <v>50</v>
      </c>
      <c r="AD428">
        <v>195</v>
      </c>
      <c r="AE428">
        <v>0</v>
      </c>
      <c r="AF428">
        <v>0</v>
      </c>
      <c r="AG428">
        <v>0</v>
      </c>
      <c r="AH428" t="s">
        <v>89</v>
      </c>
      <c r="AI428" s="1">
        <v>44510.543240740742</v>
      </c>
      <c r="AJ428">
        <v>1616</v>
      </c>
      <c r="AK428">
        <v>5</v>
      </c>
      <c r="AL428">
        <v>0</v>
      </c>
      <c r="AM428">
        <v>5</v>
      </c>
      <c r="AN428">
        <v>0</v>
      </c>
      <c r="AO428">
        <v>5</v>
      </c>
      <c r="AP428">
        <v>190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>
      <c r="A429" t="s">
        <v>1167</v>
      </c>
      <c r="B429" t="s">
        <v>79</v>
      </c>
      <c r="C429" t="s">
        <v>1168</v>
      </c>
      <c r="D429" t="s">
        <v>81</v>
      </c>
      <c r="E429" s="2" t="str">
        <f>HYPERLINK("capsilon://?command=openfolder&amp;siteaddress=FAM.docvelocity-na8.net&amp;folderid=FX367DD6A4-99DE-8794-BA04-3B2B7526E6C6","FX211013210")</f>
        <v>FX211013210</v>
      </c>
      <c r="F429" t="s">
        <v>19</v>
      </c>
      <c r="G429" t="s">
        <v>19</v>
      </c>
      <c r="H429" t="s">
        <v>82</v>
      </c>
      <c r="I429" t="s">
        <v>1169</v>
      </c>
      <c r="J429">
        <v>66</v>
      </c>
      <c r="K429" t="s">
        <v>84</v>
      </c>
      <c r="L429" t="s">
        <v>85</v>
      </c>
      <c r="M429" t="s">
        <v>86</v>
      </c>
      <c r="N429">
        <v>2</v>
      </c>
      <c r="O429" s="1">
        <v>44510.510393518518</v>
      </c>
      <c r="P429" s="1">
        <v>44510.528495370374</v>
      </c>
      <c r="Q429">
        <v>179</v>
      </c>
      <c r="R429">
        <v>1385</v>
      </c>
      <c r="S429" t="b">
        <v>0</v>
      </c>
      <c r="T429" t="s">
        <v>87</v>
      </c>
      <c r="U429" t="b">
        <v>0</v>
      </c>
      <c r="V429" t="s">
        <v>125</v>
      </c>
      <c r="W429" s="1">
        <v>44510.524456018517</v>
      </c>
      <c r="X429">
        <v>1182</v>
      </c>
      <c r="Y429">
        <v>52</v>
      </c>
      <c r="Z429">
        <v>0</v>
      </c>
      <c r="AA429">
        <v>52</v>
      </c>
      <c r="AB429">
        <v>0</v>
      </c>
      <c r="AC429">
        <v>33</v>
      </c>
      <c r="AD429">
        <v>14</v>
      </c>
      <c r="AE429">
        <v>0</v>
      </c>
      <c r="AF429">
        <v>0</v>
      </c>
      <c r="AG429">
        <v>0</v>
      </c>
      <c r="AH429" t="s">
        <v>104</v>
      </c>
      <c r="AI429" s="1">
        <v>44510.528495370374</v>
      </c>
      <c r="AJ429">
        <v>197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13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>
      <c r="A430" t="s">
        <v>1170</v>
      </c>
      <c r="B430" t="s">
        <v>79</v>
      </c>
      <c r="C430" t="s">
        <v>976</v>
      </c>
      <c r="D430" t="s">
        <v>81</v>
      </c>
      <c r="E430" s="2" t="str">
        <f>HYPERLINK("capsilon://?command=openfolder&amp;siteaddress=FAM.docvelocity-na8.net&amp;folderid=FX8A05A7D4-742B-8A73-23A8-7F953CCD609A","FX21111439")</f>
        <v>FX21111439</v>
      </c>
      <c r="F430" t="s">
        <v>19</v>
      </c>
      <c r="G430" t="s">
        <v>19</v>
      </c>
      <c r="H430" t="s">
        <v>82</v>
      </c>
      <c r="I430" t="s">
        <v>1171</v>
      </c>
      <c r="J430">
        <v>38</v>
      </c>
      <c r="K430" t="s">
        <v>84</v>
      </c>
      <c r="L430" t="s">
        <v>85</v>
      </c>
      <c r="M430" t="s">
        <v>86</v>
      </c>
      <c r="N430">
        <v>2</v>
      </c>
      <c r="O430" s="1">
        <v>44510.51190972222</v>
      </c>
      <c r="P430" s="1">
        <v>44510.53</v>
      </c>
      <c r="Q430">
        <v>1196</v>
      </c>
      <c r="R430">
        <v>367</v>
      </c>
      <c r="S430" t="b">
        <v>0</v>
      </c>
      <c r="T430" t="s">
        <v>87</v>
      </c>
      <c r="U430" t="b">
        <v>0</v>
      </c>
      <c r="V430" t="s">
        <v>181</v>
      </c>
      <c r="W430" s="1">
        <v>44510.516886574071</v>
      </c>
      <c r="X430">
        <v>238</v>
      </c>
      <c r="Y430">
        <v>37</v>
      </c>
      <c r="Z430">
        <v>0</v>
      </c>
      <c r="AA430">
        <v>37</v>
      </c>
      <c r="AB430">
        <v>0</v>
      </c>
      <c r="AC430">
        <v>20</v>
      </c>
      <c r="AD430">
        <v>1</v>
      </c>
      <c r="AE430">
        <v>0</v>
      </c>
      <c r="AF430">
        <v>0</v>
      </c>
      <c r="AG430">
        <v>0</v>
      </c>
      <c r="AH430" t="s">
        <v>104</v>
      </c>
      <c r="AI430" s="1">
        <v>44510.53</v>
      </c>
      <c r="AJ430">
        <v>129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>
      <c r="A431" t="s">
        <v>1172</v>
      </c>
      <c r="B431" t="s">
        <v>79</v>
      </c>
      <c r="C431" t="s">
        <v>1150</v>
      </c>
      <c r="D431" t="s">
        <v>81</v>
      </c>
      <c r="E431" s="2" t="str">
        <f>HYPERLINK("capsilon://?command=openfolder&amp;siteaddress=FAM.docvelocity-na8.net&amp;folderid=FXF41043BE-116F-31CA-FEC6-CB3CE93826FC","FX21114481")</f>
        <v>FX21114481</v>
      </c>
      <c r="F431" t="s">
        <v>19</v>
      </c>
      <c r="G431" t="s">
        <v>19</v>
      </c>
      <c r="H431" t="s">
        <v>82</v>
      </c>
      <c r="I431" t="s">
        <v>1151</v>
      </c>
      <c r="J431">
        <v>342</v>
      </c>
      <c r="K431" t="s">
        <v>84</v>
      </c>
      <c r="L431" t="s">
        <v>85</v>
      </c>
      <c r="M431" t="s">
        <v>86</v>
      </c>
      <c r="N431">
        <v>2</v>
      </c>
      <c r="O431" s="1">
        <v>44510.514155092591</v>
      </c>
      <c r="P431" s="1">
        <v>44510.614652777775</v>
      </c>
      <c r="Q431">
        <v>5319</v>
      </c>
      <c r="R431">
        <v>3364</v>
      </c>
      <c r="S431" t="b">
        <v>0</v>
      </c>
      <c r="T431" t="s">
        <v>87</v>
      </c>
      <c r="U431" t="b">
        <v>1</v>
      </c>
      <c r="V431" t="s">
        <v>181</v>
      </c>
      <c r="W431" s="1">
        <v>44510.529490740744</v>
      </c>
      <c r="X431">
        <v>1088</v>
      </c>
      <c r="Y431">
        <v>169</v>
      </c>
      <c r="Z431">
        <v>0</v>
      </c>
      <c r="AA431">
        <v>169</v>
      </c>
      <c r="AB431">
        <v>37</v>
      </c>
      <c r="AC431">
        <v>35</v>
      </c>
      <c r="AD431">
        <v>173</v>
      </c>
      <c r="AE431">
        <v>0</v>
      </c>
      <c r="AF431">
        <v>0</v>
      </c>
      <c r="AG431">
        <v>0</v>
      </c>
      <c r="AH431" t="s">
        <v>160</v>
      </c>
      <c r="AI431" s="1">
        <v>44510.614652777775</v>
      </c>
      <c r="AJ431">
        <v>1736</v>
      </c>
      <c r="AK431">
        <v>0</v>
      </c>
      <c r="AL431">
        <v>0</v>
      </c>
      <c r="AM431">
        <v>0</v>
      </c>
      <c r="AN431">
        <v>37</v>
      </c>
      <c r="AO431">
        <v>0</v>
      </c>
      <c r="AP431">
        <v>173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>
      <c r="A432" t="s">
        <v>1173</v>
      </c>
      <c r="B432" t="s">
        <v>79</v>
      </c>
      <c r="C432" t="s">
        <v>1174</v>
      </c>
      <c r="D432" t="s">
        <v>81</v>
      </c>
      <c r="E432" s="2" t="str">
        <f>HYPERLINK("capsilon://?command=openfolder&amp;siteaddress=FAM.docvelocity-na8.net&amp;folderid=FX017DE373-4F36-B7F5-2EF4-FDC8093D42A0","FX21113251")</f>
        <v>FX21113251</v>
      </c>
      <c r="F432" t="s">
        <v>19</v>
      </c>
      <c r="G432" t="s">
        <v>19</v>
      </c>
      <c r="H432" t="s">
        <v>82</v>
      </c>
      <c r="I432" t="s">
        <v>1175</v>
      </c>
      <c r="J432">
        <v>483</v>
      </c>
      <c r="K432" t="s">
        <v>84</v>
      </c>
      <c r="L432" t="s">
        <v>85</v>
      </c>
      <c r="M432" t="s">
        <v>86</v>
      </c>
      <c r="N432">
        <v>2</v>
      </c>
      <c r="O432" s="1">
        <v>44510.518773148149</v>
      </c>
      <c r="P432" s="1">
        <v>44510.663946759261</v>
      </c>
      <c r="Q432">
        <v>7734</v>
      </c>
      <c r="R432">
        <v>4809</v>
      </c>
      <c r="S432" t="b">
        <v>0</v>
      </c>
      <c r="T432" t="s">
        <v>87</v>
      </c>
      <c r="U432" t="b">
        <v>0</v>
      </c>
      <c r="V432" t="s">
        <v>189</v>
      </c>
      <c r="W432" s="1">
        <v>44510.543738425928</v>
      </c>
      <c r="X432">
        <v>2004</v>
      </c>
      <c r="Y432">
        <v>363</v>
      </c>
      <c r="Z432">
        <v>0</v>
      </c>
      <c r="AA432">
        <v>363</v>
      </c>
      <c r="AB432">
        <v>37</v>
      </c>
      <c r="AC432">
        <v>29</v>
      </c>
      <c r="AD432">
        <v>120</v>
      </c>
      <c r="AE432">
        <v>0</v>
      </c>
      <c r="AF432">
        <v>0</v>
      </c>
      <c r="AG432">
        <v>0</v>
      </c>
      <c r="AH432" t="s">
        <v>160</v>
      </c>
      <c r="AI432" s="1">
        <v>44510.663946759261</v>
      </c>
      <c r="AJ432">
        <v>2764</v>
      </c>
      <c r="AK432">
        <v>5</v>
      </c>
      <c r="AL432">
        <v>0</v>
      </c>
      <c r="AM432">
        <v>5</v>
      </c>
      <c r="AN432">
        <v>37</v>
      </c>
      <c r="AO432">
        <v>5</v>
      </c>
      <c r="AP432">
        <v>115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>
      <c r="A433" t="s">
        <v>1176</v>
      </c>
      <c r="B433" t="s">
        <v>79</v>
      </c>
      <c r="C433" t="s">
        <v>1177</v>
      </c>
      <c r="D433" t="s">
        <v>81</v>
      </c>
      <c r="E433" s="2" t="str">
        <f>HYPERLINK("capsilon://?command=openfolder&amp;siteaddress=FAM.docvelocity-na8.net&amp;folderid=FXCBDD23C1-1988-308A-AC0D-C9C1AEF6584D","FX21112196")</f>
        <v>FX21112196</v>
      </c>
      <c r="F433" t="s">
        <v>19</v>
      </c>
      <c r="G433" t="s">
        <v>19</v>
      </c>
      <c r="H433" t="s">
        <v>82</v>
      </c>
      <c r="I433" t="s">
        <v>1178</v>
      </c>
      <c r="J433">
        <v>394</v>
      </c>
      <c r="K433" t="s">
        <v>84</v>
      </c>
      <c r="L433" t="s">
        <v>85</v>
      </c>
      <c r="M433" t="s">
        <v>86</v>
      </c>
      <c r="N433">
        <v>2</v>
      </c>
      <c r="O433" s="1">
        <v>44510.519479166665</v>
      </c>
      <c r="P433" s="1">
        <v>44510.682199074072</v>
      </c>
      <c r="Q433">
        <v>11105</v>
      </c>
      <c r="R433">
        <v>2954</v>
      </c>
      <c r="S433" t="b">
        <v>0</v>
      </c>
      <c r="T433" t="s">
        <v>87</v>
      </c>
      <c r="U433" t="b">
        <v>0</v>
      </c>
      <c r="V433" t="s">
        <v>125</v>
      </c>
      <c r="W433" s="1">
        <v>44510.539837962962</v>
      </c>
      <c r="X433">
        <v>1328</v>
      </c>
      <c r="Y433">
        <v>329</v>
      </c>
      <c r="Z433">
        <v>0</v>
      </c>
      <c r="AA433">
        <v>329</v>
      </c>
      <c r="AB433">
        <v>0</v>
      </c>
      <c r="AC433">
        <v>46</v>
      </c>
      <c r="AD433">
        <v>65</v>
      </c>
      <c r="AE433">
        <v>0</v>
      </c>
      <c r="AF433">
        <v>0</v>
      </c>
      <c r="AG433">
        <v>0</v>
      </c>
      <c r="AH433" t="s">
        <v>160</v>
      </c>
      <c r="AI433" s="1">
        <v>44510.682199074072</v>
      </c>
      <c r="AJ433">
        <v>1576</v>
      </c>
      <c r="AK433">
        <v>12</v>
      </c>
      <c r="AL433">
        <v>0</v>
      </c>
      <c r="AM433">
        <v>12</v>
      </c>
      <c r="AN433">
        <v>0</v>
      </c>
      <c r="AO433">
        <v>12</v>
      </c>
      <c r="AP433">
        <v>53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>
      <c r="A434" t="s">
        <v>1179</v>
      </c>
      <c r="B434" t="s">
        <v>79</v>
      </c>
      <c r="C434" t="s">
        <v>1154</v>
      </c>
      <c r="D434" t="s">
        <v>81</v>
      </c>
      <c r="E434" s="2" t="str">
        <f>HYPERLINK("capsilon://?command=openfolder&amp;siteaddress=FAM.docvelocity-na8.net&amp;folderid=FX2C90B536-C73E-950C-CB7B-EF4193E574C3","FX21115016")</f>
        <v>FX21115016</v>
      </c>
      <c r="F434" t="s">
        <v>19</v>
      </c>
      <c r="G434" t="s">
        <v>19</v>
      </c>
      <c r="H434" t="s">
        <v>82</v>
      </c>
      <c r="I434" t="s">
        <v>1155</v>
      </c>
      <c r="J434">
        <v>594</v>
      </c>
      <c r="K434" t="s">
        <v>84</v>
      </c>
      <c r="L434" t="s">
        <v>85</v>
      </c>
      <c r="M434" t="s">
        <v>86</v>
      </c>
      <c r="N434">
        <v>2</v>
      </c>
      <c r="O434" s="1">
        <v>44510.525787037041</v>
      </c>
      <c r="P434" s="1">
        <v>44510.631944444445</v>
      </c>
      <c r="Q434">
        <v>6016</v>
      </c>
      <c r="R434">
        <v>3156</v>
      </c>
      <c r="S434" t="b">
        <v>0</v>
      </c>
      <c r="T434" t="s">
        <v>87</v>
      </c>
      <c r="U434" t="b">
        <v>1</v>
      </c>
      <c r="V434" t="s">
        <v>1039</v>
      </c>
      <c r="W434" s="1">
        <v>44510.548217592594</v>
      </c>
      <c r="X434">
        <v>1663</v>
      </c>
      <c r="Y434">
        <v>307</v>
      </c>
      <c r="Z434">
        <v>0</v>
      </c>
      <c r="AA434">
        <v>307</v>
      </c>
      <c r="AB434">
        <v>0</v>
      </c>
      <c r="AC434">
        <v>127</v>
      </c>
      <c r="AD434">
        <v>287</v>
      </c>
      <c r="AE434">
        <v>0</v>
      </c>
      <c r="AF434">
        <v>0</v>
      </c>
      <c r="AG434">
        <v>0</v>
      </c>
      <c r="AH434" t="s">
        <v>160</v>
      </c>
      <c r="AI434" s="1">
        <v>44510.631944444445</v>
      </c>
      <c r="AJ434">
        <v>1493</v>
      </c>
      <c r="AK434">
        <v>9</v>
      </c>
      <c r="AL434">
        <v>0</v>
      </c>
      <c r="AM434">
        <v>9</v>
      </c>
      <c r="AN434">
        <v>0</v>
      </c>
      <c r="AO434">
        <v>9</v>
      </c>
      <c r="AP434">
        <v>278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>
      <c r="A435" t="s">
        <v>1180</v>
      </c>
      <c r="B435" t="s">
        <v>79</v>
      </c>
      <c r="C435" t="s">
        <v>1154</v>
      </c>
      <c r="D435" t="s">
        <v>81</v>
      </c>
      <c r="E435" s="2" t="str">
        <f>HYPERLINK("capsilon://?command=openfolder&amp;siteaddress=FAM.docvelocity-na8.net&amp;folderid=FX2C90B536-C73E-950C-CB7B-EF4193E574C3","FX21115016")</f>
        <v>FX21115016</v>
      </c>
      <c r="F435" t="s">
        <v>19</v>
      </c>
      <c r="G435" t="s">
        <v>19</v>
      </c>
      <c r="H435" t="s">
        <v>82</v>
      </c>
      <c r="I435" t="s">
        <v>1181</v>
      </c>
      <c r="J435">
        <v>32</v>
      </c>
      <c r="K435" t="s">
        <v>84</v>
      </c>
      <c r="L435" t="s">
        <v>85</v>
      </c>
      <c r="M435" t="s">
        <v>86</v>
      </c>
      <c r="N435">
        <v>2</v>
      </c>
      <c r="O435" s="1">
        <v>44510.53429398148</v>
      </c>
      <c r="P435" s="1">
        <v>44510.822384259256</v>
      </c>
      <c r="Q435">
        <v>24800</v>
      </c>
      <c r="R435">
        <v>91</v>
      </c>
      <c r="S435" t="b">
        <v>0</v>
      </c>
      <c r="T435" t="s">
        <v>87</v>
      </c>
      <c r="U435" t="b">
        <v>0</v>
      </c>
      <c r="V435" t="s">
        <v>181</v>
      </c>
      <c r="W435" s="1">
        <v>44510.535844907405</v>
      </c>
      <c r="X435">
        <v>52</v>
      </c>
      <c r="Y435">
        <v>0</v>
      </c>
      <c r="Z435">
        <v>0</v>
      </c>
      <c r="AA435">
        <v>0</v>
      </c>
      <c r="AB435">
        <v>27</v>
      </c>
      <c r="AC435">
        <v>0</v>
      </c>
      <c r="AD435">
        <v>32</v>
      </c>
      <c r="AE435">
        <v>0</v>
      </c>
      <c r="AF435">
        <v>0</v>
      </c>
      <c r="AG435">
        <v>0</v>
      </c>
      <c r="AH435" t="s">
        <v>104</v>
      </c>
      <c r="AI435" s="1">
        <v>44510.822384259256</v>
      </c>
      <c r="AJ435">
        <v>16</v>
      </c>
      <c r="AK435">
        <v>0</v>
      </c>
      <c r="AL435">
        <v>0</v>
      </c>
      <c r="AM435">
        <v>0</v>
      </c>
      <c r="AN435">
        <v>27</v>
      </c>
      <c r="AO435">
        <v>0</v>
      </c>
      <c r="AP435">
        <v>32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>
      <c r="A436" t="s">
        <v>1182</v>
      </c>
      <c r="B436" t="s">
        <v>79</v>
      </c>
      <c r="C436" t="s">
        <v>1154</v>
      </c>
      <c r="D436" t="s">
        <v>81</v>
      </c>
      <c r="E436" s="2" t="str">
        <f>HYPERLINK("capsilon://?command=openfolder&amp;siteaddress=FAM.docvelocity-na8.net&amp;folderid=FX2C90B536-C73E-950C-CB7B-EF4193E574C3","FX21115016")</f>
        <v>FX21115016</v>
      </c>
      <c r="F436" t="s">
        <v>19</v>
      </c>
      <c r="G436" t="s">
        <v>19</v>
      </c>
      <c r="H436" t="s">
        <v>82</v>
      </c>
      <c r="I436" t="s">
        <v>1183</v>
      </c>
      <c r="J436">
        <v>84</v>
      </c>
      <c r="K436" t="s">
        <v>84</v>
      </c>
      <c r="L436" t="s">
        <v>85</v>
      </c>
      <c r="M436" t="s">
        <v>86</v>
      </c>
      <c r="N436">
        <v>2</v>
      </c>
      <c r="O436" s="1">
        <v>44510.534583333334</v>
      </c>
      <c r="P436" s="1">
        <v>44510.824826388889</v>
      </c>
      <c r="Q436">
        <v>24402</v>
      </c>
      <c r="R436">
        <v>675</v>
      </c>
      <c r="S436" t="b">
        <v>0</v>
      </c>
      <c r="T436" t="s">
        <v>87</v>
      </c>
      <c r="U436" t="b">
        <v>0</v>
      </c>
      <c r="V436" t="s">
        <v>181</v>
      </c>
      <c r="W436" s="1">
        <v>44510.541238425925</v>
      </c>
      <c r="X436">
        <v>465</v>
      </c>
      <c r="Y436">
        <v>74</v>
      </c>
      <c r="Z436">
        <v>0</v>
      </c>
      <c r="AA436">
        <v>74</v>
      </c>
      <c r="AB436">
        <v>0</v>
      </c>
      <c r="AC436">
        <v>41</v>
      </c>
      <c r="AD436">
        <v>10</v>
      </c>
      <c r="AE436">
        <v>0</v>
      </c>
      <c r="AF436">
        <v>0</v>
      </c>
      <c r="AG436">
        <v>0</v>
      </c>
      <c r="AH436" t="s">
        <v>104</v>
      </c>
      <c r="AI436" s="1">
        <v>44510.824826388889</v>
      </c>
      <c r="AJ436">
        <v>210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10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>
      <c r="A437" t="s">
        <v>1184</v>
      </c>
      <c r="B437" t="s">
        <v>79</v>
      </c>
      <c r="C437" t="s">
        <v>1154</v>
      </c>
      <c r="D437" t="s">
        <v>81</v>
      </c>
      <c r="E437" s="2" t="str">
        <f>HYPERLINK("capsilon://?command=openfolder&amp;siteaddress=FAM.docvelocity-na8.net&amp;folderid=FX2C90B536-C73E-950C-CB7B-EF4193E574C3","FX21115016")</f>
        <v>FX21115016</v>
      </c>
      <c r="F437" t="s">
        <v>19</v>
      </c>
      <c r="G437" t="s">
        <v>19</v>
      </c>
      <c r="H437" t="s">
        <v>82</v>
      </c>
      <c r="I437" t="s">
        <v>1185</v>
      </c>
      <c r="J437">
        <v>119</v>
      </c>
      <c r="K437" t="s">
        <v>84</v>
      </c>
      <c r="L437" t="s">
        <v>85</v>
      </c>
      <c r="M437" t="s">
        <v>86</v>
      </c>
      <c r="N437">
        <v>2</v>
      </c>
      <c r="O437" s="1">
        <v>44510.53502314815</v>
      </c>
      <c r="P437" s="1">
        <v>44511.15861111111</v>
      </c>
      <c r="Q437">
        <v>52841</v>
      </c>
      <c r="R437">
        <v>1037</v>
      </c>
      <c r="S437" t="b">
        <v>0</v>
      </c>
      <c r="T437" t="s">
        <v>87</v>
      </c>
      <c r="U437" t="b">
        <v>0</v>
      </c>
      <c r="V437" t="s">
        <v>125</v>
      </c>
      <c r="W437" s="1">
        <v>44510.543206018519</v>
      </c>
      <c r="X437">
        <v>290</v>
      </c>
      <c r="Y437">
        <v>109</v>
      </c>
      <c r="Z437">
        <v>0</v>
      </c>
      <c r="AA437">
        <v>109</v>
      </c>
      <c r="AB437">
        <v>0</v>
      </c>
      <c r="AC437">
        <v>23</v>
      </c>
      <c r="AD437">
        <v>10</v>
      </c>
      <c r="AE437">
        <v>0</v>
      </c>
      <c r="AF437">
        <v>0</v>
      </c>
      <c r="AG437">
        <v>0</v>
      </c>
      <c r="AH437" t="s">
        <v>177</v>
      </c>
      <c r="AI437" s="1">
        <v>44511.15861111111</v>
      </c>
      <c r="AJ437">
        <v>732</v>
      </c>
      <c r="AK437">
        <v>1</v>
      </c>
      <c r="AL437">
        <v>0</v>
      </c>
      <c r="AM437">
        <v>1</v>
      </c>
      <c r="AN437">
        <v>0</v>
      </c>
      <c r="AO437">
        <v>1</v>
      </c>
      <c r="AP437">
        <v>9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>
      <c r="A438" t="s">
        <v>1186</v>
      </c>
      <c r="B438" t="s">
        <v>79</v>
      </c>
      <c r="C438" t="s">
        <v>1187</v>
      </c>
      <c r="D438" t="s">
        <v>81</v>
      </c>
      <c r="E438" s="2" t="str">
        <f>HYPERLINK("capsilon://?command=openfolder&amp;siteaddress=FAM.docvelocity-na8.net&amp;folderid=FXDF4F882F-8C75-DB8E-54AE-0A45B86F3A3F","FX21114275")</f>
        <v>FX21114275</v>
      </c>
      <c r="F438" t="s">
        <v>19</v>
      </c>
      <c r="G438" t="s">
        <v>19</v>
      </c>
      <c r="H438" t="s">
        <v>82</v>
      </c>
      <c r="I438" t="s">
        <v>1188</v>
      </c>
      <c r="J438">
        <v>104</v>
      </c>
      <c r="K438" t="s">
        <v>84</v>
      </c>
      <c r="L438" t="s">
        <v>85</v>
      </c>
      <c r="M438" t="s">
        <v>86</v>
      </c>
      <c r="N438">
        <v>2</v>
      </c>
      <c r="O438" s="1">
        <v>44510.541886574072</v>
      </c>
      <c r="P438" s="1">
        <v>44511.176354166666</v>
      </c>
      <c r="Q438">
        <v>51126</v>
      </c>
      <c r="R438">
        <v>3692</v>
      </c>
      <c r="S438" t="b">
        <v>0</v>
      </c>
      <c r="T438" t="s">
        <v>87</v>
      </c>
      <c r="U438" t="b">
        <v>0</v>
      </c>
      <c r="V438" t="s">
        <v>173</v>
      </c>
      <c r="W438" s="1">
        <v>44510.564062500001</v>
      </c>
      <c r="X438">
        <v>1818</v>
      </c>
      <c r="Y438">
        <v>89</v>
      </c>
      <c r="Z438">
        <v>0</v>
      </c>
      <c r="AA438">
        <v>89</v>
      </c>
      <c r="AB438">
        <v>0</v>
      </c>
      <c r="AC438">
        <v>43</v>
      </c>
      <c r="AD438">
        <v>15</v>
      </c>
      <c r="AE438">
        <v>0</v>
      </c>
      <c r="AF438">
        <v>0</v>
      </c>
      <c r="AG438">
        <v>0</v>
      </c>
      <c r="AH438" t="s">
        <v>721</v>
      </c>
      <c r="AI438" s="1">
        <v>44511.176354166666</v>
      </c>
      <c r="AJ438">
        <v>21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15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>
      <c r="A439" t="s">
        <v>1189</v>
      </c>
      <c r="B439" t="s">
        <v>79</v>
      </c>
      <c r="C439" t="s">
        <v>1190</v>
      </c>
      <c r="D439" t="s">
        <v>81</v>
      </c>
      <c r="E439" s="2" t="str">
        <f>HYPERLINK("capsilon://?command=openfolder&amp;siteaddress=FAM.docvelocity-na8.net&amp;folderid=FXA6091064-8AA3-4363-E500-C12AD7E91AE1","FX21113237")</f>
        <v>FX21113237</v>
      </c>
      <c r="F439" t="s">
        <v>19</v>
      </c>
      <c r="G439" t="s">
        <v>19</v>
      </c>
      <c r="H439" t="s">
        <v>82</v>
      </c>
      <c r="I439" t="s">
        <v>1191</v>
      </c>
      <c r="J439">
        <v>234</v>
      </c>
      <c r="K439" t="s">
        <v>84</v>
      </c>
      <c r="L439" t="s">
        <v>85</v>
      </c>
      <c r="M439" t="s">
        <v>86</v>
      </c>
      <c r="N439">
        <v>2</v>
      </c>
      <c r="O439" s="1">
        <v>44510.545416666668</v>
      </c>
      <c r="P439" s="1">
        <v>44511.16746527778</v>
      </c>
      <c r="Q439">
        <v>52162</v>
      </c>
      <c r="R439">
        <v>1583</v>
      </c>
      <c r="S439" t="b">
        <v>0</v>
      </c>
      <c r="T439" t="s">
        <v>87</v>
      </c>
      <c r="U439" t="b">
        <v>0</v>
      </c>
      <c r="V439" t="s">
        <v>147</v>
      </c>
      <c r="W439" s="1">
        <v>44510.551481481481</v>
      </c>
      <c r="X439">
        <v>520</v>
      </c>
      <c r="Y439">
        <v>180</v>
      </c>
      <c r="Z439">
        <v>0</v>
      </c>
      <c r="AA439">
        <v>180</v>
      </c>
      <c r="AB439">
        <v>0</v>
      </c>
      <c r="AC439">
        <v>6</v>
      </c>
      <c r="AD439">
        <v>54</v>
      </c>
      <c r="AE439">
        <v>0</v>
      </c>
      <c r="AF439">
        <v>0</v>
      </c>
      <c r="AG439">
        <v>0</v>
      </c>
      <c r="AH439" t="s">
        <v>160</v>
      </c>
      <c r="AI439" s="1">
        <v>44511.16746527778</v>
      </c>
      <c r="AJ439">
        <v>1063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54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>
      <c r="A440" t="s">
        <v>1192</v>
      </c>
      <c r="B440" t="s">
        <v>79</v>
      </c>
      <c r="C440" t="s">
        <v>964</v>
      </c>
      <c r="D440" t="s">
        <v>81</v>
      </c>
      <c r="E440" s="2" t="str">
        <f>HYPERLINK("capsilon://?command=openfolder&amp;siteaddress=FAM.docvelocity-na8.net&amp;folderid=FX2A6CE633-9343-EB97-DB9A-5D9BB563ED07","FX211010556")</f>
        <v>FX211010556</v>
      </c>
      <c r="F440" t="s">
        <v>19</v>
      </c>
      <c r="G440" t="s">
        <v>19</v>
      </c>
      <c r="H440" t="s">
        <v>82</v>
      </c>
      <c r="I440" t="s">
        <v>1193</v>
      </c>
      <c r="J440">
        <v>38</v>
      </c>
      <c r="K440" t="s">
        <v>84</v>
      </c>
      <c r="L440" t="s">
        <v>85</v>
      </c>
      <c r="M440" t="s">
        <v>86</v>
      </c>
      <c r="N440">
        <v>2</v>
      </c>
      <c r="O440" s="1">
        <v>44501.411550925928</v>
      </c>
      <c r="P440" s="1">
        <v>44501.441805555558</v>
      </c>
      <c r="Q440">
        <v>2116</v>
      </c>
      <c r="R440">
        <v>498</v>
      </c>
      <c r="S440" t="b">
        <v>0</v>
      </c>
      <c r="T440" t="s">
        <v>87</v>
      </c>
      <c r="U440" t="b">
        <v>0</v>
      </c>
      <c r="V440" t="s">
        <v>290</v>
      </c>
      <c r="W440" s="1">
        <v>44501.415729166663</v>
      </c>
      <c r="X440">
        <v>184</v>
      </c>
      <c r="Y440">
        <v>37</v>
      </c>
      <c r="Z440">
        <v>0</v>
      </c>
      <c r="AA440">
        <v>37</v>
      </c>
      <c r="AB440">
        <v>0</v>
      </c>
      <c r="AC440">
        <v>27</v>
      </c>
      <c r="AD440">
        <v>1</v>
      </c>
      <c r="AE440">
        <v>0</v>
      </c>
      <c r="AF440">
        <v>0</v>
      </c>
      <c r="AG440">
        <v>0</v>
      </c>
      <c r="AH440" t="s">
        <v>177</v>
      </c>
      <c r="AI440" s="1">
        <v>44501.441805555558</v>
      </c>
      <c r="AJ440">
        <v>314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>
      <c r="A441" t="s">
        <v>1194</v>
      </c>
      <c r="B441" t="s">
        <v>79</v>
      </c>
      <c r="C441" t="s">
        <v>1195</v>
      </c>
      <c r="D441" t="s">
        <v>81</v>
      </c>
      <c r="E441" s="2" t="str">
        <f>HYPERLINK("capsilon://?command=openfolder&amp;siteaddress=FAM.docvelocity-na8.net&amp;folderid=FXCD64BC1F-94C1-5264-6227-C53CF23C0389","FX21113668")</f>
        <v>FX21113668</v>
      </c>
      <c r="F441" t="s">
        <v>19</v>
      </c>
      <c r="G441" t="s">
        <v>19</v>
      </c>
      <c r="H441" t="s">
        <v>82</v>
      </c>
      <c r="I441" t="s">
        <v>1196</v>
      </c>
      <c r="J441">
        <v>213</v>
      </c>
      <c r="K441" t="s">
        <v>84</v>
      </c>
      <c r="L441" t="s">
        <v>85</v>
      </c>
      <c r="M441" t="s">
        <v>86</v>
      </c>
      <c r="N441">
        <v>2</v>
      </c>
      <c r="O441" s="1">
        <v>44510.5546412037</v>
      </c>
      <c r="P441" s="1">
        <v>44511.173171296294</v>
      </c>
      <c r="Q441">
        <v>50208</v>
      </c>
      <c r="R441">
        <v>3233</v>
      </c>
      <c r="S441" t="b">
        <v>0</v>
      </c>
      <c r="T441" t="s">
        <v>87</v>
      </c>
      <c r="U441" t="b">
        <v>0</v>
      </c>
      <c r="V441" t="s">
        <v>173</v>
      </c>
      <c r="W441" s="1">
        <v>44510.585844907408</v>
      </c>
      <c r="X441">
        <v>1881</v>
      </c>
      <c r="Y441">
        <v>156</v>
      </c>
      <c r="Z441">
        <v>0</v>
      </c>
      <c r="AA441">
        <v>156</v>
      </c>
      <c r="AB441">
        <v>21</v>
      </c>
      <c r="AC441">
        <v>64</v>
      </c>
      <c r="AD441">
        <v>57</v>
      </c>
      <c r="AE441">
        <v>0</v>
      </c>
      <c r="AF441">
        <v>0</v>
      </c>
      <c r="AG441">
        <v>0</v>
      </c>
      <c r="AH441" t="s">
        <v>177</v>
      </c>
      <c r="AI441" s="1">
        <v>44511.173171296294</v>
      </c>
      <c r="AJ441">
        <v>1257</v>
      </c>
      <c r="AK441">
        <v>1</v>
      </c>
      <c r="AL441">
        <v>0</v>
      </c>
      <c r="AM441">
        <v>1</v>
      </c>
      <c r="AN441">
        <v>21</v>
      </c>
      <c r="AO441">
        <v>1</v>
      </c>
      <c r="AP441">
        <v>56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>
      <c r="A442" t="s">
        <v>1197</v>
      </c>
      <c r="B442" t="s">
        <v>79</v>
      </c>
      <c r="C442" t="s">
        <v>403</v>
      </c>
      <c r="D442" t="s">
        <v>81</v>
      </c>
      <c r="E442" s="2" t="str">
        <f>HYPERLINK("capsilon://?command=openfolder&amp;siteaddress=FAM.docvelocity-na8.net&amp;folderid=FXE76CDCDD-925F-6763-7983-84FDDA739A89","FX211013443")</f>
        <v>FX211013443</v>
      </c>
      <c r="F442" t="s">
        <v>19</v>
      </c>
      <c r="G442" t="s">
        <v>19</v>
      </c>
      <c r="H442" t="s">
        <v>82</v>
      </c>
      <c r="I442" t="s">
        <v>1198</v>
      </c>
      <c r="J442">
        <v>66</v>
      </c>
      <c r="K442" t="s">
        <v>137</v>
      </c>
      <c r="L442" t="s">
        <v>19</v>
      </c>
      <c r="M442" t="s">
        <v>81</v>
      </c>
      <c r="N442">
        <v>1</v>
      </c>
      <c r="O442" s="1">
        <v>44510.555324074077</v>
      </c>
      <c r="P442" s="1">
        <v>44510.610162037039</v>
      </c>
      <c r="Q442">
        <v>4456</v>
      </c>
      <c r="R442">
        <v>282</v>
      </c>
      <c r="S442" t="b">
        <v>0</v>
      </c>
      <c r="T442" t="s">
        <v>87</v>
      </c>
      <c r="U442" t="b">
        <v>0</v>
      </c>
      <c r="V442" t="s">
        <v>125</v>
      </c>
      <c r="W442" s="1">
        <v>44510.570891203701</v>
      </c>
      <c r="X442">
        <v>265</v>
      </c>
      <c r="Y442">
        <v>52</v>
      </c>
      <c r="Z442">
        <v>0</v>
      </c>
      <c r="AA442">
        <v>52</v>
      </c>
      <c r="AB442">
        <v>0</v>
      </c>
      <c r="AC442">
        <v>27</v>
      </c>
      <c r="AD442">
        <v>14</v>
      </c>
      <c r="AE442">
        <v>0</v>
      </c>
      <c r="AF442">
        <v>0</v>
      </c>
      <c r="AG442">
        <v>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>
      <c r="A443" t="s">
        <v>1199</v>
      </c>
      <c r="B443" t="s">
        <v>79</v>
      </c>
      <c r="C443" t="s">
        <v>525</v>
      </c>
      <c r="D443" t="s">
        <v>81</v>
      </c>
      <c r="E443" s="2" t="str">
        <f>HYPERLINK("capsilon://?command=openfolder&amp;siteaddress=FAM.docvelocity-na8.net&amp;folderid=FX8DB92994-F37E-5FF7-8772-014EB17D8DBF","FX211013935")</f>
        <v>FX211013935</v>
      </c>
      <c r="F443" t="s">
        <v>19</v>
      </c>
      <c r="G443" t="s">
        <v>19</v>
      </c>
      <c r="H443" t="s">
        <v>82</v>
      </c>
      <c r="I443" t="s">
        <v>1200</v>
      </c>
      <c r="J443">
        <v>31</v>
      </c>
      <c r="K443" t="s">
        <v>84</v>
      </c>
      <c r="L443" t="s">
        <v>85</v>
      </c>
      <c r="M443" t="s">
        <v>86</v>
      </c>
      <c r="N443">
        <v>2</v>
      </c>
      <c r="O443" s="1">
        <v>44501.701192129629</v>
      </c>
      <c r="P443" s="1">
        <v>44501.758819444447</v>
      </c>
      <c r="Q443">
        <v>4219</v>
      </c>
      <c r="R443">
        <v>760</v>
      </c>
      <c r="S443" t="b">
        <v>0</v>
      </c>
      <c r="T443" t="s">
        <v>87</v>
      </c>
      <c r="U443" t="b">
        <v>0</v>
      </c>
      <c r="V443" t="s">
        <v>181</v>
      </c>
      <c r="W443" s="1">
        <v>44501.711354166669</v>
      </c>
      <c r="X443">
        <v>315</v>
      </c>
      <c r="Y443">
        <v>43</v>
      </c>
      <c r="Z443">
        <v>0</v>
      </c>
      <c r="AA443">
        <v>43</v>
      </c>
      <c r="AB443">
        <v>0</v>
      </c>
      <c r="AC443">
        <v>36</v>
      </c>
      <c r="AD443">
        <v>-12</v>
      </c>
      <c r="AE443">
        <v>0</v>
      </c>
      <c r="AF443">
        <v>0</v>
      </c>
      <c r="AG443">
        <v>0</v>
      </c>
      <c r="AH443" t="s">
        <v>89</v>
      </c>
      <c r="AI443" s="1">
        <v>44501.758819444447</v>
      </c>
      <c r="AJ443">
        <v>445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-12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>
      <c r="A444" t="s">
        <v>1201</v>
      </c>
      <c r="B444" t="s">
        <v>79</v>
      </c>
      <c r="C444" t="s">
        <v>525</v>
      </c>
      <c r="D444" t="s">
        <v>81</v>
      </c>
      <c r="E444" s="2" t="str">
        <f>HYPERLINK("capsilon://?command=openfolder&amp;siteaddress=FAM.docvelocity-na8.net&amp;folderid=FX8DB92994-F37E-5FF7-8772-014EB17D8DBF","FX211013935")</f>
        <v>FX211013935</v>
      </c>
      <c r="F444" t="s">
        <v>19</v>
      </c>
      <c r="G444" t="s">
        <v>19</v>
      </c>
      <c r="H444" t="s">
        <v>82</v>
      </c>
      <c r="I444" t="s">
        <v>1202</v>
      </c>
      <c r="J444">
        <v>31</v>
      </c>
      <c r="K444" t="s">
        <v>84</v>
      </c>
      <c r="L444" t="s">
        <v>85</v>
      </c>
      <c r="M444" t="s">
        <v>86</v>
      </c>
      <c r="N444">
        <v>2</v>
      </c>
      <c r="O444" s="1">
        <v>44501.702187499999</v>
      </c>
      <c r="P444" s="1">
        <v>44501.807986111111</v>
      </c>
      <c r="Q444">
        <v>8587</v>
      </c>
      <c r="R444">
        <v>554</v>
      </c>
      <c r="S444" t="b">
        <v>0</v>
      </c>
      <c r="T444" t="s">
        <v>87</v>
      </c>
      <c r="U444" t="b">
        <v>0</v>
      </c>
      <c r="V444" t="s">
        <v>121</v>
      </c>
      <c r="W444" s="1">
        <v>44501.713020833333</v>
      </c>
      <c r="X444">
        <v>208</v>
      </c>
      <c r="Y444">
        <v>43</v>
      </c>
      <c r="Z444">
        <v>0</v>
      </c>
      <c r="AA444">
        <v>43</v>
      </c>
      <c r="AB444">
        <v>0</v>
      </c>
      <c r="AC444">
        <v>35</v>
      </c>
      <c r="AD444">
        <v>-12</v>
      </c>
      <c r="AE444">
        <v>0</v>
      </c>
      <c r="AF444">
        <v>0</v>
      </c>
      <c r="AG444">
        <v>0</v>
      </c>
      <c r="AH444" t="s">
        <v>89</v>
      </c>
      <c r="AI444" s="1">
        <v>44501.807986111111</v>
      </c>
      <c r="AJ444">
        <v>346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-12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>
      <c r="A445" t="s">
        <v>1203</v>
      </c>
      <c r="B445" t="s">
        <v>79</v>
      </c>
      <c r="C445" t="s">
        <v>525</v>
      </c>
      <c r="D445" t="s">
        <v>81</v>
      </c>
      <c r="E445" s="2" t="str">
        <f>HYPERLINK("capsilon://?command=openfolder&amp;siteaddress=FAM.docvelocity-na8.net&amp;folderid=FX8DB92994-F37E-5FF7-8772-014EB17D8DBF","FX211013935")</f>
        <v>FX211013935</v>
      </c>
      <c r="F445" t="s">
        <v>19</v>
      </c>
      <c r="G445" t="s">
        <v>19</v>
      </c>
      <c r="H445" t="s">
        <v>82</v>
      </c>
      <c r="I445" t="s">
        <v>1204</v>
      </c>
      <c r="J445">
        <v>26</v>
      </c>
      <c r="K445" t="s">
        <v>84</v>
      </c>
      <c r="L445" t="s">
        <v>85</v>
      </c>
      <c r="M445" t="s">
        <v>86</v>
      </c>
      <c r="N445">
        <v>2</v>
      </c>
      <c r="O445" s="1">
        <v>44501.702581018515</v>
      </c>
      <c r="P445" s="1">
        <v>44501.814305555556</v>
      </c>
      <c r="Q445">
        <v>8798</v>
      </c>
      <c r="R445">
        <v>855</v>
      </c>
      <c r="S445" t="b">
        <v>0</v>
      </c>
      <c r="T445" t="s">
        <v>87</v>
      </c>
      <c r="U445" t="b">
        <v>0</v>
      </c>
      <c r="V445" t="s">
        <v>181</v>
      </c>
      <c r="W445" s="1">
        <v>44501.714201388888</v>
      </c>
      <c r="X445">
        <v>245</v>
      </c>
      <c r="Y445">
        <v>21</v>
      </c>
      <c r="Z445">
        <v>0</v>
      </c>
      <c r="AA445">
        <v>21</v>
      </c>
      <c r="AB445">
        <v>0</v>
      </c>
      <c r="AC445">
        <v>20</v>
      </c>
      <c r="AD445">
        <v>5</v>
      </c>
      <c r="AE445">
        <v>0</v>
      </c>
      <c r="AF445">
        <v>0</v>
      </c>
      <c r="AG445">
        <v>0</v>
      </c>
      <c r="AH445" t="s">
        <v>182</v>
      </c>
      <c r="AI445" s="1">
        <v>44501.814305555556</v>
      </c>
      <c r="AJ445">
        <v>610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5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>
      <c r="A446" t="s">
        <v>1205</v>
      </c>
      <c r="B446" t="s">
        <v>79</v>
      </c>
      <c r="C446" t="s">
        <v>525</v>
      </c>
      <c r="D446" t="s">
        <v>81</v>
      </c>
      <c r="E446" s="2" t="str">
        <f>HYPERLINK("capsilon://?command=openfolder&amp;siteaddress=FAM.docvelocity-na8.net&amp;folderid=FX8DB92994-F37E-5FF7-8772-014EB17D8DBF","FX211013935")</f>
        <v>FX211013935</v>
      </c>
      <c r="F446" t="s">
        <v>19</v>
      </c>
      <c r="G446" t="s">
        <v>19</v>
      </c>
      <c r="H446" t="s">
        <v>82</v>
      </c>
      <c r="I446" t="s">
        <v>1206</v>
      </c>
      <c r="J446">
        <v>26</v>
      </c>
      <c r="K446" t="s">
        <v>84</v>
      </c>
      <c r="L446" t="s">
        <v>85</v>
      </c>
      <c r="M446" t="s">
        <v>86</v>
      </c>
      <c r="N446">
        <v>2</v>
      </c>
      <c r="O446" s="1">
        <v>44501.702939814815</v>
      </c>
      <c r="P446" s="1">
        <v>44501.811122685183</v>
      </c>
      <c r="Q446">
        <v>8768</v>
      </c>
      <c r="R446">
        <v>579</v>
      </c>
      <c r="S446" t="b">
        <v>0</v>
      </c>
      <c r="T446" t="s">
        <v>87</v>
      </c>
      <c r="U446" t="b">
        <v>0</v>
      </c>
      <c r="V446" t="s">
        <v>125</v>
      </c>
      <c r="W446" s="1">
        <v>44501.716412037036</v>
      </c>
      <c r="X446">
        <v>309</v>
      </c>
      <c r="Y446">
        <v>21</v>
      </c>
      <c r="Z446">
        <v>0</v>
      </c>
      <c r="AA446">
        <v>21</v>
      </c>
      <c r="AB446">
        <v>0</v>
      </c>
      <c r="AC446">
        <v>19</v>
      </c>
      <c r="AD446">
        <v>5</v>
      </c>
      <c r="AE446">
        <v>0</v>
      </c>
      <c r="AF446">
        <v>0</v>
      </c>
      <c r="AG446">
        <v>0</v>
      </c>
      <c r="AH446" t="s">
        <v>89</v>
      </c>
      <c r="AI446" s="1">
        <v>44501.811122685183</v>
      </c>
      <c r="AJ446">
        <v>270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5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>
      <c r="A447" t="s">
        <v>1207</v>
      </c>
      <c r="B447" t="s">
        <v>79</v>
      </c>
      <c r="C447" t="s">
        <v>1208</v>
      </c>
      <c r="D447" t="s">
        <v>81</v>
      </c>
      <c r="E447" s="2" t="str">
        <f>HYPERLINK("capsilon://?command=openfolder&amp;siteaddress=FAM.docvelocity-na8.net&amp;folderid=FXBFB795C7-5C3E-3A04-A67A-F654316BD7AD","FX21115002")</f>
        <v>FX21115002</v>
      </c>
      <c r="F447" t="s">
        <v>19</v>
      </c>
      <c r="G447" t="s">
        <v>19</v>
      </c>
      <c r="H447" t="s">
        <v>82</v>
      </c>
      <c r="I447" t="s">
        <v>1209</v>
      </c>
      <c r="J447">
        <v>76</v>
      </c>
      <c r="K447" t="s">
        <v>84</v>
      </c>
      <c r="L447" t="s">
        <v>85</v>
      </c>
      <c r="M447" t="s">
        <v>86</v>
      </c>
      <c r="N447">
        <v>2</v>
      </c>
      <c r="O447" s="1">
        <v>44510.601944444446</v>
      </c>
      <c r="P447" s="1">
        <v>44511.169872685183</v>
      </c>
      <c r="Q447">
        <v>47874</v>
      </c>
      <c r="R447">
        <v>1195</v>
      </c>
      <c r="S447" t="b">
        <v>0</v>
      </c>
      <c r="T447" t="s">
        <v>87</v>
      </c>
      <c r="U447" t="b">
        <v>0</v>
      </c>
      <c r="V447" t="s">
        <v>181</v>
      </c>
      <c r="W447" s="1">
        <v>44510.611574074072</v>
      </c>
      <c r="X447">
        <v>825</v>
      </c>
      <c r="Y447">
        <v>74</v>
      </c>
      <c r="Z447">
        <v>0</v>
      </c>
      <c r="AA447">
        <v>74</v>
      </c>
      <c r="AB447">
        <v>0</v>
      </c>
      <c r="AC447">
        <v>22</v>
      </c>
      <c r="AD447">
        <v>2</v>
      </c>
      <c r="AE447">
        <v>0</v>
      </c>
      <c r="AF447">
        <v>0</v>
      </c>
      <c r="AG447">
        <v>0</v>
      </c>
      <c r="AH447" t="s">
        <v>182</v>
      </c>
      <c r="AI447" s="1">
        <v>44511.169872685183</v>
      </c>
      <c r="AJ447">
        <v>370</v>
      </c>
      <c r="AK447">
        <v>2</v>
      </c>
      <c r="AL447">
        <v>0</v>
      </c>
      <c r="AM447">
        <v>2</v>
      </c>
      <c r="AN447">
        <v>0</v>
      </c>
      <c r="AO447">
        <v>2</v>
      </c>
      <c r="AP447">
        <v>0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>
      <c r="A448" t="s">
        <v>1210</v>
      </c>
      <c r="B448" t="s">
        <v>79</v>
      </c>
      <c r="C448" t="s">
        <v>1211</v>
      </c>
      <c r="D448" t="s">
        <v>81</v>
      </c>
      <c r="E448" s="2" t="str">
        <f>HYPERLINK("capsilon://?command=openfolder&amp;siteaddress=FAM.docvelocity-na8.net&amp;folderid=FX92C26481-870A-D573-0DB4-42C6D02335DB","FX21114932")</f>
        <v>FX21114932</v>
      </c>
      <c r="F448" t="s">
        <v>19</v>
      </c>
      <c r="G448" t="s">
        <v>19</v>
      </c>
      <c r="H448" t="s">
        <v>82</v>
      </c>
      <c r="I448" t="s">
        <v>1212</v>
      </c>
      <c r="J448">
        <v>264</v>
      </c>
      <c r="K448" t="s">
        <v>84</v>
      </c>
      <c r="L448" t="s">
        <v>85</v>
      </c>
      <c r="M448" t="s">
        <v>86</v>
      </c>
      <c r="N448">
        <v>2</v>
      </c>
      <c r="O448" s="1">
        <v>44510.605069444442</v>
      </c>
      <c r="P448" s="1">
        <v>44511.187743055554</v>
      </c>
      <c r="Q448">
        <v>47166</v>
      </c>
      <c r="R448">
        <v>3177</v>
      </c>
      <c r="S448" t="b">
        <v>0</v>
      </c>
      <c r="T448" t="s">
        <v>87</v>
      </c>
      <c r="U448" t="b">
        <v>0</v>
      </c>
      <c r="V448" t="s">
        <v>173</v>
      </c>
      <c r="W448" s="1">
        <v>44510.622696759259</v>
      </c>
      <c r="X448">
        <v>1519</v>
      </c>
      <c r="Y448">
        <v>180</v>
      </c>
      <c r="Z448">
        <v>0</v>
      </c>
      <c r="AA448">
        <v>180</v>
      </c>
      <c r="AB448">
        <v>0</v>
      </c>
      <c r="AC448">
        <v>74</v>
      </c>
      <c r="AD448">
        <v>84</v>
      </c>
      <c r="AE448">
        <v>0</v>
      </c>
      <c r="AF448">
        <v>0</v>
      </c>
      <c r="AG448">
        <v>0</v>
      </c>
      <c r="AH448" t="s">
        <v>160</v>
      </c>
      <c r="AI448" s="1">
        <v>44511.187743055554</v>
      </c>
      <c r="AJ448">
        <v>1634</v>
      </c>
      <c r="AK448">
        <v>3</v>
      </c>
      <c r="AL448">
        <v>0</v>
      </c>
      <c r="AM448">
        <v>3</v>
      </c>
      <c r="AN448">
        <v>0</v>
      </c>
      <c r="AO448">
        <v>3</v>
      </c>
      <c r="AP448">
        <v>81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>
      <c r="A449" t="s">
        <v>1213</v>
      </c>
      <c r="B449" t="s">
        <v>79</v>
      </c>
      <c r="C449" t="s">
        <v>1214</v>
      </c>
      <c r="D449" t="s">
        <v>81</v>
      </c>
      <c r="E449" s="2" t="str">
        <f>HYPERLINK("capsilon://?command=openfolder&amp;siteaddress=FAM.docvelocity-na8.net&amp;folderid=FX29A0F3EC-4B89-6523-2295-A14B2F043154","FX21115098")</f>
        <v>FX21115098</v>
      </c>
      <c r="F449" t="s">
        <v>19</v>
      </c>
      <c r="G449" t="s">
        <v>19</v>
      </c>
      <c r="H449" t="s">
        <v>82</v>
      </c>
      <c r="I449" t="s">
        <v>1215</v>
      </c>
      <c r="J449">
        <v>38</v>
      </c>
      <c r="K449" t="s">
        <v>84</v>
      </c>
      <c r="L449" t="s">
        <v>85</v>
      </c>
      <c r="M449" t="s">
        <v>86</v>
      </c>
      <c r="N449">
        <v>2</v>
      </c>
      <c r="O449" s="1">
        <v>44510.605856481481</v>
      </c>
      <c r="P449" s="1">
        <v>44511.172280092593</v>
      </c>
      <c r="Q449">
        <v>48567</v>
      </c>
      <c r="R449">
        <v>372</v>
      </c>
      <c r="S449" t="b">
        <v>0</v>
      </c>
      <c r="T449" t="s">
        <v>87</v>
      </c>
      <c r="U449" t="b">
        <v>0</v>
      </c>
      <c r="V449" t="s">
        <v>125</v>
      </c>
      <c r="W449" s="1">
        <v>44510.608055555553</v>
      </c>
      <c r="X449">
        <v>165</v>
      </c>
      <c r="Y449">
        <v>37</v>
      </c>
      <c r="Z449">
        <v>0</v>
      </c>
      <c r="AA449">
        <v>37</v>
      </c>
      <c r="AB449">
        <v>0</v>
      </c>
      <c r="AC449">
        <v>22</v>
      </c>
      <c r="AD449">
        <v>1</v>
      </c>
      <c r="AE449">
        <v>0</v>
      </c>
      <c r="AF449">
        <v>0</v>
      </c>
      <c r="AG449">
        <v>0</v>
      </c>
      <c r="AH449" t="s">
        <v>182</v>
      </c>
      <c r="AI449" s="1">
        <v>44511.172280092593</v>
      </c>
      <c r="AJ449">
        <v>207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>
      <c r="A450" t="s">
        <v>1216</v>
      </c>
      <c r="B450" t="s">
        <v>79</v>
      </c>
      <c r="C450" t="s">
        <v>752</v>
      </c>
      <c r="D450" t="s">
        <v>81</v>
      </c>
      <c r="E450" s="2" t="str">
        <f>HYPERLINK("capsilon://?command=openfolder&amp;siteaddress=FAM.docvelocity-na8.net&amp;folderid=FX4D530336-DBD4-0ADD-C352-D282ADA7395A","FX21111172")</f>
        <v>FX21111172</v>
      </c>
      <c r="F450" t="s">
        <v>19</v>
      </c>
      <c r="G450" t="s">
        <v>19</v>
      </c>
      <c r="H450" t="s">
        <v>82</v>
      </c>
      <c r="I450" t="s">
        <v>1217</v>
      </c>
      <c r="J450">
        <v>66</v>
      </c>
      <c r="K450" t="s">
        <v>84</v>
      </c>
      <c r="L450" t="s">
        <v>85</v>
      </c>
      <c r="M450" t="s">
        <v>86</v>
      </c>
      <c r="N450">
        <v>2</v>
      </c>
      <c r="O450" s="1">
        <v>44510.607939814814</v>
      </c>
      <c r="P450" s="1">
        <v>44511.174444444441</v>
      </c>
      <c r="Q450">
        <v>48522</v>
      </c>
      <c r="R450">
        <v>424</v>
      </c>
      <c r="S450" t="b">
        <v>0</v>
      </c>
      <c r="T450" t="s">
        <v>87</v>
      </c>
      <c r="U450" t="b">
        <v>0</v>
      </c>
      <c r="V450" t="s">
        <v>125</v>
      </c>
      <c r="W450" s="1">
        <v>44510.610810185186</v>
      </c>
      <c r="X450">
        <v>238</v>
      </c>
      <c r="Y450">
        <v>52</v>
      </c>
      <c r="Z450">
        <v>0</v>
      </c>
      <c r="AA450">
        <v>52</v>
      </c>
      <c r="AB450">
        <v>0</v>
      </c>
      <c r="AC450">
        <v>32</v>
      </c>
      <c r="AD450">
        <v>14</v>
      </c>
      <c r="AE450">
        <v>0</v>
      </c>
      <c r="AF450">
        <v>0</v>
      </c>
      <c r="AG450">
        <v>0</v>
      </c>
      <c r="AH450" t="s">
        <v>182</v>
      </c>
      <c r="AI450" s="1">
        <v>44511.174444444441</v>
      </c>
      <c r="AJ450">
        <v>186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14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>
      <c r="A451" t="s">
        <v>1218</v>
      </c>
      <c r="B451" t="s">
        <v>79</v>
      </c>
      <c r="C451" t="s">
        <v>996</v>
      </c>
      <c r="D451" t="s">
        <v>81</v>
      </c>
      <c r="E451" s="2" t="str">
        <f>HYPERLINK("capsilon://?command=openfolder&amp;siteaddress=FAM.docvelocity-na8.net&amp;folderid=FX988C121F-22A9-45E0-9C42-848672D9C4FE","FX21112352")</f>
        <v>FX21112352</v>
      </c>
      <c r="F451" t="s">
        <v>19</v>
      </c>
      <c r="G451" t="s">
        <v>19</v>
      </c>
      <c r="H451" t="s">
        <v>82</v>
      </c>
      <c r="I451" t="s">
        <v>1219</v>
      </c>
      <c r="J451">
        <v>66</v>
      </c>
      <c r="K451" t="s">
        <v>84</v>
      </c>
      <c r="L451" t="s">
        <v>85</v>
      </c>
      <c r="M451" t="s">
        <v>86</v>
      </c>
      <c r="N451">
        <v>2</v>
      </c>
      <c r="O451" s="1">
        <v>44510.6093287037</v>
      </c>
      <c r="P451" s="1">
        <v>44511.177569444444</v>
      </c>
      <c r="Q451">
        <v>48510</v>
      </c>
      <c r="R451">
        <v>586</v>
      </c>
      <c r="S451" t="b">
        <v>0</v>
      </c>
      <c r="T451" t="s">
        <v>87</v>
      </c>
      <c r="U451" t="b">
        <v>0</v>
      </c>
      <c r="V451" t="s">
        <v>125</v>
      </c>
      <c r="W451" s="1">
        <v>44510.613125000003</v>
      </c>
      <c r="X451">
        <v>199</v>
      </c>
      <c r="Y451">
        <v>52</v>
      </c>
      <c r="Z451">
        <v>0</v>
      </c>
      <c r="AA451">
        <v>52</v>
      </c>
      <c r="AB451">
        <v>0</v>
      </c>
      <c r="AC451">
        <v>27</v>
      </c>
      <c r="AD451">
        <v>14</v>
      </c>
      <c r="AE451">
        <v>0</v>
      </c>
      <c r="AF451">
        <v>0</v>
      </c>
      <c r="AG451">
        <v>0</v>
      </c>
      <c r="AH451" t="s">
        <v>177</v>
      </c>
      <c r="AI451" s="1">
        <v>44511.177569444444</v>
      </c>
      <c r="AJ451">
        <v>380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13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>
      <c r="A452" t="s">
        <v>1220</v>
      </c>
      <c r="B452" t="s">
        <v>79</v>
      </c>
      <c r="C452" t="s">
        <v>1221</v>
      </c>
      <c r="D452" t="s">
        <v>81</v>
      </c>
      <c r="E452" s="2" t="str">
        <f>HYPERLINK("capsilon://?command=openfolder&amp;siteaddress=FAM.docvelocity-na8.net&amp;folderid=FXFD95DF25-DA99-503D-9158-46E1736CE6F3","FX21111701")</f>
        <v>FX21111701</v>
      </c>
      <c r="F452" t="s">
        <v>19</v>
      </c>
      <c r="G452" t="s">
        <v>19</v>
      </c>
      <c r="H452" t="s">
        <v>82</v>
      </c>
      <c r="I452" t="s">
        <v>1222</v>
      </c>
      <c r="J452">
        <v>168</v>
      </c>
      <c r="K452" t="s">
        <v>84</v>
      </c>
      <c r="L452" t="s">
        <v>85</v>
      </c>
      <c r="M452" t="s">
        <v>86</v>
      </c>
      <c r="N452">
        <v>2</v>
      </c>
      <c r="O452" s="1">
        <v>44510.619444444441</v>
      </c>
      <c r="P452" s="1">
        <v>44511.185046296298</v>
      </c>
      <c r="Q452">
        <v>47352</v>
      </c>
      <c r="R452">
        <v>1516</v>
      </c>
      <c r="S452" t="b">
        <v>0</v>
      </c>
      <c r="T452" t="s">
        <v>87</v>
      </c>
      <c r="U452" t="b">
        <v>0</v>
      </c>
      <c r="V452" t="s">
        <v>189</v>
      </c>
      <c r="W452" s="1">
        <v>44510.626805555556</v>
      </c>
      <c r="X452">
        <v>601</v>
      </c>
      <c r="Y452">
        <v>126</v>
      </c>
      <c r="Z452">
        <v>0</v>
      </c>
      <c r="AA452">
        <v>126</v>
      </c>
      <c r="AB452">
        <v>0</v>
      </c>
      <c r="AC452">
        <v>7</v>
      </c>
      <c r="AD452">
        <v>42</v>
      </c>
      <c r="AE452">
        <v>0</v>
      </c>
      <c r="AF452">
        <v>0</v>
      </c>
      <c r="AG452">
        <v>0</v>
      </c>
      <c r="AH452" t="s">
        <v>182</v>
      </c>
      <c r="AI452" s="1">
        <v>44511.185046296298</v>
      </c>
      <c r="AJ452">
        <v>915</v>
      </c>
      <c r="AK452">
        <v>5</v>
      </c>
      <c r="AL452">
        <v>0</v>
      </c>
      <c r="AM452">
        <v>5</v>
      </c>
      <c r="AN452">
        <v>0</v>
      </c>
      <c r="AO452">
        <v>7</v>
      </c>
      <c r="AP452">
        <v>37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>
      <c r="A453" t="s">
        <v>1223</v>
      </c>
      <c r="B453" t="s">
        <v>79</v>
      </c>
      <c r="C453" t="s">
        <v>1224</v>
      </c>
      <c r="D453" t="s">
        <v>81</v>
      </c>
      <c r="E453" s="2" t="str">
        <f>HYPERLINK("capsilon://?command=openfolder&amp;siteaddress=FAM.docvelocity-na8.net&amp;folderid=FX255C2459-E87E-0114-8815-A8377C447D91","FX21111292")</f>
        <v>FX21111292</v>
      </c>
      <c r="F453" t="s">
        <v>19</v>
      </c>
      <c r="G453" t="s">
        <v>19</v>
      </c>
      <c r="H453" t="s">
        <v>82</v>
      </c>
      <c r="I453" t="s">
        <v>1225</v>
      </c>
      <c r="J453">
        <v>198</v>
      </c>
      <c r="K453" t="s">
        <v>84</v>
      </c>
      <c r="L453" t="s">
        <v>85</v>
      </c>
      <c r="M453" t="s">
        <v>86</v>
      </c>
      <c r="N453">
        <v>2</v>
      </c>
      <c r="O453" s="1">
        <v>44510.636550925927</v>
      </c>
      <c r="P453" s="1">
        <v>44511.193078703705</v>
      </c>
      <c r="Q453">
        <v>46318</v>
      </c>
      <c r="R453">
        <v>1766</v>
      </c>
      <c r="S453" t="b">
        <v>0</v>
      </c>
      <c r="T453" t="s">
        <v>87</v>
      </c>
      <c r="U453" t="b">
        <v>0</v>
      </c>
      <c r="V453" t="s">
        <v>1039</v>
      </c>
      <c r="W453" s="1">
        <v>44510.647349537037</v>
      </c>
      <c r="X453">
        <v>321</v>
      </c>
      <c r="Y453">
        <v>164</v>
      </c>
      <c r="Z453">
        <v>0</v>
      </c>
      <c r="AA453">
        <v>164</v>
      </c>
      <c r="AB453">
        <v>0</v>
      </c>
      <c r="AC453">
        <v>14</v>
      </c>
      <c r="AD453">
        <v>34</v>
      </c>
      <c r="AE453">
        <v>0</v>
      </c>
      <c r="AF453">
        <v>0</v>
      </c>
      <c r="AG453">
        <v>0</v>
      </c>
      <c r="AH453" t="s">
        <v>721</v>
      </c>
      <c r="AI453" s="1">
        <v>44511.193078703705</v>
      </c>
      <c r="AJ453">
        <v>1445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34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>
      <c r="A454" t="s">
        <v>1226</v>
      </c>
      <c r="B454" t="s">
        <v>79</v>
      </c>
      <c r="C454" t="s">
        <v>1227</v>
      </c>
      <c r="D454" t="s">
        <v>81</v>
      </c>
      <c r="E454" s="2" t="str">
        <f>HYPERLINK("capsilon://?command=openfolder&amp;siteaddress=FAM.docvelocity-na8.net&amp;folderid=FXF7C1E319-9365-F9F7-4654-9FA42E5DC64A","FX21114584")</f>
        <v>FX21114584</v>
      </c>
      <c r="F454" t="s">
        <v>19</v>
      </c>
      <c r="G454" t="s">
        <v>19</v>
      </c>
      <c r="H454" t="s">
        <v>82</v>
      </c>
      <c r="I454" t="s">
        <v>1228</v>
      </c>
      <c r="J454">
        <v>208</v>
      </c>
      <c r="K454" t="s">
        <v>84</v>
      </c>
      <c r="L454" t="s">
        <v>85</v>
      </c>
      <c r="M454" t="s">
        <v>86</v>
      </c>
      <c r="N454">
        <v>2</v>
      </c>
      <c r="O454" s="1">
        <v>44510.637418981481</v>
      </c>
      <c r="P454" s="1">
        <v>44511.186759259261</v>
      </c>
      <c r="Q454">
        <v>45970</v>
      </c>
      <c r="R454">
        <v>1493</v>
      </c>
      <c r="S454" t="b">
        <v>0</v>
      </c>
      <c r="T454" t="s">
        <v>87</v>
      </c>
      <c r="U454" t="b">
        <v>0</v>
      </c>
      <c r="V454" t="s">
        <v>181</v>
      </c>
      <c r="W454" s="1">
        <v>44510.669548611113</v>
      </c>
      <c r="X454">
        <v>669</v>
      </c>
      <c r="Y454">
        <v>95</v>
      </c>
      <c r="Z454">
        <v>0</v>
      </c>
      <c r="AA454">
        <v>95</v>
      </c>
      <c r="AB454">
        <v>92</v>
      </c>
      <c r="AC454">
        <v>15</v>
      </c>
      <c r="AD454">
        <v>113</v>
      </c>
      <c r="AE454">
        <v>0</v>
      </c>
      <c r="AF454">
        <v>0</v>
      </c>
      <c r="AG454">
        <v>0</v>
      </c>
      <c r="AH454" t="s">
        <v>177</v>
      </c>
      <c r="AI454" s="1">
        <v>44511.186759259261</v>
      </c>
      <c r="AJ454">
        <v>793</v>
      </c>
      <c r="AK454">
        <v>0</v>
      </c>
      <c r="AL454">
        <v>0</v>
      </c>
      <c r="AM454">
        <v>0</v>
      </c>
      <c r="AN454">
        <v>92</v>
      </c>
      <c r="AO454">
        <v>0</v>
      </c>
      <c r="AP454">
        <v>113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>
      <c r="A455" t="s">
        <v>1229</v>
      </c>
      <c r="B455" t="s">
        <v>79</v>
      </c>
      <c r="C455" t="s">
        <v>1230</v>
      </c>
      <c r="D455" t="s">
        <v>81</v>
      </c>
      <c r="E455" s="2" t="str">
        <f>HYPERLINK("capsilon://?command=openfolder&amp;siteaddress=FAM.docvelocity-na8.net&amp;folderid=FX7F891314-08EF-AB49-F893-A85BB00882EC","FX21111790")</f>
        <v>FX21111790</v>
      </c>
      <c r="F455" t="s">
        <v>19</v>
      </c>
      <c r="G455" t="s">
        <v>19</v>
      </c>
      <c r="H455" t="s">
        <v>82</v>
      </c>
      <c r="I455" t="s">
        <v>1231</v>
      </c>
      <c r="J455">
        <v>168</v>
      </c>
      <c r="K455" t="s">
        <v>84</v>
      </c>
      <c r="L455" t="s">
        <v>85</v>
      </c>
      <c r="M455" t="s">
        <v>86</v>
      </c>
      <c r="N455">
        <v>2</v>
      </c>
      <c r="O455" s="1">
        <v>44510.649224537039</v>
      </c>
      <c r="P455" s="1">
        <v>44511.192488425928</v>
      </c>
      <c r="Q455">
        <v>45800</v>
      </c>
      <c r="R455">
        <v>1138</v>
      </c>
      <c r="S455" t="b">
        <v>0</v>
      </c>
      <c r="T455" t="s">
        <v>87</v>
      </c>
      <c r="U455" t="b">
        <v>0</v>
      </c>
      <c r="V455" t="s">
        <v>189</v>
      </c>
      <c r="W455" s="1">
        <v>44510.668333333335</v>
      </c>
      <c r="X455">
        <v>496</v>
      </c>
      <c r="Y455">
        <v>126</v>
      </c>
      <c r="Z455">
        <v>0</v>
      </c>
      <c r="AA455">
        <v>126</v>
      </c>
      <c r="AB455">
        <v>0</v>
      </c>
      <c r="AC455">
        <v>7</v>
      </c>
      <c r="AD455">
        <v>42</v>
      </c>
      <c r="AE455">
        <v>0</v>
      </c>
      <c r="AF455">
        <v>0</v>
      </c>
      <c r="AG455">
        <v>0</v>
      </c>
      <c r="AH455" t="s">
        <v>182</v>
      </c>
      <c r="AI455" s="1">
        <v>44511.192488425928</v>
      </c>
      <c r="AJ455">
        <v>642</v>
      </c>
      <c r="AK455">
        <v>2</v>
      </c>
      <c r="AL455">
        <v>0</v>
      </c>
      <c r="AM455">
        <v>2</v>
      </c>
      <c r="AN455">
        <v>0</v>
      </c>
      <c r="AO455">
        <v>5</v>
      </c>
      <c r="AP455">
        <v>40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>
      <c r="A456" t="s">
        <v>1232</v>
      </c>
      <c r="B456" t="s">
        <v>79</v>
      </c>
      <c r="C456" t="s">
        <v>658</v>
      </c>
      <c r="D456" t="s">
        <v>81</v>
      </c>
      <c r="E456" s="2" t="str">
        <f>HYPERLINK("capsilon://?command=openfolder&amp;siteaddress=FAM.docvelocity-na8.net&amp;folderid=FXD14666FF-4EDD-2244-4192-9ECAFEF64902","FX21112618")</f>
        <v>FX21112618</v>
      </c>
      <c r="F456" t="s">
        <v>19</v>
      </c>
      <c r="G456" t="s">
        <v>19</v>
      </c>
      <c r="H456" t="s">
        <v>82</v>
      </c>
      <c r="I456" t="s">
        <v>1233</v>
      </c>
      <c r="J456">
        <v>38</v>
      </c>
      <c r="K456" t="s">
        <v>137</v>
      </c>
      <c r="L456" t="s">
        <v>19</v>
      </c>
      <c r="M456" t="s">
        <v>81</v>
      </c>
      <c r="N456">
        <v>0</v>
      </c>
      <c r="O456" s="1">
        <v>44510.65283564815</v>
      </c>
      <c r="P456" s="1">
        <v>44510.653483796297</v>
      </c>
      <c r="Q456">
        <v>56</v>
      </c>
      <c r="R456">
        <v>0</v>
      </c>
      <c r="S456" t="b">
        <v>0</v>
      </c>
      <c r="T456" t="s">
        <v>87</v>
      </c>
      <c r="U456" t="b">
        <v>0</v>
      </c>
      <c r="V456" t="s">
        <v>87</v>
      </c>
      <c r="W456" t="s">
        <v>87</v>
      </c>
      <c r="X456" t="s">
        <v>87</v>
      </c>
      <c r="Y456" t="s">
        <v>87</v>
      </c>
      <c r="Z456" t="s">
        <v>87</v>
      </c>
      <c r="AA456" t="s">
        <v>87</v>
      </c>
      <c r="AB456" t="s">
        <v>87</v>
      </c>
      <c r="AC456" t="s">
        <v>87</v>
      </c>
      <c r="AD456" t="s">
        <v>87</v>
      </c>
      <c r="AE456" t="s">
        <v>87</v>
      </c>
      <c r="AF456" t="s">
        <v>87</v>
      </c>
      <c r="AG456" t="s">
        <v>87</v>
      </c>
      <c r="AH456" t="s">
        <v>87</v>
      </c>
      <c r="AI456" t="s">
        <v>87</v>
      </c>
      <c r="AJ456" t="s">
        <v>87</v>
      </c>
      <c r="AK456" t="s">
        <v>87</v>
      </c>
      <c r="AL456" t="s">
        <v>87</v>
      </c>
      <c r="AM456" t="s">
        <v>87</v>
      </c>
      <c r="AN456" t="s">
        <v>87</v>
      </c>
      <c r="AO456" t="s">
        <v>87</v>
      </c>
      <c r="AP456" t="s">
        <v>87</v>
      </c>
      <c r="AQ456" t="s">
        <v>87</v>
      </c>
      <c r="AR456" t="s">
        <v>87</v>
      </c>
      <c r="AS456" t="s">
        <v>87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>
      <c r="A457" t="s">
        <v>1234</v>
      </c>
      <c r="B457" t="s">
        <v>79</v>
      </c>
      <c r="C457" t="s">
        <v>1235</v>
      </c>
      <c r="D457" t="s">
        <v>81</v>
      </c>
      <c r="E457" s="2" t="str">
        <f>HYPERLINK("capsilon://?command=openfolder&amp;siteaddress=FAM.docvelocity-na8.net&amp;folderid=FX3A3C83FE-4BE6-CE9C-594E-C7E6462E09C9","FX21113040")</f>
        <v>FX21113040</v>
      </c>
      <c r="F457" t="s">
        <v>19</v>
      </c>
      <c r="G457" t="s">
        <v>19</v>
      </c>
      <c r="H457" t="s">
        <v>82</v>
      </c>
      <c r="I457" t="s">
        <v>1236</v>
      </c>
      <c r="J457">
        <v>66</v>
      </c>
      <c r="K457" t="s">
        <v>84</v>
      </c>
      <c r="L457" t="s">
        <v>85</v>
      </c>
      <c r="M457" t="s">
        <v>86</v>
      </c>
      <c r="N457">
        <v>2</v>
      </c>
      <c r="O457" s="1">
        <v>44510.65351851852</v>
      </c>
      <c r="P457" s="1">
        <v>44511.190428240741</v>
      </c>
      <c r="Q457">
        <v>45854</v>
      </c>
      <c r="R457">
        <v>535</v>
      </c>
      <c r="S457" t="b">
        <v>0</v>
      </c>
      <c r="T457" t="s">
        <v>87</v>
      </c>
      <c r="U457" t="b">
        <v>0</v>
      </c>
      <c r="V457" t="s">
        <v>125</v>
      </c>
      <c r="W457" s="1">
        <v>44510.668414351851</v>
      </c>
      <c r="X457">
        <v>219</v>
      </c>
      <c r="Y457">
        <v>52</v>
      </c>
      <c r="Z457">
        <v>0</v>
      </c>
      <c r="AA457">
        <v>52</v>
      </c>
      <c r="AB457">
        <v>0</v>
      </c>
      <c r="AC457">
        <v>25</v>
      </c>
      <c r="AD457">
        <v>14</v>
      </c>
      <c r="AE457">
        <v>0</v>
      </c>
      <c r="AF457">
        <v>0</v>
      </c>
      <c r="AG457">
        <v>0</v>
      </c>
      <c r="AH457" t="s">
        <v>177</v>
      </c>
      <c r="AI457" s="1">
        <v>44511.190428240741</v>
      </c>
      <c r="AJ457">
        <v>316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14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>
      <c r="A458" t="s">
        <v>1237</v>
      </c>
      <c r="B458" t="s">
        <v>79</v>
      </c>
      <c r="C458" t="s">
        <v>415</v>
      </c>
      <c r="D458" t="s">
        <v>81</v>
      </c>
      <c r="E458" s="2" t="str">
        <f>HYPERLINK("capsilon://?command=openfolder&amp;siteaddress=FAM.docvelocity-na8.net&amp;folderid=FX8DD29932-9FEE-B5A0-3BDD-406C2FABA338","FX211013524")</f>
        <v>FX211013524</v>
      </c>
      <c r="F458" t="s">
        <v>19</v>
      </c>
      <c r="G458" t="s">
        <v>19</v>
      </c>
      <c r="H458" t="s">
        <v>82</v>
      </c>
      <c r="I458" t="s">
        <v>1238</v>
      </c>
      <c r="J458">
        <v>121</v>
      </c>
      <c r="K458" t="s">
        <v>84</v>
      </c>
      <c r="L458" t="s">
        <v>85</v>
      </c>
      <c r="M458" t="s">
        <v>86</v>
      </c>
      <c r="N458">
        <v>1</v>
      </c>
      <c r="O458" s="1">
        <v>44501.710914351854</v>
      </c>
      <c r="P458" s="1">
        <v>44501.748530092591</v>
      </c>
      <c r="Q458">
        <v>2420</v>
      </c>
      <c r="R458">
        <v>830</v>
      </c>
      <c r="S458" t="b">
        <v>0</v>
      </c>
      <c r="T458" t="s">
        <v>87</v>
      </c>
      <c r="U458" t="b">
        <v>0</v>
      </c>
      <c r="V458" t="s">
        <v>108</v>
      </c>
      <c r="W458" s="1">
        <v>44501.748530092591</v>
      </c>
      <c r="X458">
        <v>532</v>
      </c>
      <c r="Y458">
        <v>64</v>
      </c>
      <c r="Z458">
        <v>0</v>
      </c>
      <c r="AA458">
        <v>64</v>
      </c>
      <c r="AB458">
        <v>0</v>
      </c>
      <c r="AC458">
        <v>0</v>
      </c>
      <c r="AD458">
        <v>57</v>
      </c>
      <c r="AE458">
        <v>42</v>
      </c>
      <c r="AF458">
        <v>0</v>
      </c>
      <c r="AG458">
        <v>4</v>
      </c>
      <c r="AH458" t="s">
        <v>87</v>
      </c>
      <c r="AI458" t="s">
        <v>87</v>
      </c>
      <c r="AJ458" t="s">
        <v>87</v>
      </c>
      <c r="AK458" t="s">
        <v>87</v>
      </c>
      <c r="AL458" t="s">
        <v>87</v>
      </c>
      <c r="AM458" t="s">
        <v>87</v>
      </c>
      <c r="AN458" t="s">
        <v>87</v>
      </c>
      <c r="AO458" t="s">
        <v>87</v>
      </c>
      <c r="AP458" t="s">
        <v>87</v>
      </c>
      <c r="AQ458" t="s">
        <v>87</v>
      </c>
      <c r="AR458" t="s">
        <v>87</v>
      </c>
      <c r="AS458" t="s">
        <v>87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>
      <c r="A459" t="s">
        <v>1239</v>
      </c>
      <c r="B459" t="s">
        <v>79</v>
      </c>
      <c r="C459" t="s">
        <v>1240</v>
      </c>
      <c r="D459" t="s">
        <v>81</v>
      </c>
      <c r="E459" s="2" t="str">
        <f>HYPERLINK("capsilon://?command=openfolder&amp;siteaddress=FAM.docvelocity-na8.net&amp;folderid=FX811E434A-7299-E12E-8768-8C30914B8550","FX21114884")</f>
        <v>FX21114884</v>
      </c>
      <c r="F459" t="s">
        <v>19</v>
      </c>
      <c r="G459" t="s">
        <v>19</v>
      </c>
      <c r="H459" t="s">
        <v>82</v>
      </c>
      <c r="I459" t="s">
        <v>1241</v>
      </c>
      <c r="J459">
        <v>76</v>
      </c>
      <c r="K459" t="s">
        <v>84</v>
      </c>
      <c r="L459" t="s">
        <v>85</v>
      </c>
      <c r="M459" t="s">
        <v>86</v>
      </c>
      <c r="N459">
        <v>2</v>
      </c>
      <c r="O459" s="1">
        <v>44510.670543981483</v>
      </c>
      <c r="P459" s="1">
        <v>44511.192986111113</v>
      </c>
      <c r="Q459">
        <v>44329</v>
      </c>
      <c r="R459">
        <v>810</v>
      </c>
      <c r="S459" t="b">
        <v>0</v>
      </c>
      <c r="T459" t="s">
        <v>87</v>
      </c>
      <c r="U459" t="b">
        <v>0</v>
      </c>
      <c r="V459" t="s">
        <v>173</v>
      </c>
      <c r="W459" s="1">
        <v>44510.673900462964</v>
      </c>
      <c r="X459">
        <v>266</v>
      </c>
      <c r="Y459">
        <v>74</v>
      </c>
      <c r="Z459">
        <v>0</v>
      </c>
      <c r="AA459">
        <v>74</v>
      </c>
      <c r="AB459">
        <v>0</v>
      </c>
      <c r="AC459">
        <v>10</v>
      </c>
      <c r="AD459">
        <v>2</v>
      </c>
      <c r="AE459">
        <v>0</v>
      </c>
      <c r="AF459">
        <v>0</v>
      </c>
      <c r="AG459">
        <v>0</v>
      </c>
      <c r="AH459" t="s">
        <v>160</v>
      </c>
      <c r="AI459" s="1">
        <v>44511.192986111113</v>
      </c>
      <c r="AJ459">
        <v>452</v>
      </c>
      <c r="AK459">
        <v>1</v>
      </c>
      <c r="AL459">
        <v>0</v>
      </c>
      <c r="AM459">
        <v>1</v>
      </c>
      <c r="AN459">
        <v>0</v>
      </c>
      <c r="AO459">
        <v>1</v>
      </c>
      <c r="AP459">
        <v>1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>
      <c r="A460" t="s">
        <v>1242</v>
      </c>
      <c r="B460" t="s">
        <v>79</v>
      </c>
      <c r="C460" t="s">
        <v>805</v>
      </c>
      <c r="D460" t="s">
        <v>81</v>
      </c>
      <c r="E460" s="2" t="str">
        <f>HYPERLINK("capsilon://?command=openfolder&amp;siteaddress=FAM.docvelocity-na8.net&amp;folderid=FX935E5D28-15AC-CF01-7A45-EE5A106E683E","FX21113091")</f>
        <v>FX21113091</v>
      </c>
      <c r="F460" t="s">
        <v>19</v>
      </c>
      <c r="G460" t="s">
        <v>19</v>
      </c>
      <c r="H460" t="s">
        <v>82</v>
      </c>
      <c r="I460" t="s">
        <v>1243</v>
      </c>
      <c r="J460">
        <v>66</v>
      </c>
      <c r="K460" t="s">
        <v>84</v>
      </c>
      <c r="L460" t="s">
        <v>85</v>
      </c>
      <c r="M460" t="s">
        <v>86</v>
      </c>
      <c r="N460">
        <v>2</v>
      </c>
      <c r="O460" s="1">
        <v>44510.686307870368</v>
      </c>
      <c r="P460" s="1">
        <v>44511.195081018515</v>
      </c>
      <c r="Q460">
        <v>43113</v>
      </c>
      <c r="R460">
        <v>845</v>
      </c>
      <c r="S460" t="b">
        <v>0</v>
      </c>
      <c r="T460" t="s">
        <v>87</v>
      </c>
      <c r="U460" t="b">
        <v>0</v>
      </c>
      <c r="V460" t="s">
        <v>147</v>
      </c>
      <c r="W460" s="1">
        <v>44510.692314814813</v>
      </c>
      <c r="X460">
        <v>444</v>
      </c>
      <c r="Y460">
        <v>52</v>
      </c>
      <c r="Z460">
        <v>0</v>
      </c>
      <c r="AA460">
        <v>52</v>
      </c>
      <c r="AB460">
        <v>0</v>
      </c>
      <c r="AC460">
        <v>32</v>
      </c>
      <c r="AD460">
        <v>14</v>
      </c>
      <c r="AE460">
        <v>0</v>
      </c>
      <c r="AF460">
        <v>0</v>
      </c>
      <c r="AG460">
        <v>0</v>
      </c>
      <c r="AH460" t="s">
        <v>177</v>
      </c>
      <c r="AI460" s="1">
        <v>44511.195081018515</v>
      </c>
      <c r="AJ460">
        <v>401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14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>
      <c r="A461" t="s">
        <v>1244</v>
      </c>
      <c r="B461" t="s">
        <v>79</v>
      </c>
      <c r="C461" t="s">
        <v>1245</v>
      </c>
      <c r="D461" t="s">
        <v>81</v>
      </c>
      <c r="E461" s="2" t="str">
        <f>HYPERLINK("capsilon://?command=openfolder&amp;siteaddress=FAM.docvelocity-na8.net&amp;folderid=FX2AB13386-5974-0385-9385-9A61558A028D","FX211013806")</f>
        <v>FX211013806</v>
      </c>
      <c r="F461" t="s">
        <v>19</v>
      </c>
      <c r="G461" t="s">
        <v>19</v>
      </c>
      <c r="H461" t="s">
        <v>82</v>
      </c>
      <c r="I461" t="s">
        <v>1246</v>
      </c>
      <c r="J461">
        <v>198</v>
      </c>
      <c r="K461" t="s">
        <v>84</v>
      </c>
      <c r="L461" t="s">
        <v>85</v>
      </c>
      <c r="M461" t="s">
        <v>86</v>
      </c>
      <c r="N461">
        <v>2</v>
      </c>
      <c r="O461" s="1">
        <v>44501.716261574074</v>
      </c>
      <c r="P461" s="1">
        <v>44502.178518518522</v>
      </c>
      <c r="Q461">
        <v>36904</v>
      </c>
      <c r="R461">
        <v>3035</v>
      </c>
      <c r="S461" t="b">
        <v>0</v>
      </c>
      <c r="T461" t="s">
        <v>87</v>
      </c>
      <c r="U461" t="b">
        <v>0</v>
      </c>
      <c r="V461" t="s">
        <v>181</v>
      </c>
      <c r="W461" s="1">
        <v>44501.727361111109</v>
      </c>
      <c r="X461">
        <v>954</v>
      </c>
      <c r="Y461">
        <v>252</v>
      </c>
      <c r="Z461">
        <v>0</v>
      </c>
      <c r="AA461">
        <v>252</v>
      </c>
      <c r="AB461">
        <v>0</v>
      </c>
      <c r="AC461">
        <v>137</v>
      </c>
      <c r="AD461">
        <v>-54</v>
      </c>
      <c r="AE461">
        <v>0</v>
      </c>
      <c r="AF461">
        <v>0</v>
      </c>
      <c r="AG461">
        <v>0</v>
      </c>
      <c r="AH461" t="s">
        <v>177</v>
      </c>
      <c r="AI461" s="1">
        <v>44502.178518518522</v>
      </c>
      <c r="AJ461">
        <v>2053</v>
      </c>
      <c r="AK461">
        <v>9</v>
      </c>
      <c r="AL461">
        <v>0</v>
      </c>
      <c r="AM461">
        <v>9</v>
      </c>
      <c r="AN461">
        <v>0</v>
      </c>
      <c r="AO461">
        <v>10</v>
      </c>
      <c r="AP461">
        <v>-63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>
      <c r="A462" t="s">
        <v>1247</v>
      </c>
      <c r="B462" t="s">
        <v>79</v>
      </c>
      <c r="C462" t="s">
        <v>403</v>
      </c>
      <c r="D462" t="s">
        <v>81</v>
      </c>
      <c r="E462" s="2" t="str">
        <f>HYPERLINK("capsilon://?command=openfolder&amp;siteaddress=FAM.docvelocity-na8.net&amp;folderid=FXE76CDCDD-925F-6763-7983-84FDDA739A89","FX211013443")</f>
        <v>FX211013443</v>
      </c>
      <c r="F462" t="s">
        <v>19</v>
      </c>
      <c r="G462" t="s">
        <v>19</v>
      </c>
      <c r="H462" t="s">
        <v>82</v>
      </c>
      <c r="I462" t="s">
        <v>1248</v>
      </c>
      <c r="J462">
        <v>66</v>
      </c>
      <c r="K462" t="s">
        <v>84</v>
      </c>
      <c r="L462" t="s">
        <v>85</v>
      </c>
      <c r="M462" t="s">
        <v>86</v>
      </c>
      <c r="N462">
        <v>2</v>
      </c>
      <c r="O462" s="1">
        <v>44510.704976851855</v>
      </c>
      <c r="P462" s="1">
        <v>44511.194710648146</v>
      </c>
      <c r="Q462">
        <v>41892</v>
      </c>
      <c r="R462">
        <v>421</v>
      </c>
      <c r="S462" t="b">
        <v>0</v>
      </c>
      <c r="T462" t="s">
        <v>87</v>
      </c>
      <c r="U462" t="b">
        <v>0</v>
      </c>
      <c r="V462" t="s">
        <v>189</v>
      </c>
      <c r="W462" s="1">
        <v>44510.707997685182</v>
      </c>
      <c r="X462">
        <v>230</v>
      </c>
      <c r="Y462">
        <v>52</v>
      </c>
      <c r="Z462">
        <v>0</v>
      </c>
      <c r="AA462">
        <v>52</v>
      </c>
      <c r="AB462">
        <v>0</v>
      </c>
      <c r="AC462">
        <v>25</v>
      </c>
      <c r="AD462">
        <v>14</v>
      </c>
      <c r="AE462">
        <v>0</v>
      </c>
      <c r="AF462">
        <v>0</v>
      </c>
      <c r="AG462">
        <v>0</v>
      </c>
      <c r="AH462" t="s">
        <v>182</v>
      </c>
      <c r="AI462" s="1">
        <v>44511.194710648146</v>
      </c>
      <c r="AJ462">
        <v>191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14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>
      <c r="A463" t="s">
        <v>1249</v>
      </c>
      <c r="B463" t="s">
        <v>79</v>
      </c>
      <c r="C463" t="s">
        <v>1250</v>
      </c>
      <c r="D463" t="s">
        <v>81</v>
      </c>
      <c r="E463" s="2" t="str">
        <f>HYPERLINK("capsilon://?command=openfolder&amp;siteaddress=FAM.docvelocity-na8.net&amp;folderid=FXA9348DE8-7C4F-2A27-1F81-FFF650C65BF5","FX21114452")</f>
        <v>FX21114452</v>
      </c>
      <c r="F463" t="s">
        <v>19</v>
      </c>
      <c r="G463" t="s">
        <v>19</v>
      </c>
      <c r="H463" t="s">
        <v>82</v>
      </c>
      <c r="I463" t="s">
        <v>1251</v>
      </c>
      <c r="J463">
        <v>122</v>
      </c>
      <c r="K463" t="s">
        <v>84</v>
      </c>
      <c r="L463" t="s">
        <v>85</v>
      </c>
      <c r="M463" t="s">
        <v>86</v>
      </c>
      <c r="N463">
        <v>2</v>
      </c>
      <c r="O463" s="1">
        <v>44510.710069444445</v>
      </c>
      <c r="P463" s="1">
        <v>44511.201921296299</v>
      </c>
      <c r="Q463">
        <v>40934</v>
      </c>
      <c r="R463">
        <v>1562</v>
      </c>
      <c r="S463" t="b">
        <v>0</v>
      </c>
      <c r="T463" t="s">
        <v>87</v>
      </c>
      <c r="U463" t="b">
        <v>0</v>
      </c>
      <c r="V463" t="s">
        <v>147</v>
      </c>
      <c r="W463" s="1">
        <v>44510.719270833331</v>
      </c>
      <c r="X463">
        <v>791</v>
      </c>
      <c r="Y463">
        <v>102</v>
      </c>
      <c r="Z463">
        <v>0</v>
      </c>
      <c r="AA463">
        <v>102</v>
      </c>
      <c r="AB463">
        <v>0</v>
      </c>
      <c r="AC463">
        <v>83</v>
      </c>
      <c r="AD463">
        <v>20</v>
      </c>
      <c r="AE463">
        <v>0</v>
      </c>
      <c r="AF463">
        <v>0</v>
      </c>
      <c r="AG463">
        <v>0</v>
      </c>
      <c r="AH463" t="s">
        <v>160</v>
      </c>
      <c r="AI463" s="1">
        <v>44511.201921296299</v>
      </c>
      <c r="AJ463">
        <v>771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20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>
      <c r="A464" t="s">
        <v>1252</v>
      </c>
      <c r="B464" t="s">
        <v>79</v>
      </c>
      <c r="C464" t="s">
        <v>1253</v>
      </c>
      <c r="D464" t="s">
        <v>81</v>
      </c>
      <c r="E464" s="2" t="str">
        <f>HYPERLINK("capsilon://?command=openfolder&amp;siteaddress=FAM.docvelocity-na8.net&amp;folderid=FX77A4CA2F-FE78-3E1B-F477-67636ADE10AD","FX21114611")</f>
        <v>FX21114611</v>
      </c>
      <c r="F464" t="s">
        <v>19</v>
      </c>
      <c r="G464" t="s">
        <v>19</v>
      </c>
      <c r="H464" t="s">
        <v>82</v>
      </c>
      <c r="I464" t="s">
        <v>1254</v>
      </c>
      <c r="J464">
        <v>158</v>
      </c>
      <c r="K464" t="s">
        <v>84</v>
      </c>
      <c r="L464" t="s">
        <v>85</v>
      </c>
      <c r="M464" t="s">
        <v>86</v>
      </c>
      <c r="N464">
        <v>2</v>
      </c>
      <c r="O464" s="1">
        <v>44510.712071759262</v>
      </c>
      <c r="P464" s="1">
        <v>44511.204363425924</v>
      </c>
      <c r="Q464">
        <v>40957</v>
      </c>
      <c r="R464">
        <v>1577</v>
      </c>
      <c r="S464" t="b">
        <v>0</v>
      </c>
      <c r="T464" t="s">
        <v>87</v>
      </c>
      <c r="U464" t="b">
        <v>0</v>
      </c>
      <c r="V464" t="s">
        <v>189</v>
      </c>
      <c r="W464" s="1">
        <v>44510.720729166664</v>
      </c>
      <c r="X464">
        <v>602</v>
      </c>
      <c r="Y464">
        <v>134</v>
      </c>
      <c r="Z464">
        <v>0</v>
      </c>
      <c r="AA464">
        <v>134</v>
      </c>
      <c r="AB464">
        <v>0</v>
      </c>
      <c r="AC464">
        <v>2</v>
      </c>
      <c r="AD464">
        <v>24</v>
      </c>
      <c r="AE464">
        <v>0</v>
      </c>
      <c r="AF464">
        <v>0</v>
      </c>
      <c r="AG464">
        <v>0</v>
      </c>
      <c r="AH464" t="s">
        <v>721</v>
      </c>
      <c r="AI464" s="1">
        <v>44511.204363425924</v>
      </c>
      <c r="AJ464">
        <v>975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24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>
      <c r="A465" t="s">
        <v>1255</v>
      </c>
      <c r="B465" t="s">
        <v>79</v>
      </c>
      <c r="C465" t="s">
        <v>600</v>
      </c>
      <c r="D465" t="s">
        <v>81</v>
      </c>
      <c r="E465" s="2" t="str">
        <f>HYPERLINK("capsilon://?command=openfolder&amp;siteaddress=FAM.docvelocity-na8.net&amp;folderid=FX3D6EE9C0-6EF7-204E-331F-713BF0C04F1E","FX211013222")</f>
        <v>FX211013222</v>
      </c>
      <c r="F465" t="s">
        <v>19</v>
      </c>
      <c r="G465" t="s">
        <v>19</v>
      </c>
      <c r="H465" t="s">
        <v>82</v>
      </c>
      <c r="I465" t="s">
        <v>1256</v>
      </c>
      <c r="J465">
        <v>66</v>
      </c>
      <c r="K465" t="s">
        <v>84</v>
      </c>
      <c r="L465" t="s">
        <v>85</v>
      </c>
      <c r="M465" t="s">
        <v>86</v>
      </c>
      <c r="N465">
        <v>2</v>
      </c>
      <c r="O465" s="1">
        <v>44510.722858796296</v>
      </c>
      <c r="P465" s="1">
        <v>44511.200590277775</v>
      </c>
      <c r="Q465">
        <v>40506</v>
      </c>
      <c r="R465">
        <v>770</v>
      </c>
      <c r="S465" t="b">
        <v>0</v>
      </c>
      <c r="T465" t="s">
        <v>87</v>
      </c>
      <c r="U465" t="b">
        <v>0</v>
      </c>
      <c r="V465" t="s">
        <v>147</v>
      </c>
      <c r="W465" s="1">
        <v>44510.7266087963</v>
      </c>
      <c r="X465">
        <v>222</v>
      </c>
      <c r="Y465">
        <v>9</v>
      </c>
      <c r="Z465">
        <v>0</v>
      </c>
      <c r="AA465">
        <v>9</v>
      </c>
      <c r="AB465">
        <v>52</v>
      </c>
      <c r="AC465">
        <v>14</v>
      </c>
      <c r="AD465">
        <v>57</v>
      </c>
      <c r="AE465">
        <v>0</v>
      </c>
      <c r="AF465">
        <v>0</v>
      </c>
      <c r="AG465">
        <v>0</v>
      </c>
      <c r="AH465" t="s">
        <v>182</v>
      </c>
      <c r="AI465" s="1">
        <v>44511.200590277775</v>
      </c>
      <c r="AJ465">
        <v>507</v>
      </c>
      <c r="AK465">
        <v>44</v>
      </c>
      <c r="AL465">
        <v>0</v>
      </c>
      <c r="AM465">
        <v>44</v>
      </c>
      <c r="AN465">
        <v>0</v>
      </c>
      <c r="AO465">
        <v>7</v>
      </c>
      <c r="AP465">
        <v>13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>
      <c r="A466" t="s">
        <v>1257</v>
      </c>
      <c r="B466" t="s">
        <v>79</v>
      </c>
      <c r="C466" t="s">
        <v>1258</v>
      </c>
      <c r="D466" t="s">
        <v>81</v>
      </c>
      <c r="E466" s="2" t="str">
        <f>HYPERLINK("capsilon://?command=openfolder&amp;siteaddress=FAM.docvelocity-na8.net&amp;folderid=FX016628F5-6EB4-3B33-CD8D-B37F22C9E61D","FX21114788")</f>
        <v>FX21114788</v>
      </c>
      <c r="F466" t="s">
        <v>19</v>
      </c>
      <c r="G466" t="s">
        <v>19</v>
      </c>
      <c r="H466" t="s">
        <v>82</v>
      </c>
      <c r="I466" t="s">
        <v>1259</v>
      </c>
      <c r="J466">
        <v>166</v>
      </c>
      <c r="K466" t="s">
        <v>84</v>
      </c>
      <c r="L466" t="s">
        <v>85</v>
      </c>
      <c r="M466" t="s">
        <v>86</v>
      </c>
      <c r="N466">
        <v>2</v>
      </c>
      <c r="O466" s="1">
        <v>44510.723414351851</v>
      </c>
      <c r="P466" s="1">
        <v>44511.207048611112</v>
      </c>
      <c r="Q466">
        <v>40110</v>
      </c>
      <c r="R466">
        <v>1676</v>
      </c>
      <c r="S466" t="b">
        <v>0</v>
      </c>
      <c r="T466" t="s">
        <v>87</v>
      </c>
      <c r="U466" t="b">
        <v>0</v>
      </c>
      <c r="V466" t="s">
        <v>181</v>
      </c>
      <c r="W466" s="1">
        <v>44510.731296296297</v>
      </c>
      <c r="X466">
        <v>643</v>
      </c>
      <c r="Y466">
        <v>132</v>
      </c>
      <c r="Z466">
        <v>0</v>
      </c>
      <c r="AA466">
        <v>132</v>
      </c>
      <c r="AB466">
        <v>0</v>
      </c>
      <c r="AC466">
        <v>41</v>
      </c>
      <c r="AD466">
        <v>34</v>
      </c>
      <c r="AE466">
        <v>0</v>
      </c>
      <c r="AF466">
        <v>0</v>
      </c>
      <c r="AG466">
        <v>0</v>
      </c>
      <c r="AH466" t="s">
        <v>177</v>
      </c>
      <c r="AI466" s="1">
        <v>44511.207048611112</v>
      </c>
      <c r="AJ466">
        <v>1033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34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>
      <c r="A467" t="s">
        <v>1260</v>
      </c>
      <c r="B467" t="s">
        <v>79</v>
      </c>
      <c r="C467" t="s">
        <v>1261</v>
      </c>
      <c r="D467" t="s">
        <v>81</v>
      </c>
      <c r="E467" s="2" t="str">
        <f>HYPERLINK("capsilon://?command=openfolder&amp;siteaddress=FAM.docvelocity-na8.net&amp;folderid=FX9202070B-115C-270A-517F-543588E6EFE4","FX21113654")</f>
        <v>FX21113654</v>
      </c>
      <c r="F467" t="s">
        <v>19</v>
      </c>
      <c r="G467" t="s">
        <v>19</v>
      </c>
      <c r="H467" t="s">
        <v>82</v>
      </c>
      <c r="I467" t="s">
        <v>1262</v>
      </c>
      <c r="J467">
        <v>56</v>
      </c>
      <c r="K467" t="s">
        <v>84</v>
      </c>
      <c r="L467" t="s">
        <v>85</v>
      </c>
      <c r="M467" t="s">
        <v>86</v>
      </c>
      <c r="N467">
        <v>2</v>
      </c>
      <c r="O467" s="1">
        <v>44510.73847222222</v>
      </c>
      <c r="P467" s="1">
        <v>44511.20590277778</v>
      </c>
      <c r="Q467">
        <v>39714</v>
      </c>
      <c r="R467">
        <v>672</v>
      </c>
      <c r="S467" t="b">
        <v>0</v>
      </c>
      <c r="T467" t="s">
        <v>87</v>
      </c>
      <c r="U467" t="b">
        <v>0</v>
      </c>
      <c r="V467" t="s">
        <v>181</v>
      </c>
      <c r="W467" s="1">
        <v>44510.740995370368</v>
      </c>
      <c r="X467">
        <v>214</v>
      </c>
      <c r="Y467">
        <v>42</v>
      </c>
      <c r="Z467">
        <v>0</v>
      </c>
      <c r="AA467">
        <v>42</v>
      </c>
      <c r="AB467">
        <v>0</v>
      </c>
      <c r="AC467">
        <v>3</v>
      </c>
      <c r="AD467">
        <v>14</v>
      </c>
      <c r="AE467">
        <v>0</v>
      </c>
      <c r="AF467">
        <v>0</v>
      </c>
      <c r="AG467">
        <v>0</v>
      </c>
      <c r="AH467" t="s">
        <v>182</v>
      </c>
      <c r="AI467" s="1">
        <v>44511.20590277778</v>
      </c>
      <c r="AJ467">
        <v>458</v>
      </c>
      <c r="AK467">
        <v>1</v>
      </c>
      <c r="AL467">
        <v>0</v>
      </c>
      <c r="AM467">
        <v>1</v>
      </c>
      <c r="AN467">
        <v>0</v>
      </c>
      <c r="AO467">
        <v>1</v>
      </c>
      <c r="AP467">
        <v>13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>
      <c r="A468" t="s">
        <v>1263</v>
      </c>
      <c r="B468" t="s">
        <v>79</v>
      </c>
      <c r="C468" t="s">
        <v>1264</v>
      </c>
      <c r="D468" t="s">
        <v>81</v>
      </c>
      <c r="E468" s="2" t="str">
        <f>HYPERLINK("capsilon://?command=openfolder&amp;siteaddress=FAM.docvelocity-na8.net&amp;folderid=FXB292BE2C-662B-28D4-A894-DEB2D74D52FF","FX211013762")</f>
        <v>FX211013762</v>
      </c>
      <c r="F468" t="s">
        <v>19</v>
      </c>
      <c r="G468" t="s">
        <v>19</v>
      </c>
      <c r="H468" t="s">
        <v>82</v>
      </c>
      <c r="I468" t="s">
        <v>1265</v>
      </c>
      <c r="J468">
        <v>176</v>
      </c>
      <c r="K468" t="s">
        <v>84</v>
      </c>
      <c r="L468" t="s">
        <v>85</v>
      </c>
      <c r="M468" t="s">
        <v>86</v>
      </c>
      <c r="N468">
        <v>2</v>
      </c>
      <c r="O468" s="1">
        <v>44510.745891203704</v>
      </c>
      <c r="P468" s="1">
        <v>44511.215416666666</v>
      </c>
      <c r="Q468">
        <v>38524</v>
      </c>
      <c r="R468">
        <v>2043</v>
      </c>
      <c r="S468" t="b">
        <v>0</v>
      </c>
      <c r="T468" t="s">
        <v>87</v>
      </c>
      <c r="U468" t="b">
        <v>0</v>
      </c>
      <c r="V468" t="s">
        <v>147</v>
      </c>
      <c r="W468" s="1">
        <v>44510.768136574072</v>
      </c>
      <c r="X468">
        <v>1045</v>
      </c>
      <c r="Y468">
        <v>146</v>
      </c>
      <c r="Z468">
        <v>0</v>
      </c>
      <c r="AA468">
        <v>146</v>
      </c>
      <c r="AB468">
        <v>0</v>
      </c>
      <c r="AC468">
        <v>10</v>
      </c>
      <c r="AD468">
        <v>30</v>
      </c>
      <c r="AE468">
        <v>0</v>
      </c>
      <c r="AF468">
        <v>0</v>
      </c>
      <c r="AG468">
        <v>0</v>
      </c>
      <c r="AH468" t="s">
        <v>182</v>
      </c>
      <c r="AI468" s="1">
        <v>44511.215416666666</v>
      </c>
      <c r="AJ468">
        <v>821</v>
      </c>
      <c r="AK468">
        <v>1</v>
      </c>
      <c r="AL468">
        <v>0</v>
      </c>
      <c r="AM468">
        <v>1</v>
      </c>
      <c r="AN468">
        <v>0</v>
      </c>
      <c r="AO468">
        <v>3</v>
      </c>
      <c r="AP468">
        <v>29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>
      <c r="A469" t="s">
        <v>1266</v>
      </c>
      <c r="B469" t="s">
        <v>79</v>
      </c>
      <c r="C469" t="s">
        <v>1076</v>
      </c>
      <c r="D469" t="s">
        <v>81</v>
      </c>
      <c r="E469" s="2" t="str">
        <f>HYPERLINK("capsilon://?command=openfolder&amp;siteaddress=FAM.docvelocity-na8.net&amp;folderid=FX7966660B-0B27-7636-122F-9341227E4479","FX21113932")</f>
        <v>FX21113932</v>
      </c>
      <c r="F469" t="s">
        <v>19</v>
      </c>
      <c r="G469" t="s">
        <v>19</v>
      </c>
      <c r="H469" t="s">
        <v>82</v>
      </c>
      <c r="I469" t="s">
        <v>1267</v>
      </c>
      <c r="J469">
        <v>38</v>
      </c>
      <c r="K469" t="s">
        <v>84</v>
      </c>
      <c r="L469" t="s">
        <v>85</v>
      </c>
      <c r="M469" t="s">
        <v>86</v>
      </c>
      <c r="N469">
        <v>2</v>
      </c>
      <c r="O469" s="1">
        <v>44510.803159722222</v>
      </c>
      <c r="P469" s="1">
        <v>44511.224305555559</v>
      </c>
      <c r="Q469">
        <v>35743</v>
      </c>
      <c r="R469">
        <v>644</v>
      </c>
      <c r="S469" t="b">
        <v>0</v>
      </c>
      <c r="T469" t="s">
        <v>87</v>
      </c>
      <c r="U469" t="b">
        <v>0</v>
      </c>
      <c r="V469" t="s">
        <v>181</v>
      </c>
      <c r="W469" s="1">
        <v>44510.805335648147</v>
      </c>
      <c r="X469">
        <v>175</v>
      </c>
      <c r="Y469">
        <v>37</v>
      </c>
      <c r="Z469">
        <v>0</v>
      </c>
      <c r="AA469">
        <v>37</v>
      </c>
      <c r="AB469">
        <v>0</v>
      </c>
      <c r="AC469">
        <v>17</v>
      </c>
      <c r="AD469">
        <v>1</v>
      </c>
      <c r="AE469">
        <v>0</v>
      </c>
      <c r="AF469">
        <v>0</v>
      </c>
      <c r="AG469">
        <v>0</v>
      </c>
      <c r="AH469" t="s">
        <v>721</v>
      </c>
      <c r="AI469" s="1">
        <v>44511.224305555559</v>
      </c>
      <c r="AJ469">
        <v>366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>
      <c r="A470" t="s">
        <v>1268</v>
      </c>
      <c r="B470" t="s">
        <v>79</v>
      </c>
      <c r="C470" t="s">
        <v>1269</v>
      </c>
      <c r="D470" t="s">
        <v>81</v>
      </c>
      <c r="E470" s="2" t="str">
        <f>HYPERLINK("capsilon://?command=openfolder&amp;siteaddress=FAM.docvelocity-na8.net&amp;folderid=FX334A81DB-8F48-5521-A38C-C9D5B9B0C3CF","FX211013532")</f>
        <v>FX211013532</v>
      </c>
      <c r="F470" t="s">
        <v>19</v>
      </c>
      <c r="G470" t="s">
        <v>19</v>
      </c>
      <c r="H470" t="s">
        <v>82</v>
      </c>
      <c r="I470" t="s">
        <v>1270</v>
      </c>
      <c r="J470">
        <v>26</v>
      </c>
      <c r="K470" t="s">
        <v>84</v>
      </c>
      <c r="L470" t="s">
        <v>85</v>
      </c>
      <c r="M470" t="s">
        <v>86</v>
      </c>
      <c r="N470">
        <v>1</v>
      </c>
      <c r="O470" s="1">
        <v>44501.729780092595</v>
      </c>
      <c r="P470" s="1">
        <v>44501.749027777776</v>
      </c>
      <c r="Q470">
        <v>1574</v>
      </c>
      <c r="R470">
        <v>89</v>
      </c>
      <c r="S470" t="b">
        <v>0</v>
      </c>
      <c r="T470" t="s">
        <v>87</v>
      </c>
      <c r="U470" t="b">
        <v>0</v>
      </c>
      <c r="V470" t="s">
        <v>108</v>
      </c>
      <c r="W470" s="1">
        <v>44501.749027777776</v>
      </c>
      <c r="X470">
        <v>42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26</v>
      </c>
      <c r="AE470">
        <v>21</v>
      </c>
      <c r="AF470">
        <v>0</v>
      </c>
      <c r="AG470">
        <v>2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>
      <c r="A471" t="s">
        <v>1271</v>
      </c>
      <c r="B471" t="s">
        <v>79</v>
      </c>
      <c r="C471" t="s">
        <v>1269</v>
      </c>
      <c r="D471" t="s">
        <v>81</v>
      </c>
      <c r="E471" s="2" t="str">
        <f>HYPERLINK("capsilon://?command=openfolder&amp;siteaddress=FAM.docvelocity-na8.net&amp;folderid=FX334A81DB-8F48-5521-A38C-C9D5B9B0C3CF","FX211013532")</f>
        <v>FX211013532</v>
      </c>
      <c r="F471" t="s">
        <v>19</v>
      </c>
      <c r="G471" t="s">
        <v>19</v>
      </c>
      <c r="H471" t="s">
        <v>82</v>
      </c>
      <c r="I471" t="s">
        <v>1272</v>
      </c>
      <c r="J471">
        <v>31</v>
      </c>
      <c r="K471" t="s">
        <v>84</v>
      </c>
      <c r="L471" t="s">
        <v>85</v>
      </c>
      <c r="M471" t="s">
        <v>86</v>
      </c>
      <c r="N471">
        <v>2</v>
      </c>
      <c r="O471" s="1">
        <v>44501.731354166666</v>
      </c>
      <c r="P471" s="1">
        <v>44502.164548611108</v>
      </c>
      <c r="Q471">
        <v>35365</v>
      </c>
      <c r="R471">
        <v>2063</v>
      </c>
      <c r="S471" t="b">
        <v>0</v>
      </c>
      <c r="T471" t="s">
        <v>87</v>
      </c>
      <c r="U471" t="b">
        <v>0</v>
      </c>
      <c r="V471" t="s">
        <v>125</v>
      </c>
      <c r="W471" s="1">
        <v>44501.748148148145</v>
      </c>
      <c r="X471">
        <v>1223</v>
      </c>
      <c r="Y471">
        <v>62</v>
      </c>
      <c r="Z471">
        <v>0</v>
      </c>
      <c r="AA471">
        <v>62</v>
      </c>
      <c r="AB471">
        <v>0</v>
      </c>
      <c r="AC471">
        <v>53</v>
      </c>
      <c r="AD471">
        <v>-31</v>
      </c>
      <c r="AE471">
        <v>0</v>
      </c>
      <c r="AF471">
        <v>0</v>
      </c>
      <c r="AG471">
        <v>0</v>
      </c>
      <c r="AH471" t="s">
        <v>160</v>
      </c>
      <c r="AI471" s="1">
        <v>44502.164548611108</v>
      </c>
      <c r="AJ471">
        <v>840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-31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>
      <c r="A472" t="s">
        <v>1273</v>
      </c>
      <c r="B472" t="s">
        <v>79</v>
      </c>
      <c r="C472" t="s">
        <v>1274</v>
      </c>
      <c r="D472" t="s">
        <v>81</v>
      </c>
      <c r="E472" s="2" t="str">
        <f>HYPERLINK("capsilon://?command=openfolder&amp;siteaddress=FAM.docvelocity-na8.net&amp;folderid=FX707B9566-DFDB-B032-FCBF-EFBB3F097B3B","FX211013736")</f>
        <v>FX211013736</v>
      </c>
      <c r="F472" t="s">
        <v>19</v>
      </c>
      <c r="G472" t="s">
        <v>19</v>
      </c>
      <c r="H472" t="s">
        <v>82</v>
      </c>
      <c r="I472" t="s">
        <v>1275</v>
      </c>
      <c r="J472">
        <v>44</v>
      </c>
      <c r="K472" t="s">
        <v>84</v>
      </c>
      <c r="L472" t="s">
        <v>85</v>
      </c>
      <c r="M472" t="s">
        <v>86</v>
      </c>
      <c r="N472">
        <v>2</v>
      </c>
      <c r="O472" s="1">
        <v>44510.938969907409</v>
      </c>
      <c r="P472" s="1">
        <v>44511.220069444447</v>
      </c>
      <c r="Q472">
        <v>23355</v>
      </c>
      <c r="R472">
        <v>932</v>
      </c>
      <c r="S472" t="b">
        <v>0</v>
      </c>
      <c r="T472" t="s">
        <v>87</v>
      </c>
      <c r="U472" t="b">
        <v>0</v>
      </c>
      <c r="V472" t="s">
        <v>130</v>
      </c>
      <c r="W472" s="1">
        <v>44511.155810185184</v>
      </c>
      <c r="X472">
        <v>524</v>
      </c>
      <c r="Y472">
        <v>39</v>
      </c>
      <c r="Z472">
        <v>0</v>
      </c>
      <c r="AA472">
        <v>39</v>
      </c>
      <c r="AB472">
        <v>0</v>
      </c>
      <c r="AC472">
        <v>27</v>
      </c>
      <c r="AD472">
        <v>5</v>
      </c>
      <c r="AE472">
        <v>0</v>
      </c>
      <c r="AF472">
        <v>0</v>
      </c>
      <c r="AG472">
        <v>0</v>
      </c>
      <c r="AH472" t="s">
        <v>721</v>
      </c>
      <c r="AI472" s="1">
        <v>44511.220069444447</v>
      </c>
      <c r="AJ472">
        <v>396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5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>
      <c r="A473" t="s">
        <v>1276</v>
      </c>
      <c r="B473" t="s">
        <v>79</v>
      </c>
      <c r="C473" t="s">
        <v>235</v>
      </c>
      <c r="D473" t="s">
        <v>81</v>
      </c>
      <c r="E473" s="2" t="str">
        <f>HYPERLINK("capsilon://?command=openfolder&amp;siteaddress=FAM.docvelocity-na8.net&amp;folderid=FX49379FB0-DCBB-AAD4-D9C2-C5B67D84F5CC","FX21111498")</f>
        <v>FX21111498</v>
      </c>
      <c r="F473" t="s">
        <v>19</v>
      </c>
      <c r="G473" t="s">
        <v>19</v>
      </c>
      <c r="H473" t="s">
        <v>82</v>
      </c>
      <c r="I473" t="s">
        <v>1277</v>
      </c>
      <c r="J473">
        <v>66</v>
      </c>
      <c r="K473" t="s">
        <v>84</v>
      </c>
      <c r="L473" t="s">
        <v>85</v>
      </c>
      <c r="M473" t="s">
        <v>86</v>
      </c>
      <c r="N473">
        <v>2</v>
      </c>
      <c r="O473" s="1">
        <v>44510.993981481479</v>
      </c>
      <c r="P473" s="1">
        <v>44511.228159722225</v>
      </c>
      <c r="Q473">
        <v>19642</v>
      </c>
      <c r="R473">
        <v>591</v>
      </c>
      <c r="S473" t="b">
        <v>0</v>
      </c>
      <c r="T473" t="s">
        <v>87</v>
      </c>
      <c r="U473" t="b">
        <v>0</v>
      </c>
      <c r="V473" t="s">
        <v>99</v>
      </c>
      <c r="W473" s="1">
        <v>44511.158206018517</v>
      </c>
      <c r="X473">
        <v>259</v>
      </c>
      <c r="Y473">
        <v>52</v>
      </c>
      <c r="Z473">
        <v>0</v>
      </c>
      <c r="AA473">
        <v>52</v>
      </c>
      <c r="AB473">
        <v>0</v>
      </c>
      <c r="AC473">
        <v>31</v>
      </c>
      <c r="AD473">
        <v>14</v>
      </c>
      <c r="AE473">
        <v>0</v>
      </c>
      <c r="AF473">
        <v>0</v>
      </c>
      <c r="AG473">
        <v>0</v>
      </c>
      <c r="AH473" t="s">
        <v>721</v>
      </c>
      <c r="AI473" s="1">
        <v>44511.228159722225</v>
      </c>
      <c r="AJ473">
        <v>332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14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>
      <c r="A474" t="s">
        <v>1278</v>
      </c>
      <c r="B474" t="s">
        <v>79</v>
      </c>
      <c r="C474" t="s">
        <v>866</v>
      </c>
      <c r="D474" t="s">
        <v>81</v>
      </c>
      <c r="E474" s="2" t="str">
        <f>HYPERLINK("capsilon://?command=openfolder&amp;siteaddress=FAM.docvelocity-na8.net&amp;folderid=FX7CF83F29-3FD2-5B14-EB83-872013AEBE06","FX21113431")</f>
        <v>FX21113431</v>
      </c>
      <c r="F474" t="s">
        <v>19</v>
      </c>
      <c r="G474" t="s">
        <v>19</v>
      </c>
      <c r="H474" t="s">
        <v>82</v>
      </c>
      <c r="I474" t="s">
        <v>1279</v>
      </c>
      <c r="J474">
        <v>66</v>
      </c>
      <c r="K474" t="s">
        <v>84</v>
      </c>
      <c r="L474" t="s">
        <v>85</v>
      </c>
      <c r="M474" t="s">
        <v>86</v>
      </c>
      <c r="N474">
        <v>2</v>
      </c>
      <c r="O474" s="1">
        <v>44511.342314814814</v>
      </c>
      <c r="P474" s="1">
        <v>44511.414780092593</v>
      </c>
      <c r="Q474">
        <v>5109</v>
      </c>
      <c r="R474">
        <v>1152</v>
      </c>
      <c r="S474" t="b">
        <v>0</v>
      </c>
      <c r="T474" t="s">
        <v>87</v>
      </c>
      <c r="U474" t="b">
        <v>0</v>
      </c>
      <c r="V474" t="s">
        <v>290</v>
      </c>
      <c r="W474" s="1">
        <v>44511.365451388891</v>
      </c>
      <c r="X474">
        <v>350</v>
      </c>
      <c r="Y474">
        <v>52</v>
      </c>
      <c r="Z474">
        <v>0</v>
      </c>
      <c r="AA474">
        <v>52</v>
      </c>
      <c r="AB474">
        <v>0</v>
      </c>
      <c r="AC474">
        <v>32</v>
      </c>
      <c r="AD474">
        <v>14</v>
      </c>
      <c r="AE474">
        <v>0</v>
      </c>
      <c r="AF474">
        <v>0</v>
      </c>
      <c r="AG474">
        <v>0</v>
      </c>
      <c r="AH474" t="s">
        <v>104</v>
      </c>
      <c r="AI474" s="1">
        <v>44511.414780092593</v>
      </c>
      <c r="AJ474">
        <v>780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14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>
      <c r="A475" t="s">
        <v>1280</v>
      </c>
      <c r="B475" t="s">
        <v>79</v>
      </c>
      <c r="C475" t="s">
        <v>1281</v>
      </c>
      <c r="D475" t="s">
        <v>81</v>
      </c>
      <c r="E475" s="2" t="str">
        <f>HYPERLINK("capsilon://?command=openfolder&amp;siteaddress=FAM.docvelocity-na8.net&amp;folderid=FXFDDEA007-E53D-2EAA-516C-5967B7F4D937","FX2110254")</f>
        <v>FX2110254</v>
      </c>
      <c r="F475" t="s">
        <v>19</v>
      </c>
      <c r="G475" t="s">
        <v>19</v>
      </c>
      <c r="H475" t="s">
        <v>82</v>
      </c>
      <c r="I475" t="s">
        <v>1282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44511.353009259263</v>
      </c>
      <c r="P475" s="1">
        <v>44511.427800925929</v>
      </c>
      <c r="Q475">
        <v>5349</v>
      </c>
      <c r="R475">
        <v>1113</v>
      </c>
      <c r="S475" t="b">
        <v>0</v>
      </c>
      <c r="T475" t="s">
        <v>87</v>
      </c>
      <c r="U475" t="b">
        <v>0</v>
      </c>
      <c r="V475" t="s">
        <v>290</v>
      </c>
      <c r="W475" s="1">
        <v>44511.382581018515</v>
      </c>
      <c r="X475">
        <v>627</v>
      </c>
      <c r="Y475">
        <v>54</v>
      </c>
      <c r="Z475">
        <v>0</v>
      </c>
      <c r="AA475">
        <v>54</v>
      </c>
      <c r="AB475">
        <v>0</v>
      </c>
      <c r="AC475">
        <v>44</v>
      </c>
      <c r="AD475">
        <v>12</v>
      </c>
      <c r="AE475">
        <v>0</v>
      </c>
      <c r="AF475">
        <v>0</v>
      </c>
      <c r="AG475">
        <v>0</v>
      </c>
      <c r="AH475" t="s">
        <v>104</v>
      </c>
      <c r="AI475" s="1">
        <v>44511.427800925929</v>
      </c>
      <c r="AJ475">
        <v>478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12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>
      <c r="A476" t="s">
        <v>1283</v>
      </c>
      <c r="B476" t="s">
        <v>79</v>
      </c>
      <c r="C476" t="s">
        <v>249</v>
      </c>
      <c r="D476" t="s">
        <v>81</v>
      </c>
      <c r="E476" s="2" t="str">
        <f>HYPERLINK("capsilon://?command=openfolder&amp;siteaddress=FAM.docvelocity-na8.net&amp;folderid=FX03883951-CF0F-94BC-3F3B-06738242B859","FX211011392")</f>
        <v>FX211011392</v>
      </c>
      <c r="F476" t="s">
        <v>19</v>
      </c>
      <c r="G476" t="s">
        <v>19</v>
      </c>
      <c r="H476" t="s">
        <v>82</v>
      </c>
      <c r="I476" t="s">
        <v>1284</v>
      </c>
      <c r="J476">
        <v>66</v>
      </c>
      <c r="K476" t="s">
        <v>84</v>
      </c>
      <c r="L476" t="s">
        <v>85</v>
      </c>
      <c r="M476" t="s">
        <v>86</v>
      </c>
      <c r="N476">
        <v>2</v>
      </c>
      <c r="O476" s="1">
        <v>44511.359722222223</v>
      </c>
      <c r="P476" s="1">
        <v>44511.429270833331</v>
      </c>
      <c r="Q476">
        <v>5145</v>
      </c>
      <c r="R476">
        <v>864</v>
      </c>
      <c r="S476" t="b">
        <v>0</v>
      </c>
      <c r="T476" t="s">
        <v>87</v>
      </c>
      <c r="U476" t="b">
        <v>0</v>
      </c>
      <c r="V476" t="s">
        <v>231</v>
      </c>
      <c r="W476" s="1">
        <v>44511.368738425925</v>
      </c>
      <c r="X476">
        <v>266</v>
      </c>
      <c r="Y476">
        <v>52</v>
      </c>
      <c r="Z476">
        <v>0</v>
      </c>
      <c r="AA476">
        <v>52</v>
      </c>
      <c r="AB476">
        <v>0</v>
      </c>
      <c r="AC476">
        <v>37</v>
      </c>
      <c r="AD476">
        <v>14</v>
      </c>
      <c r="AE476">
        <v>0</v>
      </c>
      <c r="AF476">
        <v>0</v>
      </c>
      <c r="AG476">
        <v>0</v>
      </c>
      <c r="AH476" t="s">
        <v>160</v>
      </c>
      <c r="AI476" s="1">
        <v>44511.429270833331</v>
      </c>
      <c r="AJ476">
        <v>598</v>
      </c>
      <c r="AK476">
        <v>1</v>
      </c>
      <c r="AL476">
        <v>0</v>
      </c>
      <c r="AM476">
        <v>1</v>
      </c>
      <c r="AN476">
        <v>0</v>
      </c>
      <c r="AO476">
        <v>1</v>
      </c>
      <c r="AP476">
        <v>13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>
      <c r="A477" t="s">
        <v>1285</v>
      </c>
      <c r="B477" t="s">
        <v>79</v>
      </c>
      <c r="C477" t="s">
        <v>1227</v>
      </c>
      <c r="D477" t="s">
        <v>81</v>
      </c>
      <c r="E477" s="2" t="str">
        <f>HYPERLINK("capsilon://?command=openfolder&amp;siteaddress=FAM.docvelocity-na8.net&amp;folderid=FXF7C1E319-9365-F9F7-4654-9FA42E5DC64A","FX21114584")</f>
        <v>FX21114584</v>
      </c>
      <c r="F477" t="s">
        <v>19</v>
      </c>
      <c r="G477" t="s">
        <v>19</v>
      </c>
      <c r="H477" t="s">
        <v>82</v>
      </c>
      <c r="I477" t="s">
        <v>1286</v>
      </c>
      <c r="J477">
        <v>28</v>
      </c>
      <c r="K477" t="s">
        <v>84</v>
      </c>
      <c r="L477" t="s">
        <v>85</v>
      </c>
      <c r="M477" t="s">
        <v>86</v>
      </c>
      <c r="N477">
        <v>2</v>
      </c>
      <c r="O477" s="1">
        <v>44511.383402777778</v>
      </c>
      <c r="P477" s="1">
        <v>44511.436388888891</v>
      </c>
      <c r="Q477">
        <v>3743</v>
      </c>
      <c r="R477">
        <v>835</v>
      </c>
      <c r="S477" t="b">
        <v>0</v>
      </c>
      <c r="T477" t="s">
        <v>87</v>
      </c>
      <c r="U477" t="b">
        <v>0</v>
      </c>
      <c r="V477" t="s">
        <v>231</v>
      </c>
      <c r="W477" s="1">
        <v>44511.394930555558</v>
      </c>
      <c r="X477">
        <v>93</v>
      </c>
      <c r="Y477">
        <v>21</v>
      </c>
      <c r="Z477">
        <v>0</v>
      </c>
      <c r="AA477">
        <v>21</v>
      </c>
      <c r="AB477">
        <v>0</v>
      </c>
      <c r="AC477">
        <v>0</v>
      </c>
      <c r="AD477">
        <v>7</v>
      </c>
      <c r="AE477">
        <v>0</v>
      </c>
      <c r="AF477">
        <v>0</v>
      </c>
      <c r="AG477">
        <v>0</v>
      </c>
      <c r="AH477" t="s">
        <v>104</v>
      </c>
      <c r="AI477" s="1">
        <v>44511.436388888891</v>
      </c>
      <c r="AJ477">
        <v>742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7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>
      <c r="A478" t="s">
        <v>1287</v>
      </c>
      <c r="B478" t="s">
        <v>79</v>
      </c>
      <c r="C478" t="s">
        <v>1288</v>
      </c>
      <c r="D478" t="s">
        <v>81</v>
      </c>
      <c r="E478" s="2" t="str">
        <f>HYPERLINK("capsilon://?command=openfolder&amp;siteaddress=FAM.docvelocity-na8.net&amp;folderid=FX9E67F49D-D4C3-AAC7-D947-1A504236297B","FX21109074")</f>
        <v>FX21109074</v>
      </c>
      <c r="F478" t="s">
        <v>19</v>
      </c>
      <c r="G478" t="s">
        <v>19</v>
      </c>
      <c r="H478" t="s">
        <v>82</v>
      </c>
      <c r="I478" t="s">
        <v>1289</v>
      </c>
      <c r="J478">
        <v>66</v>
      </c>
      <c r="K478" t="s">
        <v>84</v>
      </c>
      <c r="L478" t="s">
        <v>85</v>
      </c>
      <c r="M478" t="s">
        <v>86</v>
      </c>
      <c r="N478">
        <v>2</v>
      </c>
      <c r="O478" s="1">
        <v>44511.389861111114</v>
      </c>
      <c r="P478" s="1">
        <v>44511.444282407407</v>
      </c>
      <c r="Q478">
        <v>3029</v>
      </c>
      <c r="R478">
        <v>1673</v>
      </c>
      <c r="S478" t="b">
        <v>0</v>
      </c>
      <c r="T478" t="s">
        <v>87</v>
      </c>
      <c r="U478" t="b">
        <v>0</v>
      </c>
      <c r="V478" t="s">
        <v>88</v>
      </c>
      <c r="W478" s="1">
        <v>44511.415775462963</v>
      </c>
      <c r="X478">
        <v>910</v>
      </c>
      <c r="Y478">
        <v>52</v>
      </c>
      <c r="Z478">
        <v>0</v>
      </c>
      <c r="AA478">
        <v>52</v>
      </c>
      <c r="AB478">
        <v>0</v>
      </c>
      <c r="AC478">
        <v>51</v>
      </c>
      <c r="AD478">
        <v>14</v>
      </c>
      <c r="AE478">
        <v>0</v>
      </c>
      <c r="AF478">
        <v>0</v>
      </c>
      <c r="AG478">
        <v>0</v>
      </c>
      <c r="AH478" t="s">
        <v>104</v>
      </c>
      <c r="AI478" s="1">
        <v>44511.444282407407</v>
      </c>
      <c r="AJ478">
        <v>682</v>
      </c>
      <c r="AK478">
        <v>2</v>
      </c>
      <c r="AL478">
        <v>0</v>
      </c>
      <c r="AM478">
        <v>2</v>
      </c>
      <c r="AN478">
        <v>0</v>
      </c>
      <c r="AO478">
        <v>2</v>
      </c>
      <c r="AP478">
        <v>12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>
      <c r="A479" t="s">
        <v>1290</v>
      </c>
      <c r="B479" t="s">
        <v>79</v>
      </c>
      <c r="C479" t="s">
        <v>216</v>
      </c>
      <c r="D479" t="s">
        <v>81</v>
      </c>
      <c r="E479" s="2" t="str">
        <f>HYPERLINK("capsilon://?command=openfolder&amp;siteaddress=FAM.docvelocity-na8.net&amp;folderid=FX19BFC87A-45F3-D54C-A501-61C300AED009","FX211011321")</f>
        <v>FX211011321</v>
      </c>
      <c r="F479" t="s">
        <v>19</v>
      </c>
      <c r="G479" t="s">
        <v>19</v>
      </c>
      <c r="H479" t="s">
        <v>82</v>
      </c>
      <c r="I479" t="s">
        <v>1291</v>
      </c>
      <c r="J479">
        <v>38</v>
      </c>
      <c r="K479" t="s">
        <v>84</v>
      </c>
      <c r="L479" t="s">
        <v>85</v>
      </c>
      <c r="M479" t="s">
        <v>86</v>
      </c>
      <c r="N479">
        <v>1</v>
      </c>
      <c r="O479" s="1">
        <v>44501.736805555556</v>
      </c>
      <c r="P479" s="1">
        <v>44501.752604166664</v>
      </c>
      <c r="Q479">
        <v>1108</v>
      </c>
      <c r="R479">
        <v>257</v>
      </c>
      <c r="S479" t="b">
        <v>0</v>
      </c>
      <c r="T479" t="s">
        <v>87</v>
      </c>
      <c r="U479" t="b">
        <v>0</v>
      </c>
      <c r="V479" t="s">
        <v>108</v>
      </c>
      <c r="W479" s="1">
        <v>44501.752604166664</v>
      </c>
      <c r="X479">
        <v>150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38</v>
      </c>
      <c r="AE479">
        <v>37</v>
      </c>
      <c r="AF479">
        <v>0</v>
      </c>
      <c r="AG479">
        <v>2</v>
      </c>
      <c r="AH479" t="s">
        <v>87</v>
      </c>
      <c r="AI479" t="s">
        <v>87</v>
      </c>
      <c r="AJ479" t="s">
        <v>87</v>
      </c>
      <c r="AK479" t="s">
        <v>87</v>
      </c>
      <c r="AL479" t="s">
        <v>87</v>
      </c>
      <c r="AM479" t="s">
        <v>87</v>
      </c>
      <c r="AN479" t="s">
        <v>87</v>
      </c>
      <c r="AO479" t="s">
        <v>87</v>
      </c>
      <c r="AP479" t="s">
        <v>87</v>
      </c>
      <c r="AQ479" t="s">
        <v>87</v>
      </c>
      <c r="AR479" t="s">
        <v>87</v>
      </c>
      <c r="AS479" t="s">
        <v>87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>
      <c r="A480" t="s">
        <v>1292</v>
      </c>
      <c r="B480" t="s">
        <v>79</v>
      </c>
      <c r="C480" t="s">
        <v>1293</v>
      </c>
      <c r="D480" t="s">
        <v>81</v>
      </c>
      <c r="E480" s="2" t="str">
        <f>HYPERLINK("capsilon://?command=openfolder&amp;siteaddress=FAM.docvelocity-na8.net&amp;folderid=FX8DBFA975-9447-299A-107B-3E6B2BECA329","FX21115402")</f>
        <v>FX21115402</v>
      </c>
      <c r="F480" t="s">
        <v>19</v>
      </c>
      <c r="G480" t="s">
        <v>19</v>
      </c>
      <c r="H480" t="s">
        <v>82</v>
      </c>
      <c r="I480" t="s">
        <v>1294</v>
      </c>
      <c r="J480">
        <v>208</v>
      </c>
      <c r="K480" t="s">
        <v>84</v>
      </c>
      <c r="L480" t="s">
        <v>85</v>
      </c>
      <c r="M480" t="s">
        <v>86</v>
      </c>
      <c r="N480">
        <v>2</v>
      </c>
      <c r="O480" s="1">
        <v>44511.395312499997</v>
      </c>
      <c r="P480" s="1">
        <v>44511.500798611109</v>
      </c>
      <c r="Q480">
        <v>6396</v>
      </c>
      <c r="R480">
        <v>2718</v>
      </c>
      <c r="S480" t="b">
        <v>0</v>
      </c>
      <c r="T480" t="s">
        <v>87</v>
      </c>
      <c r="U480" t="b">
        <v>0</v>
      </c>
      <c r="V480" t="s">
        <v>88</v>
      </c>
      <c r="W480" s="1">
        <v>44511.433935185189</v>
      </c>
      <c r="X480">
        <v>1568</v>
      </c>
      <c r="Y480">
        <v>173</v>
      </c>
      <c r="Z480">
        <v>0</v>
      </c>
      <c r="AA480">
        <v>173</v>
      </c>
      <c r="AB480">
        <v>0</v>
      </c>
      <c r="AC480">
        <v>87</v>
      </c>
      <c r="AD480">
        <v>35</v>
      </c>
      <c r="AE480">
        <v>0</v>
      </c>
      <c r="AF480">
        <v>0</v>
      </c>
      <c r="AG480">
        <v>0</v>
      </c>
      <c r="AH480" t="s">
        <v>182</v>
      </c>
      <c r="AI480" s="1">
        <v>44511.500798611109</v>
      </c>
      <c r="AJ480">
        <v>1078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35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>
      <c r="A481" t="s">
        <v>1295</v>
      </c>
      <c r="B481" t="s">
        <v>79</v>
      </c>
      <c r="C481" t="s">
        <v>1296</v>
      </c>
      <c r="D481" t="s">
        <v>81</v>
      </c>
      <c r="E481" s="2" t="str">
        <f>HYPERLINK("capsilon://?command=openfolder&amp;siteaddress=FAM.docvelocity-na8.net&amp;folderid=FX6BE550DD-5D9D-4A6B-9FB0-4641EE52D774","FX21114354")</f>
        <v>FX21114354</v>
      </c>
      <c r="F481" t="s">
        <v>19</v>
      </c>
      <c r="G481" t="s">
        <v>19</v>
      </c>
      <c r="H481" t="s">
        <v>82</v>
      </c>
      <c r="I481" t="s">
        <v>1297</v>
      </c>
      <c r="J481">
        <v>38</v>
      </c>
      <c r="K481" t="s">
        <v>84</v>
      </c>
      <c r="L481" t="s">
        <v>85</v>
      </c>
      <c r="M481" t="s">
        <v>86</v>
      </c>
      <c r="N481">
        <v>2</v>
      </c>
      <c r="O481" s="1">
        <v>44511.399837962963</v>
      </c>
      <c r="P481" s="1">
        <v>44511.493356481478</v>
      </c>
      <c r="Q481">
        <v>7570</v>
      </c>
      <c r="R481">
        <v>510</v>
      </c>
      <c r="S481" t="b">
        <v>0</v>
      </c>
      <c r="T481" t="s">
        <v>87</v>
      </c>
      <c r="U481" t="b">
        <v>0</v>
      </c>
      <c r="V481" t="s">
        <v>147</v>
      </c>
      <c r="W481" s="1">
        <v>44511.423414351855</v>
      </c>
      <c r="X481">
        <v>105</v>
      </c>
      <c r="Y481">
        <v>37</v>
      </c>
      <c r="Z481">
        <v>0</v>
      </c>
      <c r="AA481">
        <v>37</v>
      </c>
      <c r="AB481">
        <v>0</v>
      </c>
      <c r="AC481">
        <v>8</v>
      </c>
      <c r="AD481">
        <v>1</v>
      </c>
      <c r="AE481">
        <v>0</v>
      </c>
      <c r="AF481">
        <v>0</v>
      </c>
      <c r="AG481">
        <v>0</v>
      </c>
      <c r="AH481" t="s">
        <v>177</v>
      </c>
      <c r="AI481" s="1">
        <v>44511.493356481478</v>
      </c>
      <c r="AJ481">
        <v>405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>
      <c r="A482" t="s">
        <v>1298</v>
      </c>
      <c r="B482" t="s">
        <v>79</v>
      </c>
      <c r="C482" t="s">
        <v>838</v>
      </c>
      <c r="D482" t="s">
        <v>81</v>
      </c>
      <c r="E482" s="2" t="str">
        <f>HYPERLINK("capsilon://?command=openfolder&amp;siteaddress=FAM.docvelocity-na8.net&amp;folderid=FX837508DE-BE60-FE09-E3F7-8A60AA992A0E","FX2111886")</f>
        <v>FX2111886</v>
      </c>
      <c r="F482" t="s">
        <v>19</v>
      </c>
      <c r="G482" t="s">
        <v>19</v>
      </c>
      <c r="H482" t="s">
        <v>82</v>
      </c>
      <c r="I482" t="s">
        <v>1299</v>
      </c>
      <c r="J482">
        <v>66</v>
      </c>
      <c r="K482" t="s">
        <v>84</v>
      </c>
      <c r="L482" t="s">
        <v>85</v>
      </c>
      <c r="M482" t="s">
        <v>86</v>
      </c>
      <c r="N482">
        <v>2</v>
      </c>
      <c r="O482" s="1">
        <v>44511.402800925927</v>
      </c>
      <c r="P482" s="1">
        <v>44511.504849537036</v>
      </c>
      <c r="Q482">
        <v>8170</v>
      </c>
      <c r="R482">
        <v>647</v>
      </c>
      <c r="S482" t="b">
        <v>0</v>
      </c>
      <c r="T482" t="s">
        <v>87</v>
      </c>
      <c r="U482" t="b">
        <v>0</v>
      </c>
      <c r="V482" t="s">
        <v>147</v>
      </c>
      <c r="W482" s="1">
        <v>44511.426238425927</v>
      </c>
      <c r="X482">
        <v>243</v>
      </c>
      <c r="Y482">
        <v>52</v>
      </c>
      <c r="Z482">
        <v>0</v>
      </c>
      <c r="AA482">
        <v>52</v>
      </c>
      <c r="AB482">
        <v>0</v>
      </c>
      <c r="AC482">
        <v>34</v>
      </c>
      <c r="AD482">
        <v>14</v>
      </c>
      <c r="AE482">
        <v>0</v>
      </c>
      <c r="AF482">
        <v>0</v>
      </c>
      <c r="AG482">
        <v>0</v>
      </c>
      <c r="AH482" t="s">
        <v>721</v>
      </c>
      <c r="AI482" s="1">
        <v>44511.504849537036</v>
      </c>
      <c r="AJ482">
        <v>404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14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>
      <c r="A483" t="s">
        <v>1300</v>
      </c>
      <c r="B483" t="s">
        <v>79</v>
      </c>
      <c r="C483" t="s">
        <v>1250</v>
      </c>
      <c r="D483" t="s">
        <v>81</v>
      </c>
      <c r="E483" s="2" t="str">
        <f>HYPERLINK("capsilon://?command=openfolder&amp;siteaddress=FAM.docvelocity-na8.net&amp;folderid=FXA9348DE8-7C4F-2A27-1F81-FFF650C65BF5","FX21114452")</f>
        <v>FX21114452</v>
      </c>
      <c r="F483" t="s">
        <v>19</v>
      </c>
      <c r="G483" t="s">
        <v>19</v>
      </c>
      <c r="H483" t="s">
        <v>82</v>
      </c>
      <c r="I483" t="s">
        <v>1301</v>
      </c>
      <c r="J483">
        <v>66</v>
      </c>
      <c r="K483" t="s">
        <v>84</v>
      </c>
      <c r="L483" t="s">
        <v>85</v>
      </c>
      <c r="M483" t="s">
        <v>86</v>
      </c>
      <c r="N483">
        <v>2</v>
      </c>
      <c r="O483" s="1">
        <v>44511.404351851852</v>
      </c>
      <c r="P483" s="1">
        <v>44511.503587962965</v>
      </c>
      <c r="Q483">
        <v>8049</v>
      </c>
      <c r="R483">
        <v>525</v>
      </c>
      <c r="S483" t="b">
        <v>0</v>
      </c>
      <c r="T483" t="s">
        <v>87</v>
      </c>
      <c r="U483" t="b">
        <v>0</v>
      </c>
      <c r="V483" t="s">
        <v>147</v>
      </c>
      <c r="W483" s="1">
        <v>44511.429120370369</v>
      </c>
      <c r="X483">
        <v>248</v>
      </c>
      <c r="Y483">
        <v>52</v>
      </c>
      <c r="Z483">
        <v>0</v>
      </c>
      <c r="AA483">
        <v>52</v>
      </c>
      <c r="AB483">
        <v>0</v>
      </c>
      <c r="AC483">
        <v>35</v>
      </c>
      <c r="AD483">
        <v>14</v>
      </c>
      <c r="AE483">
        <v>0</v>
      </c>
      <c r="AF483">
        <v>0</v>
      </c>
      <c r="AG483">
        <v>0</v>
      </c>
      <c r="AH483" t="s">
        <v>89</v>
      </c>
      <c r="AI483" s="1">
        <v>44511.503587962965</v>
      </c>
      <c r="AJ483">
        <v>277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14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>
      <c r="A484" t="s">
        <v>1302</v>
      </c>
      <c r="B484" t="s">
        <v>79</v>
      </c>
      <c r="C484" t="s">
        <v>273</v>
      </c>
      <c r="D484" t="s">
        <v>81</v>
      </c>
      <c r="E484" s="2" t="str">
        <f>HYPERLINK("capsilon://?command=openfolder&amp;siteaddress=FAM.docvelocity-na8.net&amp;folderid=FXC6C9FE8F-246F-078E-E94C-F02C5F4F0D0B","FX211014120")</f>
        <v>FX211014120</v>
      </c>
      <c r="F484" t="s">
        <v>19</v>
      </c>
      <c r="G484" t="s">
        <v>19</v>
      </c>
      <c r="H484" t="s">
        <v>82</v>
      </c>
      <c r="I484" t="s">
        <v>1303</v>
      </c>
      <c r="J484">
        <v>38</v>
      </c>
      <c r="K484" t="s">
        <v>84</v>
      </c>
      <c r="L484" t="s">
        <v>85</v>
      </c>
      <c r="M484" t="s">
        <v>86</v>
      </c>
      <c r="N484">
        <v>2</v>
      </c>
      <c r="O484" s="1">
        <v>44511.409618055557</v>
      </c>
      <c r="P484" s="1">
        <v>44511.50681712963</v>
      </c>
      <c r="Q484">
        <v>7658</v>
      </c>
      <c r="R484">
        <v>740</v>
      </c>
      <c r="S484" t="b">
        <v>0</v>
      </c>
      <c r="T484" t="s">
        <v>87</v>
      </c>
      <c r="U484" t="b">
        <v>0</v>
      </c>
      <c r="V484" t="s">
        <v>130</v>
      </c>
      <c r="W484" s="1">
        <v>44511.429895833331</v>
      </c>
      <c r="X484">
        <v>221</v>
      </c>
      <c r="Y484">
        <v>37</v>
      </c>
      <c r="Z484">
        <v>0</v>
      </c>
      <c r="AA484">
        <v>37</v>
      </c>
      <c r="AB484">
        <v>0</v>
      </c>
      <c r="AC484">
        <v>17</v>
      </c>
      <c r="AD484">
        <v>1</v>
      </c>
      <c r="AE484">
        <v>0</v>
      </c>
      <c r="AF484">
        <v>0</v>
      </c>
      <c r="AG484">
        <v>0</v>
      </c>
      <c r="AH484" t="s">
        <v>182</v>
      </c>
      <c r="AI484" s="1">
        <v>44511.50681712963</v>
      </c>
      <c r="AJ484">
        <v>519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>
      <c r="A485" t="s">
        <v>1304</v>
      </c>
      <c r="B485" t="s">
        <v>79</v>
      </c>
      <c r="C485" t="s">
        <v>1305</v>
      </c>
      <c r="D485" t="s">
        <v>81</v>
      </c>
      <c r="E485" s="2" t="str">
        <f>HYPERLINK("capsilon://?command=openfolder&amp;siteaddress=FAM.docvelocity-na8.net&amp;folderid=FXF2D8F656-1F9E-92D5-00C5-615640756BE4","FX2111776")</f>
        <v>FX2111776</v>
      </c>
      <c r="F485" t="s">
        <v>19</v>
      </c>
      <c r="G485" t="s">
        <v>19</v>
      </c>
      <c r="H485" t="s">
        <v>82</v>
      </c>
      <c r="I485" t="s">
        <v>1306</v>
      </c>
      <c r="J485">
        <v>275</v>
      </c>
      <c r="K485" t="s">
        <v>84</v>
      </c>
      <c r="L485" t="s">
        <v>85</v>
      </c>
      <c r="M485" t="s">
        <v>86</v>
      </c>
      <c r="N485">
        <v>2</v>
      </c>
      <c r="O485" s="1">
        <v>44511.413854166669</v>
      </c>
      <c r="P485" s="1">
        <v>44511.516921296294</v>
      </c>
      <c r="Q485">
        <v>5093</v>
      </c>
      <c r="R485">
        <v>3812</v>
      </c>
      <c r="S485" t="b">
        <v>0</v>
      </c>
      <c r="T485" t="s">
        <v>87</v>
      </c>
      <c r="U485" t="b">
        <v>0</v>
      </c>
      <c r="V485" t="s">
        <v>130</v>
      </c>
      <c r="W485" s="1">
        <v>44511.460358796299</v>
      </c>
      <c r="X485">
        <v>2631</v>
      </c>
      <c r="Y485">
        <v>251</v>
      </c>
      <c r="Z485">
        <v>0</v>
      </c>
      <c r="AA485">
        <v>251</v>
      </c>
      <c r="AB485">
        <v>0</v>
      </c>
      <c r="AC485">
        <v>75</v>
      </c>
      <c r="AD485">
        <v>24</v>
      </c>
      <c r="AE485">
        <v>0</v>
      </c>
      <c r="AF485">
        <v>0</v>
      </c>
      <c r="AG485">
        <v>0</v>
      </c>
      <c r="AH485" t="s">
        <v>89</v>
      </c>
      <c r="AI485" s="1">
        <v>44511.516921296294</v>
      </c>
      <c r="AJ485">
        <v>1151</v>
      </c>
      <c r="AK485">
        <v>25</v>
      </c>
      <c r="AL485">
        <v>0</v>
      </c>
      <c r="AM485">
        <v>25</v>
      </c>
      <c r="AN485">
        <v>0</v>
      </c>
      <c r="AO485">
        <v>25</v>
      </c>
      <c r="AP485">
        <v>-1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>
      <c r="A486" t="s">
        <v>1307</v>
      </c>
      <c r="B486" t="s">
        <v>79</v>
      </c>
      <c r="C486" t="s">
        <v>1308</v>
      </c>
      <c r="D486" t="s">
        <v>81</v>
      </c>
      <c r="E486" s="2" t="str">
        <f>HYPERLINK("capsilon://?command=openfolder&amp;siteaddress=FAM.docvelocity-na8.net&amp;folderid=FX8AB35D37-A5BB-12FF-E59E-7DC4471B1BCC","FX21113723")</f>
        <v>FX21113723</v>
      </c>
      <c r="F486" t="s">
        <v>19</v>
      </c>
      <c r="G486" t="s">
        <v>19</v>
      </c>
      <c r="H486" t="s">
        <v>82</v>
      </c>
      <c r="I486" t="s">
        <v>1309</v>
      </c>
      <c r="J486">
        <v>219</v>
      </c>
      <c r="K486" t="s">
        <v>84</v>
      </c>
      <c r="L486" t="s">
        <v>85</v>
      </c>
      <c r="M486" t="s">
        <v>86</v>
      </c>
      <c r="N486">
        <v>2</v>
      </c>
      <c r="O486" s="1">
        <v>44511.421539351853</v>
      </c>
      <c r="P486" s="1">
        <v>44511.514722222222</v>
      </c>
      <c r="Q486">
        <v>6271</v>
      </c>
      <c r="R486">
        <v>1780</v>
      </c>
      <c r="S486" t="b">
        <v>0</v>
      </c>
      <c r="T486" t="s">
        <v>87</v>
      </c>
      <c r="U486" t="b">
        <v>0</v>
      </c>
      <c r="V486" t="s">
        <v>290</v>
      </c>
      <c r="W486" s="1">
        <v>44511.442546296297</v>
      </c>
      <c r="X486">
        <v>926</v>
      </c>
      <c r="Y486">
        <v>134</v>
      </c>
      <c r="Z486">
        <v>0</v>
      </c>
      <c r="AA486">
        <v>134</v>
      </c>
      <c r="AB486">
        <v>21</v>
      </c>
      <c r="AC486">
        <v>30</v>
      </c>
      <c r="AD486">
        <v>85</v>
      </c>
      <c r="AE486">
        <v>0</v>
      </c>
      <c r="AF486">
        <v>0</v>
      </c>
      <c r="AG486">
        <v>0</v>
      </c>
      <c r="AH486" t="s">
        <v>104</v>
      </c>
      <c r="AI486" s="1">
        <v>44511.514722222222</v>
      </c>
      <c r="AJ486">
        <v>854</v>
      </c>
      <c r="AK486">
        <v>2</v>
      </c>
      <c r="AL486">
        <v>0</v>
      </c>
      <c r="AM486">
        <v>2</v>
      </c>
      <c r="AN486">
        <v>21</v>
      </c>
      <c r="AO486">
        <v>2</v>
      </c>
      <c r="AP486">
        <v>83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>
      <c r="A487" t="s">
        <v>1310</v>
      </c>
      <c r="B487" t="s">
        <v>79</v>
      </c>
      <c r="C487" t="s">
        <v>1214</v>
      </c>
      <c r="D487" t="s">
        <v>81</v>
      </c>
      <c r="E487" s="2" t="str">
        <f>HYPERLINK("capsilon://?command=openfolder&amp;siteaddress=FAM.docvelocity-na8.net&amp;folderid=FX29A0F3EC-4B89-6523-2295-A14B2F043154","FX21115098")</f>
        <v>FX21115098</v>
      </c>
      <c r="F487" t="s">
        <v>19</v>
      </c>
      <c r="G487" t="s">
        <v>19</v>
      </c>
      <c r="H487" t="s">
        <v>82</v>
      </c>
      <c r="I487" t="s">
        <v>1311</v>
      </c>
      <c r="J487">
        <v>28</v>
      </c>
      <c r="K487" t="s">
        <v>84</v>
      </c>
      <c r="L487" t="s">
        <v>85</v>
      </c>
      <c r="M487" t="s">
        <v>86</v>
      </c>
      <c r="N487">
        <v>2</v>
      </c>
      <c r="O487" s="1">
        <v>44511.422199074077</v>
      </c>
      <c r="P487" s="1">
        <v>44511.506261574075</v>
      </c>
      <c r="Q487">
        <v>6711</v>
      </c>
      <c r="R487">
        <v>552</v>
      </c>
      <c r="S487" t="b">
        <v>0</v>
      </c>
      <c r="T487" t="s">
        <v>87</v>
      </c>
      <c r="U487" t="b">
        <v>0</v>
      </c>
      <c r="V487" t="s">
        <v>88</v>
      </c>
      <c r="W487" s="1">
        <v>44511.438935185186</v>
      </c>
      <c r="X487">
        <v>431</v>
      </c>
      <c r="Y487">
        <v>0</v>
      </c>
      <c r="Z487">
        <v>0</v>
      </c>
      <c r="AA487">
        <v>0</v>
      </c>
      <c r="AB487">
        <v>21</v>
      </c>
      <c r="AC487">
        <v>0</v>
      </c>
      <c r="AD487">
        <v>28</v>
      </c>
      <c r="AE487">
        <v>0</v>
      </c>
      <c r="AF487">
        <v>0</v>
      </c>
      <c r="AG487">
        <v>0</v>
      </c>
      <c r="AH487" t="s">
        <v>721</v>
      </c>
      <c r="AI487" s="1">
        <v>44511.506261574075</v>
      </c>
      <c r="AJ487">
        <v>121</v>
      </c>
      <c r="AK487">
        <v>0</v>
      </c>
      <c r="AL487">
        <v>0</v>
      </c>
      <c r="AM487">
        <v>0</v>
      </c>
      <c r="AN487">
        <v>21</v>
      </c>
      <c r="AO487">
        <v>0</v>
      </c>
      <c r="AP487">
        <v>28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>
      <c r="A488" t="s">
        <v>1312</v>
      </c>
      <c r="B488" t="s">
        <v>79</v>
      </c>
      <c r="C488" t="s">
        <v>1313</v>
      </c>
      <c r="D488" t="s">
        <v>81</v>
      </c>
      <c r="E488" s="2" t="str">
        <f>HYPERLINK("capsilon://?command=openfolder&amp;siteaddress=FAM.docvelocity-na8.net&amp;folderid=FX9BE1D644-440D-887C-7A8F-D2E6EDDE3A2A","FX21112809")</f>
        <v>FX21112809</v>
      </c>
      <c r="F488" t="s">
        <v>19</v>
      </c>
      <c r="G488" t="s">
        <v>19</v>
      </c>
      <c r="H488" t="s">
        <v>82</v>
      </c>
      <c r="I488" t="s">
        <v>1314</v>
      </c>
      <c r="J488">
        <v>172</v>
      </c>
      <c r="K488" t="s">
        <v>84</v>
      </c>
      <c r="L488" t="s">
        <v>85</v>
      </c>
      <c r="M488" t="s">
        <v>86</v>
      </c>
      <c r="N488">
        <v>2</v>
      </c>
      <c r="O488" s="1">
        <v>44511.422453703701</v>
      </c>
      <c r="P488" s="1">
        <v>44511.532442129632</v>
      </c>
      <c r="Q488">
        <v>4798</v>
      </c>
      <c r="R488">
        <v>4705</v>
      </c>
      <c r="S488" t="b">
        <v>0</v>
      </c>
      <c r="T488" t="s">
        <v>87</v>
      </c>
      <c r="U488" t="b">
        <v>0</v>
      </c>
      <c r="V488" t="s">
        <v>88</v>
      </c>
      <c r="W488" s="1">
        <v>44511.467222222222</v>
      </c>
      <c r="X488">
        <v>2444</v>
      </c>
      <c r="Y488">
        <v>155</v>
      </c>
      <c r="Z488">
        <v>0</v>
      </c>
      <c r="AA488">
        <v>155</v>
      </c>
      <c r="AB488">
        <v>0</v>
      </c>
      <c r="AC488">
        <v>86</v>
      </c>
      <c r="AD488">
        <v>17</v>
      </c>
      <c r="AE488">
        <v>0</v>
      </c>
      <c r="AF488">
        <v>0</v>
      </c>
      <c r="AG488">
        <v>0</v>
      </c>
      <c r="AH488" t="s">
        <v>721</v>
      </c>
      <c r="AI488" s="1">
        <v>44511.532442129632</v>
      </c>
      <c r="AJ488">
        <v>2261</v>
      </c>
      <c r="AK488">
        <v>25</v>
      </c>
      <c r="AL488">
        <v>0</v>
      </c>
      <c r="AM488">
        <v>25</v>
      </c>
      <c r="AN488">
        <v>0</v>
      </c>
      <c r="AO488">
        <v>24</v>
      </c>
      <c r="AP488">
        <v>-8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>
      <c r="A489" t="s">
        <v>1315</v>
      </c>
      <c r="B489" t="s">
        <v>79</v>
      </c>
      <c r="C489" t="s">
        <v>1214</v>
      </c>
      <c r="D489" t="s">
        <v>81</v>
      </c>
      <c r="E489" s="2" t="str">
        <f>HYPERLINK("capsilon://?command=openfolder&amp;siteaddress=FAM.docvelocity-na8.net&amp;folderid=FX29A0F3EC-4B89-6523-2295-A14B2F043154","FX21115098")</f>
        <v>FX21115098</v>
      </c>
      <c r="F489" t="s">
        <v>19</v>
      </c>
      <c r="G489" t="s">
        <v>19</v>
      </c>
      <c r="H489" t="s">
        <v>82</v>
      </c>
      <c r="I489" t="s">
        <v>1316</v>
      </c>
      <c r="J489">
        <v>128</v>
      </c>
      <c r="K489" t="s">
        <v>84</v>
      </c>
      <c r="L489" t="s">
        <v>85</v>
      </c>
      <c r="M489" t="s">
        <v>86</v>
      </c>
      <c r="N489">
        <v>2</v>
      </c>
      <c r="O489" s="1">
        <v>44511.423171296294</v>
      </c>
      <c r="P489" s="1">
        <v>44511.518159722225</v>
      </c>
      <c r="Q489">
        <v>6824</v>
      </c>
      <c r="R489">
        <v>1383</v>
      </c>
      <c r="S489" t="b">
        <v>0</v>
      </c>
      <c r="T489" t="s">
        <v>87</v>
      </c>
      <c r="U489" t="b">
        <v>0</v>
      </c>
      <c r="V489" t="s">
        <v>125</v>
      </c>
      <c r="W489" s="1">
        <v>44511.451701388891</v>
      </c>
      <c r="X489">
        <v>1078</v>
      </c>
      <c r="Y489">
        <v>92</v>
      </c>
      <c r="Z489">
        <v>0</v>
      </c>
      <c r="AA489">
        <v>92</v>
      </c>
      <c r="AB489">
        <v>0</v>
      </c>
      <c r="AC489">
        <v>25</v>
      </c>
      <c r="AD489">
        <v>36</v>
      </c>
      <c r="AE489">
        <v>0</v>
      </c>
      <c r="AF489">
        <v>0</v>
      </c>
      <c r="AG489">
        <v>0</v>
      </c>
      <c r="AH489" t="s">
        <v>104</v>
      </c>
      <c r="AI489" s="1">
        <v>44511.518159722225</v>
      </c>
      <c r="AJ489">
        <v>296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36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>
      <c r="A490" t="s">
        <v>1317</v>
      </c>
      <c r="B490" t="s">
        <v>79</v>
      </c>
      <c r="C490" t="s">
        <v>1318</v>
      </c>
      <c r="D490" t="s">
        <v>81</v>
      </c>
      <c r="E490" s="2" t="str">
        <f>HYPERLINK("capsilon://?command=openfolder&amp;siteaddress=FAM.docvelocity-na8.net&amp;folderid=FX8C614D54-E88B-DE49-941E-0D50CABA8DE1","FX21114627")</f>
        <v>FX21114627</v>
      </c>
      <c r="F490" t="s">
        <v>19</v>
      </c>
      <c r="G490" t="s">
        <v>19</v>
      </c>
      <c r="H490" t="s">
        <v>82</v>
      </c>
      <c r="I490" t="s">
        <v>1319</v>
      </c>
      <c r="J490">
        <v>317</v>
      </c>
      <c r="K490" t="s">
        <v>84</v>
      </c>
      <c r="L490" t="s">
        <v>85</v>
      </c>
      <c r="M490" t="s">
        <v>86</v>
      </c>
      <c r="N490">
        <v>2</v>
      </c>
      <c r="O490" s="1">
        <v>44511.427951388891</v>
      </c>
      <c r="P490" s="1">
        <v>44511.531944444447</v>
      </c>
      <c r="Q490">
        <v>6518</v>
      </c>
      <c r="R490">
        <v>2467</v>
      </c>
      <c r="S490" t="b">
        <v>0</v>
      </c>
      <c r="T490" t="s">
        <v>87</v>
      </c>
      <c r="U490" t="b">
        <v>0</v>
      </c>
      <c r="V490" t="s">
        <v>290</v>
      </c>
      <c r="W490" s="1">
        <v>44511.455648148149</v>
      </c>
      <c r="X490">
        <v>1131</v>
      </c>
      <c r="Y490">
        <v>277</v>
      </c>
      <c r="Z490">
        <v>0</v>
      </c>
      <c r="AA490">
        <v>277</v>
      </c>
      <c r="AB490">
        <v>0</v>
      </c>
      <c r="AC490">
        <v>43</v>
      </c>
      <c r="AD490">
        <v>40</v>
      </c>
      <c r="AE490">
        <v>0</v>
      </c>
      <c r="AF490">
        <v>0</v>
      </c>
      <c r="AG490">
        <v>0</v>
      </c>
      <c r="AH490" t="s">
        <v>89</v>
      </c>
      <c r="AI490" s="1">
        <v>44511.531944444447</v>
      </c>
      <c r="AJ490">
        <v>1297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40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>
      <c r="A491" t="s">
        <v>1320</v>
      </c>
      <c r="B491" t="s">
        <v>79</v>
      </c>
      <c r="C491" t="s">
        <v>1321</v>
      </c>
      <c r="D491" t="s">
        <v>81</v>
      </c>
      <c r="E491" s="2" t="str">
        <f>HYPERLINK("capsilon://?command=openfolder&amp;siteaddress=FAM.docvelocity-na8.net&amp;folderid=FX48AE1FC0-C4AE-E5A6-2E8E-64236B153A7F","FX211010203")</f>
        <v>FX211010203</v>
      </c>
      <c r="F491" t="s">
        <v>19</v>
      </c>
      <c r="G491" t="s">
        <v>19</v>
      </c>
      <c r="H491" t="s">
        <v>82</v>
      </c>
      <c r="I491" t="s">
        <v>1322</v>
      </c>
      <c r="J491">
        <v>28</v>
      </c>
      <c r="K491" t="s">
        <v>84</v>
      </c>
      <c r="L491" t="s">
        <v>85</v>
      </c>
      <c r="M491" t="s">
        <v>86</v>
      </c>
      <c r="N491">
        <v>1</v>
      </c>
      <c r="O491" s="1">
        <v>44511.436192129629</v>
      </c>
      <c r="P491" s="1">
        <v>44511.471099537041</v>
      </c>
      <c r="Q491">
        <v>2573</v>
      </c>
      <c r="R491">
        <v>443</v>
      </c>
      <c r="S491" t="b">
        <v>0</v>
      </c>
      <c r="T491" t="s">
        <v>87</v>
      </c>
      <c r="U491" t="b">
        <v>0</v>
      </c>
      <c r="V491" t="s">
        <v>231</v>
      </c>
      <c r="W491" s="1">
        <v>44511.471099537041</v>
      </c>
      <c r="X491">
        <v>174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28</v>
      </c>
      <c r="AE491">
        <v>21</v>
      </c>
      <c r="AF491">
        <v>0</v>
      </c>
      <c r="AG491">
        <v>2</v>
      </c>
      <c r="AH491" t="s">
        <v>87</v>
      </c>
      <c r="AI491" t="s">
        <v>87</v>
      </c>
      <c r="AJ491" t="s">
        <v>87</v>
      </c>
      <c r="AK491" t="s">
        <v>87</v>
      </c>
      <c r="AL491" t="s">
        <v>87</v>
      </c>
      <c r="AM491" t="s">
        <v>87</v>
      </c>
      <c r="AN491" t="s">
        <v>87</v>
      </c>
      <c r="AO491" t="s">
        <v>87</v>
      </c>
      <c r="AP491" t="s">
        <v>87</v>
      </c>
      <c r="AQ491" t="s">
        <v>87</v>
      </c>
      <c r="AR491" t="s">
        <v>87</v>
      </c>
      <c r="AS491" t="s">
        <v>87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>
      <c r="A492" t="s">
        <v>1323</v>
      </c>
      <c r="B492" t="s">
        <v>79</v>
      </c>
      <c r="C492" t="s">
        <v>1324</v>
      </c>
      <c r="D492" t="s">
        <v>81</v>
      </c>
      <c r="E492" s="2" t="str">
        <f>HYPERLINK("capsilon://?command=openfolder&amp;siteaddress=FAM.docvelocity-na8.net&amp;folderid=FX2AAC483A-8057-A402-7E40-51E0C42D2B41","FX21113226")</f>
        <v>FX21113226</v>
      </c>
      <c r="F492" t="s">
        <v>19</v>
      </c>
      <c r="G492" t="s">
        <v>19</v>
      </c>
      <c r="H492" t="s">
        <v>82</v>
      </c>
      <c r="I492" t="s">
        <v>1325</v>
      </c>
      <c r="J492">
        <v>166</v>
      </c>
      <c r="K492" t="s">
        <v>84</v>
      </c>
      <c r="L492" t="s">
        <v>85</v>
      </c>
      <c r="M492" t="s">
        <v>86</v>
      </c>
      <c r="N492">
        <v>1</v>
      </c>
      <c r="O492" s="1">
        <v>44511.438969907409</v>
      </c>
      <c r="P492" s="1">
        <v>44511.482442129629</v>
      </c>
      <c r="Q492">
        <v>2541</v>
      </c>
      <c r="R492">
        <v>1215</v>
      </c>
      <c r="S492" t="b">
        <v>0</v>
      </c>
      <c r="T492" t="s">
        <v>87</v>
      </c>
      <c r="U492" t="b">
        <v>0</v>
      </c>
      <c r="V492" t="s">
        <v>231</v>
      </c>
      <c r="W492" s="1">
        <v>44511.482442129629</v>
      </c>
      <c r="X492">
        <v>979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166</v>
      </c>
      <c r="AE492">
        <v>135</v>
      </c>
      <c r="AF492">
        <v>0</v>
      </c>
      <c r="AG492">
        <v>7</v>
      </c>
      <c r="AH492" t="s">
        <v>87</v>
      </c>
      <c r="AI492" t="s">
        <v>87</v>
      </c>
      <c r="AJ492" t="s">
        <v>87</v>
      </c>
      <c r="AK492" t="s">
        <v>87</v>
      </c>
      <c r="AL492" t="s">
        <v>87</v>
      </c>
      <c r="AM492" t="s">
        <v>87</v>
      </c>
      <c r="AN492" t="s">
        <v>87</v>
      </c>
      <c r="AO492" t="s">
        <v>87</v>
      </c>
      <c r="AP492" t="s">
        <v>87</v>
      </c>
      <c r="AQ492" t="s">
        <v>87</v>
      </c>
      <c r="AR492" t="s">
        <v>87</v>
      </c>
      <c r="AS492" t="s">
        <v>87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>
      <c r="A493" t="s">
        <v>1326</v>
      </c>
      <c r="B493" t="s">
        <v>79</v>
      </c>
      <c r="C493" t="s">
        <v>1321</v>
      </c>
      <c r="D493" t="s">
        <v>81</v>
      </c>
      <c r="E493" s="2" t="str">
        <f>HYPERLINK("capsilon://?command=openfolder&amp;siteaddress=FAM.docvelocity-na8.net&amp;folderid=FX48AE1FC0-C4AE-E5A6-2E8E-64236B153A7F","FX211010203")</f>
        <v>FX211010203</v>
      </c>
      <c r="F493" t="s">
        <v>19</v>
      </c>
      <c r="G493" t="s">
        <v>19</v>
      </c>
      <c r="H493" t="s">
        <v>82</v>
      </c>
      <c r="I493" t="s">
        <v>1327</v>
      </c>
      <c r="J493">
        <v>28</v>
      </c>
      <c r="K493" t="s">
        <v>84</v>
      </c>
      <c r="L493" t="s">
        <v>85</v>
      </c>
      <c r="M493" t="s">
        <v>86</v>
      </c>
      <c r="N493">
        <v>2</v>
      </c>
      <c r="O493" s="1">
        <v>44511.439513888887</v>
      </c>
      <c r="P493" s="1">
        <v>44511.522476851853</v>
      </c>
      <c r="Q493">
        <v>6451</v>
      </c>
      <c r="R493">
        <v>717</v>
      </c>
      <c r="S493" t="b">
        <v>0</v>
      </c>
      <c r="T493" t="s">
        <v>87</v>
      </c>
      <c r="U493" t="b">
        <v>0</v>
      </c>
      <c r="V493" t="s">
        <v>99</v>
      </c>
      <c r="W493" s="1">
        <v>44511.502557870372</v>
      </c>
      <c r="X493">
        <v>130</v>
      </c>
      <c r="Y493">
        <v>21</v>
      </c>
      <c r="Z493">
        <v>0</v>
      </c>
      <c r="AA493">
        <v>21</v>
      </c>
      <c r="AB493">
        <v>0</v>
      </c>
      <c r="AC493">
        <v>1</v>
      </c>
      <c r="AD493">
        <v>7</v>
      </c>
      <c r="AE493">
        <v>0</v>
      </c>
      <c r="AF493">
        <v>0</v>
      </c>
      <c r="AG493">
        <v>0</v>
      </c>
      <c r="AH493" t="s">
        <v>104</v>
      </c>
      <c r="AI493" s="1">
        <v>44511.522476851853</v>
      </c>
      <c r="AJ493">
        <v>372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</v>
      </c>
      <c r="AQ493">
        <v>21</v>
      </c>
      <c r="AR493">
        <v>0</v>
      </c>
      <c r="AS493">
        <v>2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>
      <c r="A494" t="s">
        <v>1328</v>
      </c>
      <c r="B494" t="s">
        <v>79</v>
      </c>
      <c r="C494" t="s">
        <v>400</v>
      </c>
      <c r="D494" t="s">
        <v>81</v>
      </c>
      <c r="E494" s="2" t="str">
        <f>HYPERLINK("capsilon://?command=openfolder&amp;siteaddress=FAM.docvelocity-na8.net&amp;folderid=FXEFB02BAA-CD9C-692D-ACF2-2521E273083C","FX210914424")</f>
        <v>FX210914424</v>
      </c>
      <c r="F494" t="s">
        <v>19</v>
      </c>
      <c r="G494" t="s">
        <v>19</v>
      </c>
      <c r="H494" t="s">
        <v>82</v>
      </c>
      <c r="I494" t="s">
        <v>1329</v>
      </c>
      <c r="J494">
        <v>28</v>
      </c>
      <c r="K494" t="s">
        <v>84</v>
      </c>
      <c r="L494" t="s">
        <v>85</v>
      </c>
      <c r="M494" t="s">
        <v>86</v>
      </c>
      <c r="N494">
        <v>2</v>
      </c>
      <c r="O494" s="1">
        <v>44511.442743055559</v>
      </c>
      <c r="P494" s="1">
        <v>44511.529398148145</v>
      </c>
      <c r="Q494">
        <v>7084</v>
      </c>
      <c r="R494">
        <v>403</v>
      </c>
      <c r="S494" t="b">
        <v>0</v>
      </c>
      <c r="T494" t="s">
        <v>87</v>
      </c>
      <c r="U494" t="b">
        <v>0</v>
      </c>
      <c r="V494" t="s">
        <v>125</v>
      </c>
      <c r="W494" s="1">
        <v>44511.456666666665</v>
      </c>
      <c r="X494">
        <v>177</v>
      </c>
      <c r="Y494">
        <v>21</v>
      </c>
      <c r="Z494">
        <v>0</v>
      </c>
      <c r="AA494">
        <v>21</v>
      </c>
      <c r="AB494">
        <v>0</v>
      </c>
      <c r="AC494">
        <v>3</v>
      </c>
      <c r="AD494">
        <v>7</v>
      </c>
      <c r="AE494">
        <v>0</v>
      </c>
      <c r="AF494">
        <v>0</v>
      </c>
      <c r="AG494">
        <v>0</v>
      </c>
      <c r="AH494" t="s">
        <v>104</v>
      </c>
      <c r="AI494" s="1">
        <v>44511.529398148145</v>
      </c>
      <c r="AJ494">
        <v>226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>
      <c r="A495" t="s">
        <v>1330</v>
      </c>
      <c r="B495" t="s">
        <v>79</v>
      </c>
      <c r="C495" t="s">
        <v>1047</v>
      </c>
      <c r="D495" t="s">
        <v>81</v>
      </c>
      <c r="E495" s="2" t="str">
        <f>HYPERLINK("capsilon://?command=openfolder&amp;siteaddress=FAM.docvelocity-na8.net&amp;folderid=FX04E31DCD-D5F7-5CA8-A6E3-56AFCDD121D6","FX21109140")</f>
        <v>FX21109140</v>
      </c>
      <c r="F495" t="s">
        <v>19</v>
      </c>
      <c r="G495" t="s">
        <v>19</v>
      </c>
      <c r="H495" t="s">
        <v>82</v>
      </c>
      <c r="I495" t="s">
        <v>1331</v>
      </c>
      <c r="J495">
        <v>38</v>
      </c>
      <c r="K495" t="s">
        <v>84</v>
      </c>
      <c r="L495" t="s">
        <v>85</v>
      </c>
      <c r="M495" t="s">
        <v>86</v>
      </c>
      <c r="N495">
        <v>2</v>
      </c>
      <c r="O495" s="1">
        <v>44511.462407407409</v>
      </c>
      <c r="P495" s="1">
        <v>44511.536469907405</v>
      </c>
      <c r="Q495">
        <v>5457</v>
      </c>
      <c r="R495">
        <v>942</v>
      </c>
      <c r="S495" t="b">
        <v>0</v>
      </c>
      <c r="T495" t="s">
        <v>87</v>
      </c>
      <c r="U495" t="b">
        <v>0</v>
      </c>
      <c r="V495" t="s">
        <v>290</v>
      </c>
      <c r="W495" s="1">
        <v>44511.470972222225</v>
      </c>
      <c r="X495">
        <v>551</v>
      </c>
      <c r="Y495">
        <v>37</v>
      </c>
      <c r="Z495">
        <v>0</v>
      </c>
      <c r="AA495">
        <v>37</v>
      </c>
      <c r="AB495">
        <v>0</v>
      </c>
      <c r="AC495">
        <v>33</v>
      </c>
      <c r="AD495">
        <v>1</v>
      </c>
      <c r="AE495">
        <v>0</v>
      </c>
      <c r="AF495">
        <v>0</v>
      </c>
      <c r="AG495">
        <v>0</v>
      </c>
      <c r="AH495" t="s">
        <v>89</v>
      </c>
      <c r="AI495" s="1">
        <v>44511.536469907405</v>
      </c>
      <c r="AJ495">
        <v>391</v>
      </c>
      <c r="AK495">
        <v>1</v>
      </c>
      <c r="AL495">
        <v>0</v>
      </c>
      <c r="AM495">
        <v>1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>
      <c r="A496" t="s">
        <v>1332</v>
      </c>
      <c r="B496" t="s">
        <v>79</v>
      </c>
      <c r="C496" t="s">
        <v>606</v>
      </c>
      <c r="D496" t="s">
        <v>81</v>
      </c>
      <c r="E496" s="2" t="str">
        <f>HYPERLINK("capsilon://?command=openfolder&amp;siteaddress=FAM.docvelocity-na8.net&amp;folderid=FX1D7BBE65-8B9B-4844-CF8F-6FE952DA5999","FX21112623")</f>
        <v>FX21112623</v>
      </c>
      <c r="F496" t="s">
        <v>19</v>
      </c>
      <c r="G496" t="s">
        <v>19</v>
      </c>
      <c r="H496" t="s">
        <v>82</v>
      </c>
      <c r="I496" t="s">
        <v>1333</v>
      </c>
      <c r="J496">
        <v>38</v>
      </c>
      <c r="K496" t="s">
        <v>84</v>
      </c>
      <c r="L496" t="s">
        <v>85</v>
      </c>
      <c r="M496" t="s">
        <v>86</v>
      </c>
      <c r="N496">
        <v>2</v>
      </c>
      <c r="O496" s="1">
        <v>44511.468136574076</v>
      </c>
      <c r="P496" s="1">
        <v>44511.533495370371</v>
      </c>
      <c r="Q496">
        <v>5359</v>
      </c>
      <c r="R496">
        <v>288</v>
      </c>
      <c r="S496" t="b">
        <v>0</v>
      </c>
      <c r="T496" t="s">
        <v>87</v>
      </c>
      <c r="U496" t="b">
        <v>0</v>
      </c>
      <c r="V496" t="s">
        <v>181</v>
      </c>
      <c r="W496" s="1">
        <v>44511.470972222225</v>
      </c>
      <c r="X496">
        <v>165</v>
      </c>
      <c r="Y496">
        <v>37</v>
      </c>
      <c r="Z496">
        <v>0</v>
      </c>
      <c r="AA496">
        <v>37</v>
      </c>
      <c r="AB496">
        <v>0</v>
      </c>
      <c r="AC496">
        <v>28</v>
      </c>
      <c r="AD496">
        <v>1</v>
      </c>
      <c r="AE496">
        <v>0</v>
      </c>
      <c r="AF496">
        <v>0</v>
      </c>
      <c r="AG496">
        <v>0</v>
      </c>
      <c r="AH496" t="s">
        <v>104</v>
      </c>
      <c r="AI496" s="1">
        <v>44511.533495370371</v>
      </c>
      <c r="AJ496">
        <v>123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>
      <c r="A497" t="s">
        <v>1334</v>
      </c>
      <c r="B497" t="s">
        <v>79</v>
      </c>
      <c r="C497" t="s">
        <v>1335</v>
      </c>
      <c r="D497" t="s">
        <v>81</v>
      </c>
      <c r="E497" s="2" t="str">
        <f>HYPERLINK("capsilon://?command=openfolder&amp;siteaddress=FAM.docvelocity-na8.net&amp;folderid=FX357747EE-8D74-A82E-F07B-76AC66C141A3","FX21114745")</f>
        <v>FX21114745</v>
      </c>
      <c r="F497" t="s">
        <v>19</v>
      </c>
      <c r="G497" t="s">
        <v>19</v>
      </c>
      <c r="H497" t="s">
        <v>82</v>
      </c>
      <c r="I497" t="s">
        <v>1336</v>
      </c>
      <c r="J497">
        <v>394</v>
      </c>
      <c r="K497" t="s">
        <v>84</v>
      </c>
      <c r="L497" t="s">
        <v>85</v>
      </c>
      <c r="M497" t="s">
        <v>86</v>
      </c>
      <c r="N497">
        <v>2</v>
      </c>
      <c r="O497" s="1">
        <v>44511.469965277778</v>
      </c>
      <c r="P497" s="1">
        <v>44511.544502314813</v>
      </c>
      <c r="Q497">
        <v>3760</v>
      </c>
      <c r="R497">
        <v>2680</v>
      </c>
      <c r="S497" t="b">
        <v>0</v>
      </c>
      <c r="T497" t="s">
        <v>87</v>
      </c>
      <c r="U497" t="b">
        <v>0</v>
      </c>
      <c r="V497" t="s">
        <v>290</v>
      </c>
      <c r="W497" s="1">
        <v>44511.489282407405</v>
      </c>
      <c r="X497">
        <v>1582</v>
      </c>
      <c r="Y497">
        <v>341</v>
      </c>
      <c r="Z497">
        <v>0</v>
      </c>
      <c r="AA497">
        <v>341</v>
      </c>
      <c r="AB497">
        <v>0</v>
      </c>
      <c r="AC497">
        <v>109</v>
      </c>
      <c r="AD497">
        <v>53</v>
      </c>
      <c r="AE497">
        <v>0</v>
      </c>
      <c r="AF497">
        <v>0</v>
      </c>
      <c r="AG497">
        <v>0</v>
      </c>
      <c r="AH497" t="s">
        <v>104</v>
      </c>
      <c r="AI497" s="1">
        <v>44511.544502314813</v>
      </c>
      <c r="AJ497">
        <v>950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53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>
      <c r="A498" t="s">
        <v>1337</v>
      </c>
      <c r="B498" t="s">
        <v>79</v>
      </c>
      <c r="C498" t="s">
        <v>1338</v>
      </c>
      <c r="D498" t="s">
        <v>81</v>
      </c>
      <c r="E498" s="2" t="str">
        <f>HYPERLINK("capsilon://?command=openfolder&amp;siteaddress=FAM.docvelocity-na8.net&amp;folderid=FXC7DCE9D6-AC8B-4D28-243B-BB2E69E05FC4","FX21112174")</f>
        <v>FX21112174</v>
      </c>
      <c r="F498" t="s">
        <v>19</v>
      </c>
      <c r="G498" t="s">
        <v>19</v>
      </c>
      <c r="H498" t="s">
        <v>82</v>
      </c>
      <c r="I498" t="s">
        <v>1339</v>
      </c>
      <c r="J498">
        <v>38</v>
      </c>
      <c r="K498" t="s">
        <v>84</v>
      </c>
      <c r="L498" t="s">
        <v>85</v>
      </c>
      <c r="M498" t="s">
        <v>86</v>
      </c>
      <c r="N498">
        <v>2</v>
      </c>
      <c r="O498" s="1">
        <v>44511.470949074072</v>
      </c>
      <c r="P498" s="1">
        <v>44511.539120370369</v>
      </c>
      <c r="Q498">
        <v>5546</v>
      </c>
      <c r="R498">
        <v>344</v>
      </c>
      <c r="S498" t="b">
        <v>0</v>
      </c>
      <c r="T498" t="s">
        <v>87</v>
      </c>
      <c r="U498" t="b">
        <v>0</v>
      </c>
      <c r="V498" t="s">
        <v>181</v>
      </c>
      <c r="W498" s="1">
        <v>44511.472326388888</v>
      </c>
      <c r="X498">
        <v>116</v>
      </c>
      <c r="Y498">
        <v>37</v>
      </c>
      <c r="Z498">
        <v>0</v>
      </c>
      <c r="AA498">
        <v>37</v>
      </c>
      <c r="AB498">
        <v>0</v>
      </c>
      <c r="AC498">
        <v>18</v>
      </c>
      <c r="AD498">
        <v>1</v>
      </c>
      <c r="AE498">
        <v>0</v>
      </c>
      <c r="AF498">
        <v>0</v>
      </c>
      <c r="AG498">
        <v>0</v>
      </c>
      <c r="AH498" t="s">
        <v>89</v>
      </c>
      <c r="AI498" s="1">
        <v>44511.539120370369</v>
      </c>
      <c r="AJ498">
        <v>228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>
      <c r="A499" t="s">
        <v>1340</v>
      </c>
      <c r="B499" t="s">
        <v>79</v>
      </c>
      <c r="C499" t="s">
        <v>1321</v>
      </c>
      <c r="D499" t="s">
        <v>81</v>
      </c>
      <c r="E499" s="2" t="str">
        <f>HYPERLINK("capsilon://?command=openfolder&amp;siteaddress=FAM.docvelocity-na8.net&amp;folderid=FX48AE1FC0-C4AE-E5A6-2E8E-64236B153A7F","FX211010203")</f>
        <v>FX211010203</v>
      </c>
      <c r="F499" t="s">
        <v>19</v>
      </c>
      <c r="G499" t="s">
        <v>19</v>
      </c>
      <c r="H499" t="s">
        <v>82</v>
      </c>
      <c r="I499" t="s">
        <v>1322</v>
      </c>
      <c r="J499">
        <v>56</v>
      </c>
      <c r="K499" t="s">
        <v>84</v>
      </c>
      <c r="L499" t="s">
        <v>85</v>
      </c>
      <c r="M499" t="s">
        <v>86</v>
      </c>
      <c r="N499">
        <v>2</v>
      </c>
      <c r="O499" s="1">
        <v>44511.471863425926</v>
      </c>
      <c r="P499" s="1">
        <v>44511.484710648147</v>
      </c>
      <c r="Q499">
        <v>240</v>
      </c>
      <c r="R499">
        <v>870</v>
      </c>
      <c r="S499" t="b">
        <v>0</v>
      </c>
      <c r="T499" t="s">
        <v>87</v>
      </c>
      <c r="U499" t="b">
        <v>1</v>
      </c>
      <c r="V499" t="s">
        <v>181</v>
      </c>
      <c r="W499" s="1">
        <v>44511.475624999999</v>
      </c>
      <c r="X499">
        <v>284</v>
      </c>
      <c r="Y499">
        <v>42</v>
      </c>
      <c r="Z499">
        <v>0</v>
      </c>
      <c r="AA499">
        <v>42</v>
      </c>
      <c r="AB499">
        <v>0</v>
      </c>
      <c r="AC499">
        <v>19</v>
      </c>
      <c r="AD499">
        <v>14</v>
      </c>
      <c r="AE499">
        <v>0</v>
      </c>
      <c r="AF499">
        <v>0</v>
      </c>
      <c r="AG499">
        <v>0</v>
      </c>
      <c r="AH499" t="s">
        <v>182</v>
      </c>
      <c r="AI499" s="1">
        <v>44511.484710648147</v>
      </c>
      <c r="AJ499">
        <v>586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13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>
      <c r="A500" t="s">
        <v>1341</v>
      </c>
      <c r="B500" t="s">
        <v>79</v>
      </c>
      <c r="C500" t="s">
        <v>1137</v>
      </c>
      <c r="D500" t="s">
        <v>81</v>
      </c>
      <c r="E500" s="2" t="str">
        <f>HYPERLINK("capsilon://?command=openfolder&amp;siteaddress=FAM.docvelocity-na8.net&amp;folderid=FX708AACA7-DC93-E473-BF2B-9C6C1F95D541","FX21112802")</f>
        <v>FX21112802</v>
      </c>
      <c r="F500" t="s">
        <v>19</v>
      </c>
      <c r="G500" t="s">
        <v>19</v>
      </c>
      <c r="H500" t="s">
        <v>82</v>
      </c>
      <c r="I500" t="s">
        <v>1342</v>
      </c>
      <c r="J500">
        <v>66</v>
      </c>
      <c r="K500" t="s">
        <v>84</v>
      </c>
      <c r="L500" t="s">
        <v>85</v>
      </c>
      <c r="M500" t="s">
        <v>86</v>
      </c>
      <c r="N500">
        <v>2</v>
      </c>
      <c r="O500" s="1">
        <v>44511.472777777781</v>
      </c>
      <c r="P500" s="1">
        <v>44511.542905092596</v>
      </c>
      <c r="Q500">
        <v>5471</v>
      </c>
      <c r="R500">
        <v>588</v>
      </c>
      <c r="S500" t="b">
        <v>0</v>
      </c>
      <c r="T500" t="s">
        <v>87</v>
      </c>
      <c r="U500" t="b">
        <v>0</v>
      </c>
      <c r="V500" t="s">
        <v>181</v>
      </c>
      <c r="W500" s="1">
        <v>44511.47865740741</v>
      </c>
      <c r="X500">
        <v>262</v>
      </c>
      <c r="Y500">
        <v>52</v>
      </c>
      <c r="Z500">
        <v>0</v>
      </c>
      <c r="AA500">
        <v>52</v>
      </c>
      <c r="AB500">
        <v>0</v>
      </c>
      <c r="AC500">
        <v>33</v>
      </c>
      <c r="AD500">
        <v>14</v>
      </c>
      <c r="AE500">
        <v>0</v>
      </c>
      <c r="AF500">
        <v>0</v>
      </c>
      <c r="AG500">
        <v>0</v>
      </c>
      <c r="AH500" t="s">
        <v>89</v>
      </c>
      <c r="AI500" s="1">
        <v>44511.542905092596</v>
      </c>
      <c r="AJ500">
        <v>326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14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>
      <c r="A501" t="s">
        <v>1343</v>
      </c>
      <c r="B501" t="s">
        <v>79</v>
      </c>
      <c r="C501" t="s">
        <v>1324</v>
      </c>
      <c r="D501" t="s">
        <v>81</v>
      </c>
      <c r="E501" s="2" t="str">
        <f>HYPERLINK("capsilon://?command=openfolder&amp;siteaddress=FAM.docvelocity-na8.net&amp;folderid=FX2AAC483A-8057-A402-7E40-51E0C42D2B41","FX21113226")</f>
        <v>FX21113226</v>
      </c>
      <c r="F501" t="s">
        <v>19</v>
      </c>
      <c r="G501" t="s">
        <v>19</v>
      </c>
      <c r="H501" t="s">
        <v>82</v>
      </c>
      <c r="I501" t="s">
        <v>1325</v>
      </c>
      <c r="J501">
        <v>222</v>
      </c>
      <c r="K501" t="s">
        <v>84</v>
      </c>
      <c r="L501" t="s">
        <v>85</v>
      </c>
      <c r="M501" t="s">
        <v>86</v>
      </c>
      <c r="N501">
        <v>2</v>
      </c>
      <c r="O501" s="1">
        <v>44511.483425925922</v>
      </c>
      <c r="P501" s="1">
        <v>44511.504826388889</v>
      </c>
      <c r="Q501">
        <v>617</v>
      </c>
      <c r="R501">
        <v>1232</v>
      </c>
      <c r="S501" t="b">
        <v>0</v>
      </c>
      <c r="T501" t="s">
        <v>87</v>
      </c>
      <c r="U501" t="b">
        <v>1</v>
      </c>
      <c r="V501" t="s">
        <v>181</v>
      </c>
      <c r="W501" s="1">
        <v>44511.4925</v>
      </c>
      <c r="X501">
        <v>560</v>
      </c>
      <c r="Y501">
        <v>177</v>
      </c>
      <c r="Z501">
        <v>0</v>
      </c>
      <c r="AA501">
        <v>177</v>
      </c>
      <c r="AB501">
        <v>0</v>
      </c>
      <c r="AC501">
        <v>18</v>
      </c>
      <c r="AD501">
        <v>45</v>
      </c>
      <c r="AE501">
        <v>0</v>
      </c>
      <c r="AF501">
        <v>0</v>
      </c>
      <c r="AG501">
        <v>0</v>
      </c>
      <c r="AH501" t="s">
        <v>104</v>
      </c>
      <c r="AI501" s="1">
        <v>44511.504826388889</v>
      </c>
      <c r="AJ501">
        <v>635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45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>
      <c r="A502" t="s">
        <v>1344</v>
      </c>
      <c r="B502" t="s">
        <v>79</v>
      </c>
      <c r="C502" t="s">
        <v>1335</v>
      </c>
      <c r="D502" t="s">
        <v>81</v>
      </c>
      <c r="E502" s="2" t="str">
        <f>HYPERLINK("capsilon://?command=openfolder&amp;siteaddress=FAM.docvelocity-na8.net&amp;folderid=FX357747EE-8D74-A82E-F07B-76AC66C141A3","FX21114745")</f>
        <v>FX21114745</v>
      </c>
      <c r="F502" t="s">
        <v>19</v>
      </c>
      <c r="G502" t="s">
        <v>19</v>
      </c>
      <c r="H502" t="s">
        <v>82</v>
      </c>
      <c r="I502" t="s">
        <v>1345</v>
      </c>
      <c r="J502">
        <v>54</v>
      </c>
      <c r="K502" t="s">
        <v>84</v>
      </c>
      <c r="L502" t="s">
        <v>85</v>
      </c>
      <c r="M502" t="s">
        <v>86</v>
      </c>
      <c r="N502">
        <v>2</v>
      </c>
      <c r="O502" s="1">
        <v>44511.496296296296</v>
      </c>
      <c r="P502" s="1">
        <v>44511.545335648145</v>
      </c>
      <c r="Q502">
        <v>3858</v>
      </c>
      <c r="R502">
        <v>379</v>
      </c>
      <c r="S502" t="b">
        <v>0</v>
      </c>
      <c r="T502" t="s">
        <v>87</v>
      </c>
      <c r="U502" t="b">
        <v>0</v>
      </c>
      <c r="V502" t="s">
        <v>88</v>
      </c>
      <c r="W502" s="1">
        <v>44511.499525462961</v>
      </c>
      <c r="X502">
        <v>170</v>
      </c>
      <c r="Y502">
        <v>49</v>
      </c>
      <c r="Z502">
        <v>0</v>
      </c>
      <c r="AA502">
        <v>49</v>
      </c>
      <c r="AB502">
        <v>0</v>
      </c>
      <c r="AC502">
        <v>7</v>
      </c>
      <c r="AD502">
        <v>5</v>
      </c>
      <c r="AE502">
        <v>0</v>
      </c>
      <c r="AF502">
        <v>0</v>
      </c>
      <c r="AG502">
        <v>0</v>
      </c>
      <c r="AH502" t="s">
        <v>89</v>
      </c>
      <c r="AI502" s="1">
        <v>44511.545335648145</v>
      </c>
      <c r="AJ502">
        <v>209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>
      <c r="A503" t="s">
        <v>1346</v>
      </c>
      <c r="B503" t="s">
        <v>79</v>
      </c>
      <c r="C503" t="s">
        <v>1335</v>
      </c>
      <c r="D503" t="s">
        <v>81</v>
      </c>
      <c r="E503" s="2" t="str">
        <f>HYPERLINK("capsilon://?command=openfolder&amp;siteaddress=FAM.docvelocity-na8.net&amp;folderid=FX357747EE-8D74-A82E-F07B-76AC66C141A3","FX21114745")</f>
        <v>FX21114745</v>
      </c>
      <c r="F503" t="s">
        <v>19</v>
      </c>
      <c r="G503" t="s">
        <v>19</v>
      </c>
      <c r="H503" t="s">
        <v>82</v>
      </c>
      <c r="I503" t="s">
        <v>1347</v>
      </c>
      <c r="J503">
        <v>54</v>
      </c>
      <c r="K503" t="s">
        <v>84</v>
      </c>
      <c r="L503" t="s">
        <v>85</v>
      </c>
      <c r="M503" t="s">
        <v>86</v>
      </c>
      <c r="N503">
        <v>2</v>
      </c>
      <c r="O503" s="1">
        <v>44511.496365740742</v>
      </c>
      <c r="P503" s="1">
        <v>44511.547129629631</v>
      </c>
      <c r="Q503">
        <v>4005</v>
      </c>
      <c r="R503">
        <v>381</v>
      </c>
      <c r="S503" t="b">
        <v>0</v>
      </c>
      <c r="T503" t="s">
        <v>87</v>
      </c>
      <c r="U503" t="b">
        <v>0</v>
      </c>
      <c r="V503" t="s">
        <v>290</v>
      </c>
      <c r="W503" s="1">
        <v>44511.500416666669</v>
      </c>
      <c r="X503">
        <v>119</v>
      </c>
      <c r="Y503">
        <v>49</v>
      </c>
      <c r="Z503">
        <v>0</v>
      </c>
      <c r="AA503">
        <v>49</v>
      </c>
      <c r="AB503">
        <v>0</v>
      </c>
      <c r="AC503">
        <v>0</v>
      </c>
      <c r="AD503">
        <v>5</v>
      </c>
      <c r="AE503">
        <v>0</v>
      </c>
      <c r="AF503">
        <v>0</v>
      </c>
      <c r="AG503">
        <v>0</v>
      </c>
      <c r="AH503" t="s">
        <v>104</v>
      </c>
      <c r="AI503" s="1">
        <v>44511.547129629631</v>
      </c>
      <c r="AJ503">
        <v>226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5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>
      <c r="A504" t="s">
        <v>1348</v>
      </c>
      <c r="B504" t="s">
        <v>79</v>
      </c>
      <c r="C504" t="s">
        <v>1174</v>
      </c>
      <c r="D504" t="s">
        <v>81</v>
      </c>
      <c r="E504" s="2" t="str">
        <f>HYPERLINK("capsilon://?command=openfolder&amp;siteaddress=FAM.docvelocity-na8.net&amp;folderid=FX017DE373-4F36-B7F5-2EF4-FDC8093D42A0","FX21113251")</f>
        <v>FX21113251</v>
      </c>
      <c r="F504" t="s">
        <v>19</v>
      </c>
      <c r="G504" t="s">
        <v>19</v>
      </c>
      <c r="H504" t="s">
        <v>82</v>
      </c>
      <c r="I504" t="s">
        <v>1349</v>
      </c>
      <c r="J504">
        <v>66</v>
      </c>
      <c r="K504" t="s">
        <v>84</v>
      </c>
      <c r="L504" t="s">
        <v>85</v>
      </c>
      <c r="M504" t="s">
        <v>86</v>
      </c>
      <c r="N504">
        <v>2</v>
      </c>
      <c r="O504" s="1">
        <v>44511.496435185189</v>
      </c>
      <c r="P504" s="1">
        <v>44511.548009259262</v>
      </c>
      <c r="Q504">
        <v>4008</v>
      </c>
      <c r="R504">
        <v>448</v>
      </c>
      <c r="S504" t="b">
        <v>0</v>
      </c>
      <c r="T504" t="s">
        <v>87</v>
      </c>
      <c r="U504" t="b">
        <v>0</v>
      </c>
      <c r="V504" t="s">
        <v>88</v>
      </c>
      <c r="W504" s="1">
        <v>44511.502060185187</v>
      </c>
      <c r="X504">
        <v>218</v>
      </c>
      <c r="Y504">
        <v>52</v>
      </c>
      <c r="Z504">
        <v>0</v>
      </c>
      <c r="AA504">
        <v>52</v>
      </c>
      <c r="AB504">
        <v>0</v>
      </c>
      <c r="AC504">
        <v>19</v>
      </c>
      <c r="AD504">
        <v>14</v>
      </c>
      <c r="AE504">
        <v>0</v>
      </c>
      <c r="AF504">
        <v>0</v>
      </c>
      <c r="AG504">
        <v>0</v>
      </c>
      <c r="AH504" t="s">
        <v>89</v>
      </c>
      <c r="AI504" s="1">
        <v>44511.548009259262</v>
      </c>
      <c r="AJ504">
        <v>230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14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>
      <c r="A505" t="s">
        <v>1350</v>
      </c>
      <c r="B505" t="s">
        <v>79</v>
      </c>
      <c r="C505" t="s">
        <v>970</v>
      </c>
      <c r="D505" t="s">
        <v>81</v>
      </c>
      <c r="E505" s="2" t="str">
        <f>HYPERLINK("capsilon://?command=openfolder&amp;siteaddress=FAM.docvelocity-na8.net&amp;folderid=FXEA69C10F-A79F-561B-B29B-AFE9EB8CB336","FX21114114")</f>
        <v>FX21114114</v>
      </c>
      <c r="F505" t="s">
        <v>19</v>
      </c>
      <c r="G505" t="s">
        <v>19</v>
      </c>
      <c r="H505" t="s">
        <v>82</v>
      </c>
      <c r="I505" t="s">
        <v>1351</v>
      </c>
      <c r="J505">
        <v>38</v>
      </c>
      <c r="K505" t="s">
        <v>84</v>
      </c>
      <c r="L505" t="s">
        <v>85</v>
      </c>
      <c r="M505" t="s">
        <v>86</v>
      </c>
      <c r="N505">
        <v>2</v>
      </c>
      <c r="O505" s="1">
        <v>44511.497928240744</v>
      </c>
      <c r="P505" s="1">
        <v>44511.550405092596</v>
      </c>
      <c r="Q505">
        <v>4105</v>
      </c>
      <c r="R505">
        <v>429</v>
      </c>
      <c r="S505" t="b">
        <v>0</v>
      </c>
      <c r="T505" t="s">
        <v>87</v>
      </c>
      <c r="U505" t="b">
        <v>0</v>
      </c>
      <c r="V505" t="s">
        <v>290</v>
      </c>
      <c r="W505" s="1">
        <v>44511.502118055556</v>
      </c>
      <c r="X505">
        <v>147</v>
      </c>
      <c r="Y505">
        <v>37</v>
      </c>
      <c r="Z505">
        <v>0</v>
      </c>
      <c r="AA505">
        <v>37</v>
      </c>
      <c r="AB505">
        <v>0</v>
      </c>
      <c r="AC505">
        <v>14</v>
      </c>
      <c r="AD505">
        <v>1</v>
      </c>
      <c r="AE505">
        <v>0</v>
      </c>
      <c r="AF505">
        <v>0</v>
      </c>
      <c r="AG505">
        <v>0</v>
      </c>
      <c r="AH505" t="s">
        <v>104</v>
      </c>
      <c r="AI505" s="1">
        <v>44511.550405092596</v>
      </c>
      <c r="AJ505">
        <v>282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>
      <c r="A506" t="s">
        <v>1352</v>
      </c>
      <c r="B506" t="s">
        <v>79</v>
      </c>
      <c r="C506" t="s">
        <v>1335</v>
      </c>
      <c r="D506" t="s">
        <v>81</v>
      </c>
      <c r="E506" s="2" t="str">
        <f>HYPERLINK("capsilon://?command=openfolder&amp;siteaddress=FAM.docvelocity-na8.net&amp;folderid=FX357747EE-8D74-A82E-F07B-76AC66C141A3","FX21114745")</f>
        <v>FX21114745</v>
      </c>
      <c r="F506" t="s">
        <v>19</v>
      </c>
      <c r="G506" t="s">
        <v>19</v>
      </c>
      <c r="H506" t="s">
        <v>82</v>
      </c>
      <c r="I506" t="s">
        <v>1353</v>
      </c>
      <c r="J506">
        <v>57</v>
      </c>
      <c r="K506" t="s">
        <v>84</v>
      </c>
      <c r="L506" t="s">
        <v>85</v>
      </c>
      <c r="M506" t="s">
        <v>86</v>
      </c>
      <c r="N506">
        <v>2</v>
      </c>
      <c r="O506" s="1">
        <v>44511.498310185183</v>
      </c>
      <c r="P506" s="1">
        <v>44511.550717592596</v>
      </c>
      <c r="Q506">
        <v>3982</v>
      </c>
      <c r="R506">
        <v>546</v>
      </c>
      <c r="S506" t="b">
        <v>0</v>
      </c>
      <c r="T506" t="s">
        <v>87</v>
      </c>
      <c r="U506" t="b">
        <v>0</v>
      </c>
      <c r="V506" t="s">
        <v>130</v>
      </c>
      <c r="W506" s="1">
        <v>44511.505300925928</v>
      </c>
      <c r="X506">
        <v>312</v>
      </c>
      <c r="Y506">
        <v>52</v>
      </c>
      <c r="Z506">
        <v>0</v>
      </c>
      <c r="AA506">
        <v>52</v>
      </c>
      <c r="AB506">
        <v>0</v>
      </c>
      <c r="AC506">
        <v>3</v>
      </c>
      <c r="AD506">
        <v>5</v>
      </c>
      <c r="AE506">
        <v>0</v>
      </c>
      <c r="AF506">
        <v>0</v>
      </c>
      <c r="AG506">
        <v>0</v>
      </c>
      <c r="AH506" t="s">
        <v>89</v>
      </c>
      <c r="AI506" s="1">
        <v>44511.550717592596</v>
      </c>
      <c r="AJ506">
        <v>234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5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>
      <c r="A507" t="s">
        <v>1354</v>
      </c>
      <c r="B507" t="s">
        <v>79</v>
      </c>
      <c r="C507" t="s">
        <v>1335</v>
      </c>
      <c r="D507" t="s">
        <v>81</v>
      </c>
      <c r="E507" s="2" t="str">
        <f>HYPERLINK("capsilon://?command=openfolder&amp;siteaddress=FAM.docvelocity-na8.net&amp;folderid=FX357747EE-8D74-A82E-F07B-76AC66C141A3","FX21114745")</f>
        <v>FX21114745</v>
      </c>
      <c r="F507" t="s">
        <v>19</v>
      </c>
      <c r="G507" t="s">
        <v>19</v>
      </c>
      <c r="H507" t="s">
        <v>82</v>
      </c>
      <c r="I507" t="s">
        <v>1355</v>
      </c>
      <c r="J507">
        <v>57</v>
      </c>
      <c r="K507" t="s">
        <v>84</v>
      </c>
      <c r="L507" t="s">
        <v>85</v>
      </c>
      <c r="M507" t="s">
        <v>86</v>
      </c>
      <c r="N507">
        <v>2</v>
      </c>
      <c r="O507" s="1">
        <v>44511.498611111114</v>
      </c>
      <c r="P507" s="1">
        <v>44511.554386574076</v>
      </c>
      <c r="Q507">
        <v>4081</v>
      </c>
      <c r="R507">
        <v>738</v>
      </c>
      <c r="S507" t="b">
        <v>0</v>
      </c>
      <c r="T507" t="s">
        <v>87</v>
      </c>
      <c r="U507" t="b">
        <v>0</v>
      </c>
      <c r="V507" t="s">
        <v>88</v>
      </c>
      <c r="W507" s="1">
        <v>44511.50440972222</v>
      </c>
      <c r="X507">
        <v>202</v>
      </c>
      <c r="Y507">
        <v>52</v>
      </c>
      <c r="Z507">
        <v>0</v>
      </c>
      <c r="AA507">
        <v>52</v>
      </c>
      <c r="AB507">
        <v>0</v>
      </c>
      <c r="AC507">
        <v>38</v>
      </c>
      <c r="AD507">
        <v>5</v>
      </c>
      <c r="AE507">
        <v>0</v>
      </c>
      <c r="AF507">
        <v>0</v>
      </c>
      <c r="AG507">
        <v>0</v>
      </c>
      <c r="AH507" t="s">
        <v>182</v>
      </c>
      <c r="AI507" s="1">
        <v>44511.554386574076</v>
      </c>
      <c r="AJ507">
        <v>536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5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>
      <c r="A508" t="s">
        <v>1356</v>
      </c>
      <c r="B508" t="s">
        <v>79</v>
      </c>
      <c r="C508" t="s">
        <v>1335</v>
      </c>
      <c r="D508" t="s">
        <v>81</v>
      </c>
      <c r="E508" s="2" t="str">
        <f>HYPERLINK("capsilon://?command=openfolder&amp;siteaddress=FAM.docvelocity-na8.net&amp;folderid=FX357747EE-8D74-A82E-F07B-76AC66C141A3","FX21114745")</f>
        <v>FX21114745</v>
      </c>
      <c r="F508" t="s">
        <v>19</v>
      </c>
      <c r="G508" t="s">
        <v>19</v>
      </c>
      <c r="H508" t="s">
        <v>82</v>
      </c>
      <c r="I508" t="s">
        <v>1357</v>
      </c>
      <c r="J508">
        <v>57</v>
      </c>
      <c r="K508" t="s">
        <v>84</v>
      </c>
      <c r="L508" t="s">
        <v>85</v>
      </c>
      <c r="M508" t="s">
        <v>86</v>
      </c>
      <c r="N508">
        <v>2</v>
      </c>
      <c r="O508" s="1">
        <v>44511.498796296299</v>
      </c>
      <c r="P508" s="1">
        <v>44511.553703703707</v>
      </c>
      <c r="Q508">
        <v>4259</v>
      </c>
      <c r="R508">
        <v>485</v>
      </c>
      <c r="S508" t="b">
        <v>0</v>
      </c>
      <c r="T508" t="s">
        <v>87</v>
      </c>
      <c r="U508" t="b">
        <v>0</v>
      </c>
      <c r="V508" t="s">
        <v>290</v>
      </c>
      <c r="W508" s="1">
        <v>44511.504444444443</v>
      </c>
      <c r="X508">
        <v>200</v>
      </c>
      <c r="Y508">
        <v>52</v>
      </c>
      <c r="Z508">
        <v>0</v>
      </c>
      <c r="AA508">
        <v>52</v>
      </c>
      <c r="AB508">
        <v>0</v>
      </c>
      <c r="AC508">
        <v>28</v>
      </c>
      <c r="AD508">
        <v>5</v>
      </c>
      <c r="AE508">
        <v>0</v>
      </c>
      <c r="AF508">
        <v>0</v>
      </c>
      <c r="AG508">
        <v>0</v>
      </c>
      <c r="AH508" t="s">
        <v>104</v>
      </c>
      <c r="AI508" s="1">
        <v>44511.553703703707</v>
      </c>
      <c r="AJ508">
        <v>285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5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>
      <c r="A509" t="s">
        <v>1358</v>
      </c>
      <c r="B509" t="s">
        <v>79</v>
      </c>
      <c r="C509" t="s">
        <v>1321</v>
      </c>
      <c r="D509" t="s">
        <v>81</v>
      </c>
      <c r="E509" s="2" t="str">
        <f>HYPERLINK("capsilon://?command=openfolder&amp;siteaddress=FAM.docvelocity-na8.net&amp;folderid=FX48AE1FC0-C4AE-E5A6-2E8E-64236B153A7F","FX211010203")</f>
        <v>FX211010203</v>
      </c>
      <c r="F509" t="s">
        <v>19</v>
      </c>
      <c r="G509" t="s">
        <v>19</v>
      </c>
      <c r="H509" t="s">
        <v>82</v>
      </c>
      <c r="I509" t="s">
        <v>1359</v>
      </c>
      <c r="J509">
        <v>66</v>
      </c>
      <c r="K509" t="s">
        <v>84</v>
      </c>
      <c r="L509" t="s">
        <v>85</v>
      </c>
      <c r="M509" t="s">
        <v>86</v>
      </c>
      <c r="N509">
        <v>2</v>
      </c>
      <c r="O509" s="1">
        <v>44511.500717592593</v>
      </c>
      <c r="P509" s="1">
        <v>44511.5622337963</v>
      </c>
      <c r="Q509">
        <v>4268</v>
      </c>
      <c r="R509">
        <v>1047</v>
      </c>
      <c r="S509" t="b">
        <v>0</v>
      </c>
      <c r="T509" t="s">
        <v>87</v>
      </c>
      <c r="U509" t="b">
        <v>0</v>
      </c>
      <c r="V509" t="s">
        <v>99</v>
      </c>
      <c r="W509" s="1">
        <v>44511.50513888889</v>
      </c>
      <c r="X509">
        <v>222</v>
      </c>
      <c r="Y509">
        <v>52</v>
      </c>
      <c r="Z509">
        <v>0</v>
      </c>
      <c r="AA509">
        <v>52</v>
      </c>
      <c r="AB509">
        <v>0</v>
      </c>
      <c r="AC509">
        <v>30</v>
      </c>
      <c r="AD509">
        <v>14</v>
      </c>
      <c r="AE509">
        <v>0</v>
      </c>
      <c r="AF509">
        <v>0</v>
      </c>
      <c r="AG509">
        <v>0</v>
      </c>
      <c r="AH509" t="s">
        <v>104</v>
      </c>
      <c r="AI509" s="1">
        <v>44511.5622337963</v>
      </c>
      <c r="AJ509">
        <v>241</v>
      </c>
      <c r="AK509">
        <v>2</v>
      </c>
      <c r="AL509">
        <v>0</v>
      </c>
      <c r="AM509">
        <v>2</v>
      </c>
      <c r="AN509">
        <v>0</v>
      </c>
      <c r="AO509">
        <v>2</v>
      </c>
      <c r="AP509">
        <v>12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>
      <c r="A510" t="s">
        <v>1360</v>
      </c>
      <c r="B510" t="s">
        <v>79</v>
      </c>
      <c r="C510" t="s">
        <v>1361</v>
      </c>
      <c r="D510" t="s">
        <v>81</v>
      </c>
      <c r="E510" s="2" t="str">
        <f>HYPERLINK("capsilon://?command=openfolder&amp;siteaddress=FAM.docvelocity-na8.net&amp;folderid=FX231E7F5A-278B-222E-B06A-8AD78B537B9F","FX21105520")</f>
        <v>FX21105520</v>
      </c>
      <c r="F510" t="s">
        <v>19</v>
      </c>
      <c r="G510" t="s">
        <v>19</v>
      </c>
      <c r="H510" t="s">
        <v>82</v>
      </c>
      <c r="I510" t="s">
        <v>1362</v>
      </c>
      <c r="J510">
        <v>83</v>
      </c>
      <c r="K510" t="s">
        <v>84</v>
      </c>
      <c r="L510" t="s">
        <v>85</v>
      </c>
      <c r="M510" t="s">
        <v>86</v>
      </c>
      <c r="N510">
        <v>1</v>
      </c>
      <c r="O510" s="1">
        <v>44511.500752314816</v>
      </c>
      <c r="P510" s="1">
        <v>44511.507696759261</v>
      </c>
      <c r="Q510">
        <v>406</v>
      </c>
      <c r="R510">
        <v>194</v>
      </c>
      <c r="S510" t="b">
        <v>0</v>
      </c>
      <c r="T510" t="s">
        <v>87</v>
      </c>
      <c r="U510" t="b">
        <v>0</v>
      </c>
      <c r="V510" t="s">
        <v>231</v>
      </c>
      <c r="W510" s="1">
        <v>44511.507696759261</v>
      </c>
      <c r="X510">
        <v>96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83</v>
      </c>
      <c r="AE510">
        <v>78</v>
      </c>
      <c r="AF510">
        <v>0</v>
      </c>
      <c r="AG510">
        <v>2</v>
      </c>
      <c r="AH510" t="s">
        <v>87</v>
      </c>
      <c r="AI510" t="s">
        <v>87</v>
      </c>
      <c r="AJ510" t="s">
        <v>87</v>
      </c>
      <c r="AK510" t="s">
        <v>87</v>
      </c>
      <c r="AL510" t="s">
        <v>87</v>
      </c>
      <c r="AM510" t="s">
        <v>87</v>
      </c>
      <c r="AN510" t="s">
        <v>87</v>
      </c>
      <c r="AO510" t="s">
        <v>87</v>
      </c>
      <c r="AP510" t="s">
        <v>87</v>
      </c>
      <c r="AQ510" t="s">
        <v>87</v>
      </c>
      <c r="AR510" t="s">
        <v>87</v>
      </c>
      <c r="AS510" t="s">
        <v>87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>
      <c r="A511" t="s">
        <v>1363</v>
      </c>
      <c r="B511" t="s">
        <v>79</v>
      </c>
      <c r="C511" t="s">
        <v>1364</v>
      </c>
      <c r="D511" t="s">
        <v>81</v>
      </c>
      <c r="E511" s="2" t="str">
        <f>HYPERLINK("capsilon://?command=openfolder&amp;siteaddress=FAM.docvelocity-na8.net&amp;folderid=FX52DF2233-4319-1FAE-3F3F-596D772211C8","FX21115719")</f>
        <v>FX21115719</v>
      </c>
      <c r="F511" t="s">
        <v>19</v>
      </c>
      <c r="G511" t="s">
        <v>19</v>
      </c>
      <c r="H511" t="s">
        <v>82</v>
      </c>
      <c r="I511" t="s">
        <v>1365</v>
      </c>
      <c r="J511">
        <v>76</v>
      </c>
      <c r="K511" t="s">
        <v>84</v>
      </c>
      <c r="L511" t="s">
        <v>85</v>
      </c>
      <c r="M511" t="s">
        <v>86</v>
      </c>
      <c r="N511">
        <v>2</v>
      </c>
      <c r="O511" s="1">
        <v>44511.502523148149</v>
      </c>
      <c r="P511" s="1">
        <v>44511.559432870374</v>
      </c>
      <c r="Q511">
        <v>4455</v>
      </c>
      <c r="R511">
        <v>462</v>
      </c>
      <c r="S511" t="b">
        <v>0</v>
      </c>
      <c r="T511" t="s">
        <v>87</v>
      </c>
      <c r="U511" t="b">
        <v>0</v>
      </c>
      <c r="V511" t="s">
        <v>231</v>
      </c>
      <c r="W511" s="1">
        <v>44511.506574074076</v>
      </c>
      <c r="X511">
        <v>167</v>
      </c>
      <c r="Y511">
        <v>74</v>
      </c>
      <c r="Z511">
        <v>0</v>
      </c>
      <c r="AA511">
        <v>74</v>
      </c>
      <c r="AB511">
        <v>0</v>
      </c>
      <c r="AC511">
        <v>18</v>
      </c>
      <c r="AD511">
        <v>2</v>
      </c>
      <c r="AE511">
        <v>0</v>
      </c>
      <c r="AF511">
        <v>0</v>
      </c>
      <c r="AG511">
        <v>0</v>
      </c>
      <c r="AH511" t="s">
        <v>104</v>
      </c>
      <c r="AI511" s="1">
        <v>44511.559432870374</v>
      </c>
      <c r="AJ511">
        <v>283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2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>
      <c r="A512" t="s">
        <v>1366</v>
      </c>
      <c r="B512" t="s">
        <v>79</v>
      </c>
      <c r="C512" t="s">
        <v>488</v>
      </c>
      <c r="D512" t="s">
        <v>81</v>
      </c>
      <c r="E512" s="2" t="str">
        <f>HYPERLINK("capsilon://?command=openfolder&amp;siteaddress=FAM.docvelocity-na8.net&amp;folderid=FX7A7933BC-B3C5-44F4-1386-3187626FF3E2","FX211013202")</f>
        <v>FX211013202</v>
      </c>
      <c r="F512" t="s">
        <v>19</v>
      </c>
      <c r="G512" t="s">
        <v>19</v>
      </c>
      <c r="H512" t="s">
        <v>82</v>
      </c>
      <c r="I512" t="s">
        <v>1367</v>
      </c>
      <c r="J512">
        <v>26</v>
      </c>
      <c r="K512" t="s">
        <v>84</v>
      </c>
      <c r="L512" t="s">
        <v>85</v>
      </c>
      <c r="M512" t="s">
        <v>86</v>
      </c>
      <c r="N512">
        <v>1</v>
      </c>
      <c r="O512" s="1">
        <v>44501.747685185182</v>
      </c>
      <c r="P512" s="1">
        <v>44501.749386574076</v>
      </c>
      <c r="Q512">
        <v>117</v>
      </c>
      <c r="R512">
        <v>30</v>
      </c>
      <c r="S512" t="b">
        <v>0</v>
      </c>
      <c r="T512" t="s">
        <v>87</v>
      </c>
      <c r="U512" t="b">
        <v>0</v>
      </c>
      <c r="V512" t="s">
        <v>108</v>
      </c>
      <c r="W512" s="1">
        <v>44501.749386574076</v>
      </c>
      <c r="X512">
        <v>30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26</v>
      </c>
      <c r="AE512">
        <v>21</v>
      </c>
      <c r="AF512">
        <v>0</v>
      </c>
      <c r="AG512">
        <v>1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>
      <c r="A513" t="s">
        <v>1368</v>
      </c>
      <c r="B513" t="s">
        <v>79</v>
      </c>
      <c r="C513" t="s">
        <v>1369</v>
      </c>
      <c r="D513" t="s">
        <v>81</v>
      </c>
      <c r="E513" s="2" t="str">
        <f>HYPERLINK("capsilon://?command=openfolder&amp;siteaddress=FAM.docvelocity-na8.net&amp;folderid=FX33EA471E-ADF6-E5A1-A251-31515091F472","FX211010284")</f>
        <v>FX211010284</v>
      </c>
      <c r="F513" t="s">
        <v>19</v>
      </c>
      <c r="G513" t="s">
        <v>19</v>
      </c>
      <c r="H513" t="s">
        <v>82</v>
      </c>
      <c r="I513" t="s">
        <v>1370</v>
      </c>
      <c r="J513">
        <v>293</v>
      </c>
      <c r="K513" t="s">
        <v>84</v>
      </c>
      <c r="L513" t="s">
        <v>85</v>
      </c>
      <c r="M513" t="s">
        <v>86</v>
      </c>
      <c r="N513">
        <v>2</v>
      </c>
      <c r="O513" s="1">
        <v>44501.748483796298</v>
      </c>
      <c r="P513" s="1">
        <v>44502.206157407411</v>
      </c>
      <c r="Q513">
        <v>36794</v>
      </c>
      <c r="R513">
        <v>2749</v>
      </c>
      <c r="S513" t="b">
        <v>0</v>
      </c>
      <c r="T513" t="s">
        <v>87</v>
      </c>
      <c r="U513" t="b">
        <v>0</v>
      </c>
      <c r="V513" t="s">
        <v>125</v>
      </c>
      <c r="W513" s="1">
        <v>44501.765844907408</v>
      </c>
      <c r="X513">
        <v>1421</v>
      </c>
      <c r="Y513">
        <v>226</v>
      </c>
      <c r="Z513">
        <v>0</v>
      </c>
      <c r="AA513">
        <v>226</v>
      </c>
      <c r="AB513">
        <v>0</v>
      </c>
      <c r="AC513">
        <v>96</v>
      </c>
      <c r="AD513">
        <v>67</v>
      </c>
      <c r="AE513">
        <v>0</v>
      </c>
      <c r="AF513">
        <v>0</v>
      </c>
      <c r="AG513">
        <v>0</v>
      </c>
      <c r="AH513" t="s">
        <v>177</v>
      </c>
      <c r="AI513" s="1">
        <v>44502.206157407411</v>
      </c>
      <c r="AJ513">
        <v>1328</v>
      </c>
      <c r="AK513">
        <v>1</v>
      </c>
      <c r="AL513">
        <v>0</v>
      </c>
      <c r="AM513">
        <v>1</v>
      </c>
      <c r="AN513">
        <v>0</v>
      </c>
      <c r="AO513">
        <v>1</v>
      </c>
      <c r="AP513">
        <v>66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>
      <c r="A514" t="s">
        <v>1371</v>
      </c>
      <c r="B514" t="s">
        <v>79</v>
      </c>
      <c r="C514" t="s">
        <v>1372</v>
      </c>
      <c r="D514" t="s">
        <v>81</v>
      </c>
      <c r="E514" s="2" t="str">
        <f>HYPERLINK("capsilon://?command=openfolder&amp;siteaddress=FAM.docvelocity-na8.net&amp;folderid=FXD2E1DA7D-2DE6-DB6C-374D-F82F094734ED","FX21106464")</f>
        <v>FX21106464</v>
      </c>
      <c r="F514" t="s">
        <v>19</v>
      </c>
      <c r="G514" t="s">
        <v>19</v>
      </c>
      <c r="H514" t="s">
        <v>82</v>
      </c>
      <c r="I514" t="s">
        <v>1373</v>
      </c>
      <c r="J514">
        <v>38</v>
      </c>
      <c r="K514" t="s">
        <v>84</v>
      </c>
      <c r="L514" t="s">
        <v>85</v>
      </c>
      <c r="M514" t="s">
        <v>86</v>
      </c>
      <c r="N514">
        <v>2</v>
      </c>
      <c r="O514" s="1">
        <v>44511.507638888892</v>
      </c>
      <c r="P514" s="1">
        <v>44511.563587962963</v>
      </c>
      <c r="Q514">
        <v>4561</v>
      </c>
      <c r="R514">
        <v>273</v>
      </c>
      <c r="S514" t="b">
        <v>0</v>
      </c>
      <c r="T514" t="s">
        <v>87</v>
      </c>
      <c r="U514" t="b">
        <v>0</v>
      </c>
      <c r="V514" t="s">
        <v>181</v>
      </c>
      <c r="W514" s="1">
        <v>44511.522037037037</v>
      </c>
      <c r="X514">
        <v>149</v>
      </c>
      <c r="Y514">
        <v>37</v>
      </c>
      <c r="Z514">
        <v>0</v>
      </c>
      <c r="AA514">
        <v>37</v>
      </c>
      <c r="AB514">
        <v>0</v>
      </c>
      <c r="AC514">
        <v>20</v>
      </c>
      <c r="AD514">
        <v>1</v>
      </c>
      <c r="AE514">
        <v>0</v>
      </c>
      <c r="AF514">
        <v>0</v>
      </c>
      <c r="AG514">
        <v>0</v>
      </c>
      <c r="AH514" t="s">
        <v>104</v>
      </c>
      <c r="AI514" s="1">
        <v>44511.563587962963</v>
      </c>
      <c r="AJ514">
        <v>116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>
      <c r="A515" t="s">
        <v>1374</v>
      </c>
      <c r="B515" t="s">
        <v>79</v>
      </c>
      <c r="C515" t="s">
        <v>1361</v>
      </c>
      <c r="D515" t="s">
        <v>81</v>
      </c>
      <c r="E515" s="2" t="str">
        <f>HYPERLINK("capsilon://?command=openfolder&amp;siteaddress=FAM.docvelocity-na8.net&amp;folderid=FX231E7F5A-278B-222E-B06A-8AD78B537B9F","FX21105520")</f>
        <v>FX21105520</v>
      </c>
      <c r="F515" t="s">
        <v>19</v>
      </c>
      <c r="G515" t="s">
        <v>19</v>
      </c>
      <c r="H515" t="s">
        <v>82</v>
      </c>
      <c r="I515" t="s">
        <v>1362</v>
      </c>
      <c r="J515">
        <v>107</v>
      </c>
      <c r="K515" t="s">
        <v>84</v>
      </c>
      <c r="L515" t="s">
        <v>85</v>
      </c>
      <c r="M515" t="s">
        <v>86</v>
      </c>
      <c r="N515">
        <v>2</v>
      </c>
      <c r="O515" s="1">
        <v>44511.508344907408</v>
      </c>
      <c r="P515" s="1">
        <v>44511.526770833334</v>
      </c>
      <c r="Q515">
        <v>830</v>
      </c>
      <c r="R515">
        <v>762</v>
      </c>
      <c r="S515" t="b">
        <v>0</v>
      </c>
      <c r="T515" t="s">
        <v>87</v>
      </c>
      <c r="U515" t="b">
        <v>1</v>
      </c>
      <c r="V515" t="s">
        <v>181</v>
      </c>
      <c r="W515" s="1">
        <v>44511.520300925928</v>
      </c>
      <c r="X515">
        <v>392</v>
      </c>
      <c r="Y515">
        <v>92</v>
      </c>
      <c r="Z515">
        <v>0</v>
      </c>
      <c r="AA515">
        <v>92</v>
      </c>
      <c r="AB515">
        <v>0</v>
      </c>
      <c r="AC515">
        <v>11</v>
      </c>
      <c r="AD515">
        <v>15</v>
      </c>
      <c r="AE515">
        <v>0</v>
      </c>
      <c r="AF515">
        <v>0</v>
      </c>
      <c r="AG515">
        <v>0</v>
      </c>
      <c r="AH515" t="s">
        <v>104</v>
      </c>
      <c r="AI515" s="1">
        <v>44511.526770833334</v>
      </c>
      <c r="AJ515">
        <v>370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15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>
      <c r="A516" t="s">
        <v>1375</v>
      </c>
      <c r="B516" t="s">
        <v>79</v>
      </c>
      <c r="C516" t="s">
        <v>1376</v>
      </c>
      <c r="D516" t="s">
        <v>81</v>
      </c>
      <c r="E516" s="2" t="str">
        <f>HYPERLINK("capsilon://?command=openfolder&amp;siteaddress=FAM.docvelocity-na8.net&amp;folderid=FX353776BC-D6E0-2FC5-DE2B-9DAB03BE888B","FX21093163")</f>
        <v>FX21093163</v>
      </c>
      <c r="F516" t="s">
        <v>19</v>
      </c>
      <c r="G516" t="s">
        <v>19</v>
      </c>
      <c r="H516" t="s">
        <v>82</v>
      </c>
      <c r="I516" t="s">
        <v>1377</v>
      </c>
      <c r="J516">
        <v>66</v>
      </c>
      <c r="K516" t="s">
        <v>84</v>
      </c>
      <c r="L516" t="s">
        <v>85</v>
      </c>
      <c r="M516" t="s">
        <v>86</v>
      </c>
      <c r="N516">
        <v>2</v>
      </c>
      <c r="O516" s="1">
        <v>44501.423483796294</v>
      </c>
      <c r="P516" s="1">
        <v>44501.441712962966</v>
      </c>
      <c r="Q516">
        <v>1510</v>
      </c>
      <c r="R516">
        <v>65</v>
      </c>
      <c r="S516" t="b">
        <v>0</v>
      </c>
      <c r="T516" t="s">
        <v>87</v>
      </c>
      <c r="U516" t="b">
        <v>0</v>
      </c>
      <c r="V516" t="s">
        <v>231</v>
      </c>
      <c r="W516" s="1">
        <v>44501.429085648146</v>
      </c>
      <c r="X516">
        <v>23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66</v>
      </c>
      <c r="AE516">
        <v>0</v>
      </c>
      <c r="AF516">
        <v>0</v>
      </c>
      <c r="AG516">
        <v>0</v>
      </c>
      <c r="AH516" t="s">
        <v>721</v>
      </c>
      <c r="AI516" s="1">
        <v>44501.441712962966</v>
      </c>
      <c r="AJ516">
        <v>42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66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>
      <c r="A517" t="s">
        <v>1378</v>
      </c>
      <c r="B517" t="s">
        <v>79</v>
      </c>
      <c r="C517" t="s">
        <v>415</v>
      </c>
      <c r="D517" t="s">
        <v>81</v>
      </c>
      <c r="E517" s="2" t="str">
        <f>HYPERLINK("capsilon://?command=openfolder&amp;siteaddress=FAM.docvelocity-na8.net&amp;folderid=FX8DD29932-9FEE-B5A0-3BDD-406C2FABA338","FX211013524")</f>
        <v>FX211013524</v>
      </c>
      <c r="F517" t="s">
        <v>19</v>
      </c>
      <c r="G517" t="s">
        <v>19</v>
      </c>
      <c r="H517" t="s">
        <v>82</v>
      </c>
      <c r="I517" t="s">
        <v>1238</v>
      </c>
      <c r="J517">
        <v>104</v>
      </c>
      <c r="K517" t="s">
        <v>84</v>
      </c>
      <c r="L517" t="s">
        <v>85</v>
      </c>
      <c r="M517" t="s">
        <v>86</v>
      </c>
      <c r="N517">
        <v>2</v>
      </c>
      <c r="O517" s="1">
        <v>44501.749537037038</v>
      </c>
      <c r="P517" s="1">
        <v>44501.7971412037</v>
      </c>
      <c r="Q517">
        <v>1367</v>
      </c>
      <c r="R517">
        <v>2746</v>
      </c>
      <c r="S517" t="b">
        <v>0</v>
      </c>
      <c r="T517" t="s">
        <v>87</v>
      </c>
      <c r="U517" t="b">
        <v>1</v>
      </c>
      <c r="V517" t="s">
        <v>181</v>
      </c>
      <c r="W517" s="1">
        <v>44501.773668981485</v>
      </c>
      <c r="X517">
        <v>1810</v>
      </c>
      <c r="Y517">
        <v>133</v>
      </c>
      <c r="Z517">
        <v>0</v>
      </c>
      <c r="AA517">
        <v>133</v>
      </c>
      <c r="AB517">
        <v>37</v>
      </c>
      <c r="AC517">
        <v>121</v>
      </c>
      <c r="AD517">
        <v>-29</v>
      </c>
      <c r="AE517">
        <v>0</v>
      </c>
      <c r="AF517">
        <v>0</v>
      </c>
      <c r="AG517">
        <v>0</v>
      </c>
      <c r="AH517" t="s">
        <v>89</v>
      </c>
      <c r="AI517" s="1">
        <v>44501.7971412037</v>
      </c>
      <c r="AJ517">
        <v>882</v>
      </c>
      <c r="AK517">
        <v>0</v>
      </c>
      <c r="AL517">
        <v>0</v>
      </c>
      <c r="AM517">
        <v>0</v>
      </c>
      <c r="AN517">
        <v>37</v>
      </c>
      <c r="AO517">
        <v>0</v>
      </c>
      <c r="AP517">
        <v>-29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>
      <c r="A518" t="s">
        <v>1379</v>
      </c>
      <c r="B518" t="s">
        <v>79</v>
      </c>
      <c r="C518" t="s">
        <v>1380</v>
      </c>
      <c r="D518" t="s">
        <v>81</v>
      </c>
      <c r="E518" s="2" t="str">
        <f>HYPERLINK("capsilon://?command=openfolder&amp;siteaddress=FAM.docvelocity-na8.net&amp;folderid=FX36EAD251-F863-C2ED-652A-C0998E76ED11","FX21115180")</f>
        <v>FX21115180</v>
      </c>
      <c r="F518" t="s">
        <v>19</v>
      </c>
      <c r="G518" t="s">
        <v>19</v>
      </c>
      <c r="H518" t="s">
        <v>82</v>
      </c>
      <c r="I518" t="s">
        <v>1381</v>
      </c>
      <c r="J518">
        <v>366</v>
      </c>
      <c r="K518" t="s">
        <v>84</v>
      </c>
      <c r="L518" t="s">
        <v>85</v>
      </c>
      <c r="M518" t="s">
        <v>86</v>
      </c>
      <c r="N518">
        <v>2</v>
      </c>
      <c r="O518" s="1">
        <v>44511.520335648151</v>
      </c>
      <c r="P518" s="1">
        <v>44511.573888888888</v>
      </c>
      <c r="Q518">
        <v>2499</v>
      </c>
      <c r="R518">
        <v>2128</v>
      </c>
      <c r="S518" t="b">
        <v>0</v>
      </c>
      <c r="T518" t="s">
        <v>87</v>
      </c>
      <c r="U518" t="b">
        <v>0</v>
      </c>
      <c r="V518" t="s">
        <v>181</v>
      </c>
      <c r="W518" s="1">
        <v>44511.536377314813</v>
      </c>
      <c r="X518">
        <v>1239</v>
      </c>
      <c r="Y518">
        <v>298</v>
      </c>
      <c r="Z518">
        <v>0</v>
      </c>
      <c r="AA518">
        <v>298</v>
      </c>
      <c r="AB518">
        <v>0</v>
      </c>
      <c r="AC518">
        <v>108</v>
      </c>
      <c r="AD518">
        <v>68</v>
      </c>
      <c r="AE518">
        <v>0</v>
      </c>
      <c r="AF518">
        <v>0</v>
      </c>
      <c r="AG518">
        <v>0</v>
      </c>
      <c r="AH518" t="s">
        <v>104</v>
      </c>
      <c r="AI518" s="1">
        <v>44511.573888888888</v>
      </c>
      <c r="AJ518">
        <v>889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68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>
      <c r="A519" t="s">
        <v>1382</v>
      </c>
      <c r="B519" t="s">
        <v>79</v>
      </c>
      <c r="C519" t="s">
        <v>1143</v>
      </c>
      <c r="D519" t="s">
        <v>81</v>
      </c>
      <c r="E519" s="2" t="str">
        <f>HYPERLINK("capsilon://?command=openfolder&amp;siteaddress=FAM.docvelocity-na8.net&amp;folderid=FX8EEEBEC9-9C8A-D538-9D45-BDF1E1583F67","FX21114222")</f>
        <v>FX21114222</v>
      </c>
      <c r="F519" t="s">
        <v>19</v>
      </c>
      <c r="G519" t="s">
        <v>19</v>
      </c>
      <c r="H519" t="s">
        <v>82</v>
      </c>
      <c r="I519" t="s">
        <v>1383</v>
      </c>
      <c r="J519">
        <v>38</v>
      </c>
      <c r="K519" t="s">
        <v>84</v>
      </c>
      <c r="L519" t="s">
        <v>85</v>
      </c>
      <c r="M519" t="s">
        <v>86</v>
      </c>
      <c r="N519">
        <v>2</v>
      </c>
      <c r="O519" s="1">
        <v>44511.521261574075</v>
      </c>
      <c r="P519" s="1">
        <v>44511.575590277775</v>
      </c>
      <c r="Q519">
        <v>4426</v>
      </c>
      <c r="R519">
        <v>268</v>
      </c>
      <c r="S519" t="b">
        <v>0</v>
      </c>
      <c r="T519" t="s">
        <v>87</v>
      </c>
      <c r="U519" t="b">
        <v>0</v>
      </c>
      <c r="V519" t="s">
        <v>189</v>
      </c>
      <c r="W519" s="1">
        <v>44511.529293981483</v>
      </c>
      <c r="X519">
        <v>122</v>
      </c>
      <c r="Y519">
        <v>37</v>
      </c>
      <c r="Z519">
        <v>0</v>
      </c>
      <c r="AA519">
        <v>37</v>
      </c>
      <c r="AB519">
        <v>0</v>
      </c>
      <c r="AC519">
        <v>14</v>
      </c>
      <c r="AD519">
        <v>1</v>
      </c>
      <c r="AE519">
        <v>0</v>
      </c>
      <c r="AF519">
        <v>0</v>
      </c>
      <c r="AG519">
        <v>0</v>
      </c>
      <c r="AH519" t="s">
        <v>104</v>
      </c>
      <c r="AI519" s="1">
        <v>44511.575590277775</v>
      </c>
      <c r="AJ519">
        <v>146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>
      <c r="A520" t="s">
        <v>1384</v>
      </c>
      <c r="B520" t="s">
        <v>79</v>
      </c>
      <c r="C520" t="s">
        <v>1321</v>
      </c>
      <c r="D520" t="s">
        <v>81</v>
      </c>
      <c r="E520" s="2" t="str">
        <f>HYPERLINK("capsilon://?command=openfolder&amp;siteaddress=FAM.docvelocity-na8.net&amp;folderid=FX48AE1FC0-C4AE-E5A6-2E8E-64236B153A7F","FX211010203")</f>
        <v>FX211010203</v>
      </c>
      <c r="F520" t="s">
        <v>19</v>
      </c>
      <c r="G520" t="s">
        <v>19</v>
      </c>
      <c r="H520" t="s">
        <v>82</v>
      </c>
      <c r="I520" t="s">
        <v>1327</v>
      </c>
      <c r="J520">
        <v>56</v>
      </c>
      <c r="K520" t="s">
        <v>84</v>
      </c>
      <c r="L520" t="s">
        <v>85</v>
      </c>
      <c r="M520" t="s">
        <v>86</v>
      </c>
      <c r="N520">
        <v>2</v>
      </c>
      <c r="O520" s="1">
        <v>44511.523217592592</v>
      </c>
      <c r="P520" s="1">
        <v>44511.532060185185</v>
      </c>
      <c r="Q520">
        <v>317</v>
      </c>
      <c r="R520">
        <v>447</v>
      </c>
      <c r="S520" t="b">
        <v>0</v>
      </c>
      <c r="T520" t="s">
        <v>87</v>
      </c>
      <c r="U520" t="b">
        <v>1</v>
      </c>
      <c r="V520" t="s">
        <v>189</v>
      </c>
      <c r="W520" s="1">
        <v>44511.527870370373</v>
      </c>
      <c r="X520">
        <v>218</v>
      </c>
      <c r="Y520">
        <v>42</v>
      </c>
      <c r="Z520">
        <v>0</v>
      </c>
      <c r="AA520">
        <v>42</v>
      </c>
      <c r="AB520">
        <v>0</v>
      </c>
      <c r="AC520">
        <v>19</v>
      </c>
      <c r="AD520">
        <v>14</v>
      </c>
      <c r="AE520">
        <v>0</v>
      </c>
      <c r="AF520">
        <v>0</v>
      </c>
      <c r="AG520">
        <v>0</v>
      </c>
      <c r="AH520" t="s">
        <v>104</v>
      </c>
      <c r="AI520" s="1">
        <v>44511.532060185185</v>
      </c>
      <c r="AJ520">
        <v>229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13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>
      <c r="A521" t="s">
        <v>1385</v>
      </c>
      <c r="B521" t="s">
        <v>79</v>
      </c>
      <c r="C521" t="s">
        <v>1269</v>
      </c>
      <c r="D521" t="s">
        <v>81</v>
      </c>
      <c r="E521" s="2" t="str">
        <f>HYPERLINK("capsilon://?command=openfolder&amp;siteaddress=FAM.docvelocity-na8.net&amp;folderid=FX334A81DB-8F48-5521-A38C-C9D5B9B0C3CF","FX211013532")</f>
        <v>FX211013532</v>
      </c>
      <c r="F521" t="s">
        <v>19</v>
      </c>
      <c r="G521" t="s">
        <v>19</v>
      </c>
      <c r="H521" t="s">
        <v>82</v>
      </c>
      <c r="I521" t="s">
        <v>1270</v>
      </c>
      <c r="J521">
        <v>52</v>
      </c>
      <c r="K521" t="s">
        <v>84</v>
      </c>
      <c r="L521" t="s">
        <v>85</v>
      </c>
      <c r="M521" t="s">
        <v>86</v>
      </c>
      <c r="N521">
        <v>2</v>
      </c>
      <c r="O521" s="1">
        <v>44501.749780092592</v>
      </c>
      <c r="P521" s="1">
        <v>44501.77616898148</v>
      </c>
      <c r="Q521">
        <v>1305</v>
      </c>
      <c r="R521">
        <v>975</v>
      </c>
      <c r="S521" t="b">
        <v>0</v>
      </c>
      <c r="T521" t="s">
        <v>87</v>
      </c>
      <c r="U521" t="b">
        <v>1</v>
      </c>
      <c r="V521" t="s">
        <v>121</v>
      </c>
      <c r="W521" s="1">
        <v>44501.758564814816</v>
      </c>
      <c r="X521">
        <v>284</v>
      </c>
      <c r="Y521">
        <v>42</v>
      </c>
      <c r="Z521">
        <v>0</v>
      </c>
      <c r="AA521">
        <v>42</v>
      </c>
      <c r="AB521">
        <v>0</v>
      </c>
      <c r="AC521">
        <v>27</v>
      </c>
      <c r="AD521">
        <v>10</v>
      </c>
      <c r="AE521">
        <v>0</v>
      </c>
      <c r="AF521">
        <v>0</v>
      </c>
      <c r="AG521">
        <v>0</v>
      </c>
      <c r="AH521" t="s">
        <v>89</v>
      </c>
      <c r="AI521" s="1">
        <v>44501.77616898148</v>
      </c>
      <c r="AJ521">
        <v>663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10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>
      <c r="A522" t="s">
        <v>1386</v>
      </c>
      <c r="B522" t="s">
        <v>79</v>
      </c>
      <c r="C522" t="s">
        <v>488</v>
      </c>
      <c r="D522" t="s">
        <v>81</v>
      </c>
      <c r="E522" s="2" t="str">
        <f>HYPERLINK("capsilon://?command=openfolder&amp;siteaddress=FAM.docvelocity-na8.net&amp;folderid=FX7A7933BC-B3C5-44F4-1386-3187626FF3E2","FX211013202")</f>
        <v>FX211013202</v>
      </c>
      <c r="F522" t="s">
        <v>19</v>
      </c>
      <c r="G522" t="s">
        <v>19</v>
      </c>
      <c r="H522" t="s">
        <v>82</v>
      </c>
      <c r="I522" t="s">
        <v>1367</v>
      </c>
      <c r="J522">
        <v>26</v>
      </c>
      <c r="K522" t="s">
        <v>84</v>
      </c>
      <c r="L522" t="s">
        <v>85</v>
      </c>
      <c r="M522" t="s">
        <v>86</v>
      </c>
      <c r="N522">
        <v>2</v>
      </c>
      <c r="O522" s="1">
        <v>44501.750185185185</v>
      </c>
      <c r="P522" s="1">
        <v>44501.803969907407</v>
      </c>
      <c r="Q522">
        <v>3963</v>
      </c>
      <c r="R522">
        <v>684</v>
      </c>
      <c r="S522" t="b">
        <v>0</v>
      </c>
      <c r="T522" t="s">
        <v>87</v>
      </c>
      <c r="U522" t="b">
        <v>1</v>
      </c>
      <c r="V522" t="s">
        <v>121</v>
      </c>
      <c r="W522" s="1">
        <v>44501.759571759256</v>
      </c>
      <c r="X522">
        <v>86</v>
      </c>
      <c r="Y522">
        <v>21</v>
      </c>
      <c r="Z522">
        <v>0</v>
      </c>
      <c r="AA522">
        <v>21</v>
      </c>
      <c r="AB522">
        <v>0</v>
      </c>
      <c r="AC522">
        <v>3</v>
      </c>
      <c r="AD522">
        <v>5</v>
      </c>
      <c r="AE522">
        <v>0</v>
      </c>
      <c r="AF522">
        <v>0</v>
      </c>
      <c r="AG522">
        <v>0</v>
      </c>
      <c r="AH522" t="s">
        <v>89</v>
      </c>
      <c r="AI522" s="1">
        <v>44501.803969907407</v>
      </c>
      <c r="AJ522">
        <v>589</v>
      </c>
      <c r="AK522">
        <v>3</v>
      </c>
      <c r="AL522">
        <v>0</v>
      </c>
      <c r="AM522">
        <v>3</v>
      </c>
      <c r="AN522">
        <v>0</v>
      </c>
      <c r="AO522">
        <v>3</v>
      </c>
      <c r="AP522">
        <v>2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>
      <c r="A523" t="s">
        <v>1387</v>
      </c>
      <c r="B523" t="s">
        <v>79</v>
      </c>
      <c r="C523" t="s">
        <v>1388</v>
      </c>
      <c r="D523" t="s">
        <v>81</v>
      </c>
      <c r="E523" s="2" t="str">
        <f>HYPERLINK("capsilon://?command=openfolder&amp;siteaddress=FAM.docvelocity-na8.net&amp;folderid=FX2C0593AD-455A-3DAE-FB82-B04C216D28C7","FX21114167")</f>
        <v>FX21114167</v>
      </c>
      <c r="F523" t="s">
        <v>19</v>
      </c>
      <c r="G523" t="s">
        <v>19</v>
      </c>
      <c r="H523" t="s">
        <v>82</v>
      </c>
      <c r="I523" t="s">
        <v>1389</v>
      </c>
      <c r="J523">
        <v>522</v>
      </c>
      <c r="K523" t="s">
        <v>84</v>
      </c>
      <c r="L523" t="s">
        <v>85</v>
      </c>
      <c r="M523" t="s">
        <v>86</v>
      </c>
      <c r="N523">
        <v>2</v>
      </c>
      <c r="O523" s="1">
        <v>44511.540347222224</v>
      </c>
      <c r="P523" s="1">
        <v>44511.782604166663</v>
      </c>
      <c r="Q523">
        <v>17481</v>
      </c>
      <c r="R523">
        <v>3450</v>
      </c>
      <c r="S523" t="b">
        <v>0</v>
      </c>
      <c r="T523" t="s">
        <v>87</v>
      </c>
      <c r="U523" t="b">
        <v>0</v>
      </c>
      <c r="V523" t="s">
        <v>189</v>
      </c>
      <c r="W523" s="1">
        <v>44511.589907407404</v>
      </c>
      <c r="X523">
        <v>1779</v>
      </c>
      <c r="Y523">
        <v>341</v>
      </c>
      <c r="Z523">
        <v>0</v>
      </c>
      <c r="AA523">
        <v>341</v>
      </c>
      <c r="AB523">
        <v>0</v>
      </c>
      <c r="AC523">
        <v>25</v>
      </c>
      <c r="AD523">
        <v>181</v>
      </c>
      <c r="AE523">
        <v>0</v>
      </c>
      <c r="AF523">
        <v>0</v>
      </c>
      <c r="AG523">
        <v>0</v>
      </c>
      <c r="AH523" t="s">
        <v>160</v>
      </c>
      <c r="AI523" s="1">
        <v>44511.782604166663</v>
      </c>
      <c r="AJ523">
        <v>1546</v>
      </c>
      <c r="AK523">
        <v>12</v>
      </c>
      <c r="AL523">
        <v>0</v>
      </c>
      <c r="AM523">
        <v>12</v>
      </c>
      <c r="AN523">
        <v>0</v>
      </c>
      <c r="AO523">
        <v>12</v>
      </c>
      <c r="AP523">
        <v>169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>
      <c r="A524" t="s">
        <v>1390</v>
      </c>
      <c r="B524" t="s">
        <v>79</v>
      </c>
      <c r="C524" t="s">
        <v>1391</v>
      </c>
      <c r="D524" t="s">
        <v>81</v>
      </c>
      <c r="E524" s="2" t="str">
        <f>HYPERLINK("capsilon://?command=openfolder&amp;siteaddress=FAM.docvelocity-na8.net&amp;folderid=FX3B3BB5E6-AB48-0C52-DA64-5D42F65FE78F","FX21115029")</f>
        <v>FX21115029</v>
      </c>
      <c r="F524" t="s">
        <v>19</v>
      </c>
      <c r="G524" t="s">
        <v>19</v>
      </c>
      <c r="H524" t="s">
        <v>82</v>
      </c>
      <c r="I524" t="s">
        <v>1392</v>
      </c>
      <c r="J524">
        <v>601</v>
      </c>
      <c r="K524" t="s">
        <v>84</v>
      </c>
      <c r="L524" t="s">
        <v>85</v>
      </c>
      <c r="M524" t="s">
        <v>86</v>
      </c>
      <c r="N524">
        <v>2</v>
      </c>
      <c r="O524" s="1">
        <v>44511.547349537039</v>
      </c>
      <c r="P524" s="1">
        <v>44511.797800925924</v>
      </c>
      <c r="Q524">
        <v>17240</v>
      </c>
      <c r="R524">
        <v>4399</v>
      </c>
      <c r="S524" t="b">
        <v>0</v>
      </c>
      <c r="T524" t="s">
        <v>87</v>
      </c>
      <c r="U524" t="b">
        <v>0</v>
      </c>
      <c r="V524" t="s">
        <v>147</v>
      </c>
      <c r="W524" s="1">
        <v>44511.583622685182</v>
      </c>
      <c r="X524">
        <v>2961</v>
      </c>
      <c r="Y524">
        <v>567</v>
      </c>
      <c r="Z524">
        <v>0</v>
      </c>
      <c r="AA524">
        <v>567</v>
      </c>
      <c r="AB524">
        <v>0</v>
      </c>
      <c r="AC524">
        <v>193</v>
      </c>
      <c r="AD524">
        <v>34</v>
      </c>
      <c r="AE524">
        <v>0</v>
      </c>
      <c r="AF524">
        <v>0</v>
      </c>
      <c r="AG524">
        <v>0</v>
      </c>
      <c r="AH524" t="s">
        <v>104</v>
      </c>
      <c r="AI524" s="1">
        <v>44511.797800925924</v>
      </c>
      <c r="AJ524">
        <v>1316</v>
      </c>
      <c r="AK524">
        <v>6</v>
      </c>
      <c r="AL524">
        <v>0</v>
      </c>
      <c r="AM524">
        <v>6</v>
      </c>
      <c r="AN524">
        <v>0</v>
      </c>
      <c r="AO524">
        <v>3</v>
      </c>
      <c r="AP524">
        <v>28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>
      <c r="A525" t="s">
        <v>1393</v>
      </c>
      <c r="B525" t="s">
        <v>79</v>
      </c>
      <c r="C525" t="s">
        <v>216</v>
      </c>
      <c r="D525" t="s">
        <v>81</v>
      </c>
      <c r="E525" s="2" t="str">
        <f>HYPERLINK("capsilon://?command=openfolder&amp;siteaddress=FAM.docvelocity-na8.net&amp;folderid=FX19BFC87A-45F3-D54C-A501-61C300AED009","FX211011321")</f>
        <v>FX211011321</v>
      </c>
      <c r="F525" t="s">
        <v>19</v>
      </c>
      <c r="G525" t="s">
        <v>19</v>
      </c>
      <c r="H525" t="s">
        <v>82</v>
      </c>
      <c r="I525" t="s">
        <v>1291</v>
      </c>
      <c r="J525">
        <v>76</v>
      </c>
      <c r="K525" t="s">
        <v>84</v>
      </c>
      <c r="L525" t="s">
        <v>85</v>
      </c>
      <c r="M525" t="s">
        <v>86</v>
      </c>
      <c r="N525">
        <v>2</v>
      </c>
      <c r="O525" s="1">
        <v>44501.753333333334</v>
      </c>
      <c r="P525" s="1">
        <v>44501.807233796295</v>
      </c>
      <c r="Q525">
        <v>3536</v>
      </c>
      <c r="R525">
        <v>1121</v>
      </c>
      <c r="S525" t="b">
        <v>0</v>
      </c>
      <c r="T525" t="s">
        <v>87</v>
      </c>
      <c r="U525" t="b">
        <v>1</v>
      </c>
      <c r="V525" t="s">
        <v>121</v>
      </c>
      <c r="W525" s="1">
        <v>44501.766192129631</v>
      </c>
      <c r="X525">
        <v>571</v>
      </c>
      <c r="Y525">
        <v>74</v>
      </c>
      <c r="Z525">
        <v>0</v>
      </c>
      <c r="AA525">
        <v>74</v>
      </c>
      <c r="AB525">
        <v>0</v>
      </c>
      <c r="AC525">
        <v>61</v>
      </c>
      <c r="AD525">
        <v>2</v>
      </c>
      <c r="AE525">
        <v>0</v>
      </c>
      <c r="AF525">
        <v>0</v>
      </c>
      <c r="AG525">
        <v>0</v>
      </c>
      <c r="AH525" t="s">
        <v>182</v>
      </c>
      <c r="AI525" s="1">
        <v>44501.807233796295</v>
      </c>
      <c r="AJ525">
        <v>550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>
      <c r="A526" t="s">
        <v>1394</v>
      </c>
      <c r="B526" t="s">
        <v>79</v>
      </c>
      <c r="C526" t="s">
        <v>802</v>
      </c>
      <c r="D526" t="s">
        <v>81</v>
      </c>
      <c r="E526" s="2" t="str">
        <f>HYPERLINK("capsilon://?command=openfolder&amp;siteaddress=FAM.docvelocity-na8.net&amp;folderid=FX182B7D87-FBCA-18FB-4116-C7D7EEB3131B","FX21112083")</f>
        <v>FX21112083</v>
      </c>
      <c r="F526" t="s">
        <v>19</v>
      </c>
      <c r="G526" t="s">
        <v>19</v>
      </c>
      <c r="H526" t="s">
        <v>82</v>
      </c>
      <c r="I526" t="s">
        <v>1395</v>
      </c>
      <c r="J526">
        <v>66</v>
      </c>
      <c r="K526" t="s">
        <v>84</v>
      </c>
      <c r="L526" t="s">
        <v>85</v>
      </c>
      <c r="M526" t="s">
        <v>86</v>
      </c>
      <c r="N526">
        <v>2</v>
      </c>
      <c r="O526" s="1">
        <v>44511.569814814815</v>
      </c>
      <c r="P526" s="1">
        <v>44511.785196759258</v>
      </c>
      <c r="Q526">
        <v>18186</v>
      </c>
      <c r="R526">
        <v>423</v>
      </c>
      <c r="S526" t="b">
        <v>0</v>
      </c>
      <c r="T526" t="s">
        <v>87</v>
      </c>
      <c r="U526" t="b">
        <v>0</v>
      </c>
      <c r="V526" t="s">
        <v>147</v>
      </c>
      <c r="W526" s="1">
        <v>44511.585949074077</v>
      </c>
      <c r="X526">
        <v>200</v>
      </c>
      <c r="Y526">
        <v>52</v>
      </c>
      <c r="Z526">
        <v>0</v>
      </c>
      <c r="AA526">
        <v>52</v>
      </c>
      <c r="AB526">
        <v>0</v>
      </c>
      <c r="AC526">
        <v>31</v>
      </c>
      <c r="AD526">
        <v>14</v>
      </c>
      <c r="AE526">
        <v>0</v>
      </c>
      <c r="AF526">
        <v>0</v>
      </c>
      <c r="AG526">
        <v>0</v>
      </c>
      <c r="AH526" t="s">
        <v>160</v>
      </c>
      <c r="AI526" s="1">
        <v>44511.785196759258</v>
      </c>
      <c r="AJ526">
        <v>223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14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>
      <c r="A527" t="s">
        <v>1396</v>
      </c>
      <c r="B527" t="s">
        <v>79</v>
      </c>
      <c r="C527" t="s">
        <v>1397</v>
      </c>
      <c r="D527" t="s">
        <v>81</v>
      </c>
      <c r="E527" s="2" t="str">
        <f>HYPERLINK("capsilon://?command=openfolder&amp;siteaddress=FAM.docvelocity-na8.net&amp;folderid=FXCBECB104-F093-9367-493E-223557898BBB","FX211012916")</f>
        <v>FX211012916</v>
      </c>
      <c r="F527" t="s">
        <v>19</v>
      </c>
      <c r="G527" t="s">
        <v>19</v>
      </c>
      <c r="H527" t="s">
        <v>82</v>
      </c>
      <c r="I527" t="s">
        <v>1398</v>
      </c>
      <c r="J527">
        <v>94</v>
      </c>
      <c r="K527" t="s">
        <v>84</v>
      </c>
      <c r="L527" t="s">
        <v>85</v>
      </c>
      <c r="M527" t="s">
        <v>86</v>
      </c>
      <c r="N527">
        <v>2</v>
      </c>
      <c r="O527" s="1">
        <v>44501.756122685183</v>
      </c>
      <c r="P527" s="1">
        <v>44502.218518518515</v>
      </c>
      <c r="Q527">
        <v>38108</v>
      </c>
      <c r="R527">
        <v>1843</v>
      </c>
      <c r="S527" t="b">
        <v>0</v>
      </c>
      <c r="T527" t="s">
        <v>87</v>
      </c>
      <c r="U527" t="b">
        <v>0</v>
      </c>
      <c r="V527" t="s">
        <v>125</v>
      </c>
      <c r="W527" s="1">
        <v>44501.774837962963</v>
      </c>
      <c r="X527">
        <v>776</v>
      </c>
      <c r="Y527">
        <v>135</v>
      </c>
      <c r="Z527">
        <v>0</v>
      </c>
      <c r="AA527">
        <v>135</v>
      </c>
      <c r="AB527">
        <v>0</v>
      </c>
      <c r="AC527">
        <v>100</v>
      </c>
      <c r="AD527">
        <v>-41</v>
      </c>
      <c r="AE527">
        <v>0</v>
      </c>
      <c r="AF527">
        <v>0</v>
      </c>
      <c r="AG527">
        <v>0</v>
      </c>
      <c r="AH527" t="s">
        <v>177</v>
      </c>
      <c r="AI527" s="1">
        <v>44502.218518518515</v>
      </c>
      <c r="AJ527">
        <v>1067</v>
      </c>
      <c r="AK527">
        <v>6</v>
      </c>
      <c r="AL527">
        <v>0</v>
      </c>
      <c r="AM527">
        <v>6</v>
      </c>
      <c r="AN527">
        <v>0</v>
      </c>
      <c r="AO527">
        <v>7</v>
      </c>
      <c r="AP527">
        <v>-47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>
      <c r="A528" t="s">
        <v>1399</v>
      </c>
      <c r="B528" t="s">
        <v>79</v>
      </c>
      <c r="C528" t="s">
        <v>1400</v>
      </c>
      <c r="D528" t="s">
        <v>81</v>
      </c>
      <c r="E528" s="2" t="str">
        <f>HYPERLINK("capsilon://?command=openfolder&amp;siteaddress=FAM.docvelocity-na8.net&amp;folderid=FX8D814112-AAF9-0B66-E2BC-4715ADFBA657","FX21098463")</f>
        <v>FX21098463</v>
      </c>
      <c r="F528" t="s">
        <v>19</v>
      </c>
      <c r="G528" t="s">
        <v>19</v>
      </c>
      <c r="H528" t="s">
        <v>82</v>
      </c>
      <c r="I528" t="s">
        <v>1401</v>
      </c>
      <c r="J528">
        <v>66</v>
      </c>
      <c r="K528" t="s">
        <v>84</v>
      </c>
      <c r="L528" t="s">
        <v>85</v>
      </c>
      <c r="M528" t="s">
        <v>86</v>
      </c>
      <c r="N528">
        <v>2</v>
      </c>
      <c r="O528" s="1">
        <v>44511.591620370367</v>
      </c>
      <c r="P528" s="1">
        <v>44511.787245370368</v>
      </c>
      <c r="Q528">
        <v>16438</v>
      </c>
      <c r="R528">
        <v>464</v>
      </c>
      <c r="S528" t="b">
        <v>0</v>
      </c>
      <c r="T528" t="s">
        <v>87</v>
      </c>
      <c r="U528" t="b">
        <v>0</v>
      </c>
      <c r="V528" t="s">
        <v>147</v>
      </c>
      <c r="W528" s="1">
        <v>44511.596759259257</v>
      </c>
      <c r="X528">
        <v>287</v>
      </c>
      <c r="Y528">
        <v>52</v>
      </c>
      <c r="Z528">
        <v>0</v>
      </c>
      <c r="AA528">
        <v>52</v>
      </c>
      <c r="AB528">
        <v>0</v>
      </c>
      <c r="AC528">
        <v>33</v>
      </c>
      <c r="AD528">
        <v>14</v>
      </c>
      <c r="AE528">
        <v>0</v>
      </c>
      <c r="AF528">
        <v>0</v>
      </c>
      <c r="AG528">
        <v>0</v>
      </c>
      <c r="AH528" t="s">
        <v>160</v>
      </c>
      <c r="AI528" s="1">
        <v>44511.787245370368</v>
      </c>
      <c r="AJ528">
        <v>177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>
      <c r="A529" t="s">
        <v>1402</v>
      </c>
      <c r="B529" t="s">
        <v>79</v>
      </c>
      <c r="C529" t="s">
        <v>106</v>
      </c>
      <c r="D529" t="s">
        <v>81</v>
      </c>
      <c r="E529" s="2" t="str">
        <f>HYPERLINK("capsilon://?command=openfolder&amp;siteaddress=FAM.docvelocity-na8.net&amp;folderid=FX898BA4D6-7550-58F8-A600-DA01CE722CCD","FX211013295")</f>
        <v>FX211013295</v>
      </c>
      <c r="F529" t="s">
        <v>19</v>
      </c>
      <c r="G529" t="s">
        <v>19</v>
      </c>
      <c r="H529" t="s">
        <v>82</v>
      </c>
      <c r="I529" t="s">
        <v>1403</v>
      </c>
      <c r="J529">
        <v>21</v>
      </c>
      <c r="K529" t="s">
        <v>84</v>
      </c>
      <c r="L529" t="s">
        <v>85</v>
      </c>
      <c r="M529" t="s">
        <v>86</v>
      </c>
      <c r="N529">
        <v>2</v>
      </c>
      <c r="O529" s="1">
        <v>44511.599965277775</v>
      </c>
      <c r="P529" s="1">
        <v>44511.788425925923</v>
      </c>
      <c r="Q529">
        <v>16095</v>
      </c>
      <c r="R529">
        <v>188</v>
      </c>
      <c r="S529" t="b">
        <v>0</v>
      </c>
      <c r="T529" t="s">
        <v>87</v>
      </c>
      <c r="U529" t="b">
        <v>0</v>
      </c>
      <c r="V529" t="s">
        <v>147</v>
      </c>
      <c r="W529" s="1">
        <v>44511.601076388892</v>
      </c>
      <c r="X529">
        <v>87</v>
      </c>
      <c r="Y529">
        <v>0</v>
      </c>
      <c r="Z529">
        <v>0</v>
      </c>
      <c r="AA529">
        <v>0</v>
      </c>
      <c r="AB529">
        <v>9</v>
      </c>
      <c r="AC529">
        <v>0</v>
      </c>
      <c r="AD529">
        <v>21</v>
      </c>
      <c r="AE529">
        <v>0</v>
      </c>
      <c r="AF529">
        <v>0</v>
      </c>
      <c r="AG529">
        <v>0</v>
      </c>
      <c r="AH529" t="s">
        <v>160</v>
      </c>
      <c r="AI529" s="1">
        <v>44511.788425925923</v>
      </c>
      <c r="AJ529">
        <v>101</v>
      </c>
      <c r="AK529">
        <v>0</v>
      </c>
      <c r="AL529">
        <v>0</v>
      </c>
      <c r="AM529">
        <v>0</v>
      </c>
      <c r="AN529">
        <v>9</v>
      </c>
      <c r="AO529">
        <v>0</v>
      </c>
      <c r="AP529">
        <v>21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>
      <c r="A530" t="s">
        <v>1404</v>
      </c>
      <c r="B530" t="s">
        <v>79</v>
      </c>
      <c r="C530" t="s">
        <v>1405</v>
      </c>
      <c r="D530" t="s">
        <v>81</v>
      </c>
      <c r="E530" s="2" t="str">
        <f>HYPERLINK("capsilon://?command=openfolder&amp;siteaddress=FAM.docvelocity-na8.net&amp;folderid=FXC311A139-EDC3-FA3D-24BE-A714182935CF","FX21112771")</f>
        <v>FX21112771</v>
      </c>
      <c r="F530" t="s">
        <v>19</v>
      </c>
      <c r="G530" t="s">
        <v>19</v>
      </c>
      <c r="H530" t="s">
        <v>82</v>
      </c>
      <c r="I530" t="s">
        <v>1406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44511.612384259257</v>
      </c>
      <c r="P530" s="1">
        <v>44511.793240740742</v>
      </c>
      <c r="Q530">
        <v>14686</v>
      </c>
      <c r="R530">
        <v>940</v>
      </c>
      <c r="S530" t="b">
        <v>0</v>
      </c>
      <c r="T530" t="s">
        <v>87</v>
      </c>
      <c r="U530" t="b">
        <v>0</v>
      </c>
      <c r="V530" t="s">
        <v>147</v>
      </c>
      <c r="W530" s="1">
        <v>44511.635393518518</v>
      </c>
      <c r="X530">
        <v>525</v>
      </c>
      <c r="Y530">
        <v>58</v>
      </c>
      <c r="Z530">
        <v>0</v>
      </c>
      <c r="AA530">
        <v>58</v>
      </c>
      <c r="AB530">
        <v>0</v>
      </c>
      <c r="AC530">
        <v>40</v>
      </c>
      <c r="AD530">
        <v>8</v>
      </c>
      <c r="AE530">
        <v>0</v>
      </c>
      <c r="AF530">
        <v>0</v>
      </c>
      <c r="AG530">
        <v>0</v>
      </c>
      <c r="AH530" t="s">
        <v>160</v>
      </c>
      <c r="AI530" s="1">
        <v>44511.793240740742</v>
      </c>
      <c r="AJ530">
        <v>415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8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>
      <c r="A531" t="s">
        <v>1407</v>
      </c>
      <c r="B531" t="s">
        <v>79</v>
      </c>
      <c r="C531" t="s">
        <v>1408</v>
      </c>
      <c r="D531" t="s">
        <v>81</v>
      </c>
      <c r="E531" s="2" t="str">
        <f>HYPERLINK("capsilon://?command=openfolder&amp;siteaddress=FAM.docvelocity-na8.net&amp;folderid=FXBFD0F19B-C99A-8B97-BF90-D62ED3B011C2","FX21114424")</f>
        <v>FX21114424</v>
      </c>
      <c r="F531" t="s">
        <v>19</v>
      </c>
      <c r="G531" t="s">
        <v>19</v>
      </c>
      <c r="H531" t="s">
        <v>82</v>
      </c>
      <c r="I531" t="s">
        <v>1409</v>
      </c>
      <c r="J531">
        <v>172</v>
      </c>
      <c r="K531" t="s">
        <v>84</v>
      </c>
      <c r="L531" t="s">
        <v>85</v>
      </c>
      <c r="M531" t="s">
        <v>86</v>
      </c>
      <c r="N531">
        <v>2</v>
      </c>
      <c r="O531" s="1">
        <v>44511.618773148148</v>
      </c>
      <c r="P531" s="1">
        <v>44511.805671296293</v>
      </c>
      <c r="Q531">
        <v>14186</v>
      </c>
      <c r="R531">
        <v>1962</v>
      </c>
      <c r="S531" t="b">
        <v>0</v>
      </c>
      <c r="T531" t="s">
        <v>87</v>
      </c>
      <c r="U531" t="b">
        <v>0</v>
      </c>
      <c r="V531" t="s">
        <v>147</v>
      </c>
      <c r="W531" s="1">
        <v>44511.645682870374</v>
      </c>
      <c r="X531">
        <v>888</v>
      </c>
      <c r="Y531">
        <v>152</v>
      </c>
      <c r="Z531">
        <v>0</v>
      </c>
      <c r="AA531">
        <v>152</v>
      </c>
      <c r="AB531">
        <v>0</v>
      </c>
      <c r="AC531">
        <v>27</v>
      </c>
      <c r="AD531">
        <v>20</v>
      </c>
      <c r="AE531">
        <v>0</v>
      </c>
      <c r="AF531">
        <v>0</v>
      </c>
      <c r="AG531">
        <v>0</v>
      </c>
      <c r="AH531" t="s">
        <v>160</v>
      </c>
      <c r="AI531" s="1">
        <v>44511.805671296293</v>
      </c>
      <c r="AJ531">
        <v>1074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20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>
      <c r="A532" t="s">
        <v>1410</v>
      </c>
      <c r="B532" t="s">
        <v>79</v>
      </c>
      <c r="C532" t="s">
        <v>1177</v>
      </c>
      <c r="D532" t="s">
        <v>81</v>
      </c>
      <c r="E532" s="2" t="str">
        <f>HYPERLINK("capsilon://?command=openfolder&amp;siteaddress=FAM.docvelocity-na8.net&amp;folderid=FXCBDD23C1-1988-308A-AC0D-C9C1AEF6584D","FX21112196")</f>
        <v>FX21112196</v>
      </c>
      <c r="F532" t="s">
        <v>19</v>
      </c>
      <c r="G532" t="s">
        <v>19</v>
      </c>
      <c r="H532" t="s">
        <v>82</v>
      </c>
      <c r="I532" t="s">
        <v>1411</v>
      </c>
      <c r="J532">
        <v>66</v>
      </c>
      <c r="K532" t="s">
        <v>84</v>
      </c>
      <c r="L532" t="s">
        <v>85</v>
      </c>
      <c r="M532" t="s">
        <v>86</v>
      </c>
      <c r="N532">
        <v>2</v>
      </c>
      <c r="O532" s="1">
        <v>44511.621053240742</v>
      </c>
      <c r="P532" s="1">
        <v>44511.799525462964</v>
      </c>
      <c r="Q532">
        <v>14907</v>
      </c>
      <c r="R532">
        <v>513</v>
      </c>
      <c r="S532" t="b">
        <v>0</v>
      </c>
      <c r="T532" t="s">
        <v>87</v>
      </c>
      <c r="U532" t="b">
        <v>0</v>
      </c>
      <c r="V532" t="s">
        <v>181</v>
      </c>
      <c r="W532" s="1">
        <v>44511.639826388891</v>
      </c>
      <c r="X532">
        <v>365</v>
      </c>
      <c r="Y532">
        <v>52</v>
      </c>
      <c r="Z532">
        <v>0</v>
      </c>
      <c r="AA532">
        <v>52</v>
      </c>
      <c r="AB532">
        <v>0</v>
      </c>
      <c r="AC532">
        <v>22</v>
      </c>
      <c r="AD532">
        <v>14</v>
      </c>
      <c r="AE532">
        <v>0</v>
      </c>
      <c r="AF532">
        <v>0</v>
      </c>
      <c r="AG532">
        <v>0</v>
      </c>
      <c r="AH532" t="s">
        <v>104</v>
      </c>
      <c r="AI532" s="1">
        <v>44511.799525462964</v>
      </c>
      <c r="AJ532">
        <v>148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14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>
      <c r="A533" t="s">
        <v>1412</v>
      </c>
      <c r="B533" t="s">
        <v>79</v>
      </c>
      <c r="C533" t="s">
        <v>701</v>
      </c>
      <c r="D533" t="s">
        <v>81</v>
      </c>
      <c r="E533" s="2" t="str">
        <f>HYPERLINK("capsilon://?command=openfolder&amp;siteaddress=FAM.docvelocity-na8.net&amp;folderid=FX5FA11D5F-710B-7A78-FB07-7AA4F9994670","FX21111077")</f>
        <v>FX21111077</v>
      </c>
      <c r="F533" t="s">
        <v>19</v>
      </c>
      <c r="G533" t="s">
        <v>19</v>
      </c>
      <c r="H533" t="s">
        <v>82</v>
      </c>
      <c r="I533" t="s">
        <v>1413</v>
      </c>
      <c r="J533">
        <v>38</v>
      </c>
      <c r="K533" t="s">
        <v>84</v>
      </c>
      <c r="L533" t="s">
        <v>85</v>
      </c>
      <c r="M533" t="s">
        <v>86</v>
      </c>
      <c r="N533">
        <v>2</v>
      </c>
      <c r="O533" s="1">
        <v>44511.623831018522</v>
      </c>
      <c r="P533" s="1">
        <v>44511.801655092589</v>
      </c>
      <c r="Q533">
        <v>14535</v>
      </c>
      <c r="R533">
        <v>829</v>
      </c>
      <c r="S533" t="b">
        <v>0</v>
      </c>
      <c r="T533" t="s">
        <v>87</v>
      </c>
      <c r="U533" t="b">
        <v>0</v>
      </c>
      <c r="V533" t="s">
        <v>181</v>
      </c>
      <c r="W533" s="1">
        <v>44511.647314814814</v>
      </c>
      <c r="X533">
        <v>646</v>
      </c>
      <c r="Y533">
        <v>37</v>
      </c>
      <c r="Z533">
        <v>0</v>
      </c>
      <c r="AA533">
        <v>37</v>
      </c>
      <c r="AB533">
        <v>0</v>
      </c>
      <c r="AC533">
        <v>33</v>
      </c>
      <c r="AD533">
        <v>1</v>
      </c>
      <c r="AE533">
        <v>0</v>
      </c>
      <c r="AF533">
        <v>0</v>
      </c>
      <c r="AG533">
        <v>0</v>
      </c>
      <c r="AH533" t="s">
        <v>104</v>
      </c>
      <c r="AI533" s="1">
        <v>44511.801655092589</v>
      </c>
      <c r="AJ533">
        <v>183</v>
      </c>
      <c r="AK533">
        <v>1</v>
      </c>
      <c r="AL533">
        <v>0</v>
      </c>
      <c r="AM533">
        <v>1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>
      <c r="A534" t="s">
        <v>1414</v>
      </c>
      <c r="B534" t="s">
        <v>79</v>
      </c>
      <c r="C534" t="s">
        <v>1415</v>
      </c>
      <c r="D534" t="s">
        <v>81</v>
      </c>
      <c r="E534" s="2" t="str">
        <f>HYPERLINK("capsilon://?command=openfolder&amp;siteaddress=FAM.docvelocity-na8.net&amp;folderid=FXFD84AD85-C98B-EC07-846B-0614F843DD34","FX21115429")</f>
        <v>FX21115429</v>
      </c>
      <c r="F534" t="s">
        <v>19</v>
      </c>
      <c r="G534" t="s">
        <v>19</v>
      </c>
      <c r="H534" t="s">
        <v>82</v>
      </c>
      <c r="I534" t="s">
        <v>1416</v>
      </c>
      <c r="J534">
        <v>38</v>
      </c>
      <c r="K534" t="s">
        <v>84</v>
      </c>
      <c r="L534" t="s">
        <v>85</v>
      </c>
      <c r="M534" t="s">
        <v>86</v>
      </c>
      <c r="N534">
        <v>2</v>
      </c>
      <c r="O534" s="1">
        <v>44511.642500000002</v>
      </c>
      <c r="P534" s="1">
        <v>44511.803946759261</v>
      </c>
      <c r="Q534">
        <v>13644</v>
      </c>
      <c r="R534">
        <v>305</v>
      </c>
      <c r="S534" t="b">
        <v>0</v>
      </c>
      <c r="T534" t="s">
        <v>87</v>
      </c>
      <c r="U534" t="b">
        <v>0</v>
      </c>
      <c r="V534" t="s">
        <v>147</v>
      </c>
      <c r="W534" s="1">
        <v>44511.646932870368</v>
      </c>
      <c r="X534">
        <v>108</v>
      </c>
      <c r="Y534">
        <v>37</v>
      </c>
      <c r="Z534">
        <v>0</v>
      </c>
      <c r="AA534">
        <v>37</v>
      </c>
      <c r="AB534">
        <v>0</v>
      </c>
      <c r="AC534">
        <v>5</v>
      </c>
      <c r="AD534">
        <v>1</v>
      </c>
      <c r="AE534">
        <v>0</v>
      </c>
      <c r="AF534">
        <v>0</v>
      </c>
      <c r="AG534">
        <v>0</v>
      </c>
      <c r="AH534" t="s">
        <v>104</v>
      </c>
      <c r="AI534" s="1">
        <v>44511.803946759261</v>
      </c>
      <c r="AJ534">
        <v>197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>
      <c r="A535" t="s">
        <v>1417</v>
      </c>
      <c r="B535" t="s">
        <v>79</v>
      </c>
      <c r="C535" t="s">
        <v>1168</v>
      </c>
      <c r="D535" t="s">
        <v>81</v>
      </c>
      <c r="E535" s="2" t="str">
        <f>HYPERLINK("capsilon://?command=openfolder&amp;siteaddress=FAM.docvelocity-na8.net&amp;folderid=FX367DD6A4-99DE-8794-BA04-3B2B7526E6C6","FX211013210")</f>
        <v>FX211013210</v>
      </c>
      <c r="F535" t="s">
        <v>19</v>
      </c>
      <c r="G535" t="s">
        <v>19</v>
      </c>
      <c r="H535" t="s">
        <v>82</v>
      </c>
      <c r="I535" t="s">
        <v>1418</v>
      </c>
      <c r="J535">
        <v>66</v>
      </c>
      <c r="K535" t="s">
        <v>84</v>
      </c>
      <c r="L535" t="s">
        <v>85</v>
      </c>
      <c r="M535" t="s">
        <v>86</v>
      </c>
      <c r="N535">
        <v>2</v>
      </c>
      <c r="O535" s="1">
        <v>44511.65965277778</v>
      </c>
      <c r="P535" s="1">
        <v>44511.806770833333</v>
      </c>
      <c r="Q535">
        <v>12152</v>
      </c>
      <c r="R535">
        <v>559</v>
      </c>
      <c r="S535" t="b">
        <v>0</v>
      </c>
      <c r="T535" t="s">
        <v>87</v>
      </c>
      <c r="U535" t="b">
        <v>0</v>
      </c>
      <c r="V535" t="s">
        <v>1419</v>
      </c>
      <c r="W535" s="1">
        <v>44511.682916666665</v>
      </c>
      <c r="X535">
        <v>306</v>
      </c>
      <c r="Y535">
        <v>52</v>
      </c>
      <c r="Z535">
        <v>0</v>
      </c>
      <c r="AA535">
        <v>52</v>
      </c>
      <c r="AB535">
        <v>0</v>
      </c>
      <c r="AC535">
        <v>33</v>
      </c>
      <c r="AD535">
        <v>14</v>
      </c>
      <c r="AE535">
        <v>0</v>
      </c>
      <c r="AF535">
        <v>0</v>
      </c>
      <c r="AG535">
        <v>0</v>
      </c>
      <c r="AH535" t="s">
        <v>104</v>
      </c>
      <c r="AI535" s="1">
        <v>44511.806770833333</v>
      </c>
      <c r="AJ535">
        <v>244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13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>
      <c r="A536" t="s">
        <v>1420</v>
      </c>
      <c r="B536" t="s">
        <v>79</v>
      </c>
      <c r="C536" t="s">
        <v>1421</v>
      </c>
      <c r="D536" t="s">
        <v>81</v>
      </c>
      <c r="E536" s="2" t="str">
        <f>HYPERLINK("capsilon://?command=openfolder&amp;siteaddress=FAM.docvelocity-na8.net&amp;folderid=FX42081B21-8E1F-A1FB-6DAF-530731D829A8","FX21114701")</f>
        <v>FX21114701</v>
      </c>
      <c r="F536" t="s">
        <v>19</v>
      </c>
      <c r="G536" t="s">
        <v>19</v>
      </c>
      <c r="H536" t="s">
        <v>82</v>
      </c>
      <c r="I536" t="s">
        <v>1422</v>
      </c>
      <c r="J536">
        <v>38</v>
      </c>
      <c r="K536" t="s">
        <v>84</v>
      </c>
      <c r="L536" t="s">
        <v>85</v>
      </c>
      <c r="M536" t="s">
        <v>86</v>
      </c>
      <c r="N536">
        <v>2</v>
      </c>
      <c r="O536" s="1">
        <v>44511.670254629629</v>
      </c>
      <c r="P536" s="1">
        <v>44511.80746527778</v>
      </c>
      <c r="Q536">
        <v>11587</v>
      </c>
      <c r="R536">
        <v>268</v>
      </c>
      <c r="S536" t="b">
        <v>0</v>
      </c>
      <c r="T536" t="s">
        <v>87</v>
      </c>
      <c r="U536" t="b">
        <v>0</v>
      </c>
      <c r="V536" t="s">
        <v>147</v>
      </c>
      <c r="W536" s="1">
        <v>44511.681226851855</v>
      </c>
      <c r="X536">
        <v>114</v>
      </c>
      <c r="Y536">
        <v>37</v>
      </c>
      <c r="Z536">
        <v>0</v>
      </c>
      <c r="AA536">
        <v>37</v>
      </c>
      <c r="AB536">
        <v>0</v>
      </c>
      <c r="AC536">
        <v>11</v>
      </c>
      <c r="AD536">
        <v>1</v>
      </c>
      <c r="AE536">
        <v>0</v>
      </c>
      <c r="AF536">
        <v>0</v>
      </c>
      <c r="AG536">
        <v>0</v>
      </c>
      <c r="AH536" t="s">
        <v>160</v>
      </c>
      <c r="AI536" s="1">
        <v>44511.80746527778</v>
      </c>
      <c r="AJ536">
        <v>154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>
      <c r="A537" t="s">
        <v>1423</v>
      </c>
      <c r="B537" t="s">
        <v>79</v>
      </c>
      <c r="C537" t="s">
        <v>1424</v>
      </c>
      <c r="D537" t="s">
        <v>81</v>
      </c>
      <c r="E537" s="2" t="str">
        <f>HYPERLINK("capsilon://?command=openfolder&amp;siteaddress=FAM.docvelocity-na8.net&amp;folderid=FX05F94C16-A205-57C7-3D09-9E62473934F8","FX2111387")</f>
        <v>FX2111387</v>
      </c>
      <c r="F537" t="s">
        <v>19</v>
      </c>
      <c r="G537" t="s">
        <v>19</v>
      </c>
      <c r="H537" t="s">
        <v>82</v>
      </c>
      <c r="I537" t="s">
        <v>1425</v>
      </c>
      <c r="J537">
        <v>345</v>
      </c>
      <c r="K537" t="s">
        <v>84</v>
      </c>
      <c r="L537" t="s">
        <v>85</v>
      </c>
      <c r="M537" t="s">
        <v>86</v>
      </c>
      <c r="N537">
        <v>2</v>
      </c>
      <c r="O537" s="1">
        <v>44511.681875000002</v>
      </c>
      <c r="P537" s="1">
        <v>44511.813101851854</v>
      </c>
      <c r="Q537">
        <v>9277</v>
      </c>
      <c r="R537">
        <v>2061</v>
      </c>
      <c r="S537" t="b">
        <v>0</v>
      </c>
      <c r="T537" t="s">
        <v>87</v>
      </c>
      <c r="U537" t="b">
        <v>0</v>
      </c>
      <c r="V537" t="s">
        <v>181</v>
      </c>
      <c r="W537" s="1">
        <v>44511.707592592589</v>
      </c>
      <c r="X537">
        <v>1421</v>
      </c>
      <c r="Y537">
        <v>166</v>
      </c>
      <c r="Z537">
        <v>0</v>
      </c>
      <c r="AA537">
        <v>166</v>
      </c>
      <c r="AB537">
        <v>134</v>
      </c>
      <c r="AC537">
        <v>115</v>
      </c>
      <c r="AD537">
        <v>179</v>
      </c>
      <c r="AE537">
        <v>0</v>
      </c>
      <c r="AF537">
        <v>0</v>
      </c>
      <c r="AG537">
        <v>0</v>
      </c>
      <c r="AH537" t="s">
        <v>104</v>
      </c>
      <c r="AI537" s="1">
        <v>44511.813101851854</v>
      </c>
      <c r="AJ537">
        <v>546</v>
      </c>
      <c r="AK537">
        <v>1</v>
      </c>
      <c r="AL537">
        <v>0</v>
      </c>
      <c r="AM537">
        <v>1</v>
      </c>
      <c r="AN537">
        <v>134</v>
      </c>
      <c r="AO537">
        <v>1</v>
      </c>
      <c r="AP537">
        <v>178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>
      <c r="A538" t="s">
        <v>1426</v>
      </c>
      <c r="B538" t="s">
        <v>79</v>
      </c>
      <c r="C538" t="s">
        <v>1427</v>
      </c>
      <c r="D538" t="s">
        <v>81</v>
      </c>
      <c r="E538" s="2" t="str">
        <f>HYPERLINK("capsilon://?command=openfolder&amp;siteaddress=FAM.docvelocity-na8.net&amp;folderid=FX5FC8F0DC-A277-B78C-66B0-D013BB2CAD4B","FX21115858")</f>
        <v>FX21115858</v>
      </c>
      <c r="F538" t="s">
        <v>19</v>
      </c>
      <c r="G538" t="s">
        <v>19</v>
      </c>
      <c r="H538" t="s">
        <v>82</v>
      </c>
      <c r="I538" t="s">
        <v>1428</v>
      </c>
      <c r="J538">
        <v>38</v>
      </c>
      <c r="K538" t="s">
        <v>84</v>
      </c>
      <c r="L538" t="s">
        <v>85</v>
      </c>
      <c r="M538" t="s">
        <v>86</v>
      </c>
      <c r="N538">
        <v>2</v>
      </c>
      <c r="O538" s="1">
        <v>44511.682337962964</v>
      </c>
      <c r="P538" s="1">
        <v>44511.810706018521</v>
      </c>
      <c r="Q538">
        <v>10673</v>
      </c>
      <c r="R538">
        <v>418</v>
      </c>
      <c r="S538" t="b">
        <v>0</v>
      </c>
      <c r="T538" t="s">
        <v>87</v>
      </c>
      <c r="U538" t="b">
        <v>0</v>
      </c>
      <c r="V538" t="s">
        <v>1419</v>
      </c>
      <c r="W538" s="1">
        <v>44511.709097222221</v>
      </c>
      <c r="X538">
        <v>139</v>
      </c>
      <c r="Y538">
        <v>37</v>
      </c>
      <c r="Z538">
        <v>0</v>
      </c>
      <c r="AA538">
        <v>37</v>
      </c>
      <c r="AB538">
        <v>0</v>
      </c>
      <c r="AC538">
        <v>16</v>
      </c>
      <c r="AD538">
        <v>1</v>
      </c>
      <c r="AE538">
        <v>0</v>
      </c>
      <c r="AF538">
        <v>0</v>
      </c>
      <c r="AG538">
        <v>0</v>
      </c>
      <c r="AH538" t="s">
        <v>160</v>
      </c>
      <c r="AI538" s="1">
        <v>44511.810706018521</v>
      </c>
      <c r="AJ538">
        <v>279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>
      <c r="A539" t="s">
        <v>1429</v>
      </c>
      <c r="B539" t="s">
        <v>79</v>
      </c>
      <c r="C539" t="s">
        <v>1430</v>
      </c>
      <c r="D539" t="s">
        <v>81</v>
      </c>
      <c r="E539" s="2" t="str">
        <f>HYPERLINK("capsilon://?command=openfolder&amp;siteaddress=FAM.docvelocity-na8.net&amp;folderid=FX449317F9-0397-6FFB-CDC4-00E9BBA62CFE","FX21115510")</f>
        <v>FX21115510</v>
      </c>
      <c r="F539" t="s">
        <v>19</v>
      </c>
      <c r="G539" t="s">
        <v>19</v>
      </c>
      <c r="H539" t="s">
        <v>82</v>
      </c>
      <c r="I539" t="s">
        <v>1431</v>
      </c>
      <c r="J539">
        <v>222</v>
      </c>
      <c r="K539" t="s">
        <v>84</v>
      </c>
      <c r="L539" t="s">
        <v>85</v>
      </c>
      <c r="M539" t="s">
        <v>86</v>
      </c>
      <c r="N539">
        <v>2</v>
      </c>
      <c r="O539" s="1">
        <v>44511.693761574075</v>
      </c>
      <c r="P539" s="1">
        <v>44511.819652777776</v>
      </c>
      <c r="Q539">
        <v>9627</v>
      </c>
      <c r="R539">
        <v>1250</v>
      </c>
      <c r="S539" t="b">
        <v>0</v>
      </c>
      <c r="T539" t="s">
        <v>87</v>
      </c>
      <c r="U539" t="b">
        <v>0</v>
      </c>
      <c r="V539" t="s">
        <v>181</v>
      </c>
      <c r="W539" s="1">
        <v>44511.713125000002</v>
      </c>
      <c r="X539">
        <v>478</v>
      </c>
      <c r="Y539">
        <v>144</v>
      </c>
      <c r="Z539">
        <v>0</v>
      </c>
      <c r="AA539">
        <v>144</v>
      </c>
      <c r="AB539">
        <v>0</v>
      </c>
      <c r="AC539">
        <v>4</v>
      </c>
      <c r="AD539">
        <v>78</v>
      </c>
      <c r="AE539">
        <v>0</v>
      </c>
      <c r="AF539">
        <v>0</v>
      </c>
      <c r="AG539">
        <v>0</v>
      </c>
      <c r="AH539" t="s">
        <v>160</v>
      </c>
      <c r="AI539" s="1">
        <v>44511.819652777776</v>
      </c>
      <c r="AJ539">
        <v>772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77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>
      <c r="A540" t="s">
        <v>1432</v>
      </c>
      <c r="B540" t="s">
        <v>79</v>
      </c>
      <c r="C540" t="s">
        <v>1433</v>
      </c>
      <c r="D540" t="s">
        <v>81</v>
      </c>
      <c r="E540" s="2" t="str">
        <f>HYPERLINK("capsilon://?command=openfolder&amp;siteaddress=FAM.docvelocity-na8.net&amp;folderid=FX63C8DF21-430F-25F9-93CC-19209BEBA9DF","FX21115283")</f>
        <v>FX21115283</v>
      </c>
      <c r="F540" t="s">
        <v>19</v>
      </c>
      <c r="G540" t="s">
        <v>19</v>
      </c>
      <c r="H540" t="s">
        <v>82</v>
      </c>
      <c r="I540" t="s">
        <v>1434</v>
      </c>
      <c r="J540">
        <v>354</v>
      </c>
      <c r="K540" t="s">
        <v>84</v>
      </c>
      <c r="L540" t="s">
        <v>85</v>
      </c>
      <c r="M540" t="s">
        <v>86</v>
      </c>
      <c r="N540">
        <v>2</v>
      </c>
      <c r="O540" s="1">
        <v>44511.697789351849</v>
      </c>
      <c r="P540" s="1">
        <v>44512.213784722226</v>
      </c>
      <c r="Q540">
        <v>41814</v>
      </c>
      <c r="R540">
        <v>2768</v>
      </c>
      <c r="S540" t="b">
        <v>0</v>
      </c>
      <c r="T540" t="s">
        <v>87</v>
      </c>
      <c r="U540" t="b">
        <v>0</v>
      </c>
      <c r="V540" t="s">
        <v>1419</v>
      </c>
      <c r="W540" s="1">
        <v>44511.716435185182</v>
      </c>
      <c r="X540">
        <v>633</v>
      </c>
      <c r="Y540">
        <v>318</v>
      </c>
      <c r="Z540">
        <v>0</v>
      </c>
      <c r="AA540">
        <v>318</v>
      </c>
      <c r="AB540">
        <v>0</v>
      </c>
      <c r="AC540">
        <v>73</v>
      </c>
      <c r="AD540">
        <v>36</v>
      </c>
      <c r="AE540">
        <v>0</v>
      </c>
      <c r="AF540">
        <v>0</v>
      </c>
      <c r="AG540">
        <v>0</v>
      </c>
      <c r="AH540" t="s">
        <v>177</v>
      </c>
      <c r="AI540" s="1">
        <v>44512.213784722226</v>
      </c>
      <c r="AJ540">
        <v>2044</v>
      </c>
      <c r="AK540">
        <v>4</v>
      </c>
      <c r="AL540">
        <v>0</v>
      </c>
      <c r="AM540">
        <v>4</v>
      </c>
      <c r="AN540">
        <v>0</v>
      </c>
      <c r="AO540">
        <v>4</v>
      </c>
      <c r="AP540">
        <v>32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>
      <c r="A541" t="s">
        <v>1435</v>
      </c>
      <c r="B541" t="s">
        <v>79</v>
      </c>
      <c r="C541" t="s">
        <v>1436</v>
      </c>
      <c r="D541" t="s">
        <v>81</v>
      </c>
      <c r="E541" s="2" t="str">
        <f>HYPERLINK("capsilon://?command=openfolder&amp;siteaddress=FAM.docvelocity-na8.net&amp;folderid=FXD9999F72-9068-5231-488E-9033E213B6F5","FX21114247")</f>
        <v>FX21114247</v>
      </c>
      <c r="F541" t="s">
        <v>19</v>
      </c>
      <c r="G541" t="s">
        <v>19</v>
      </c>
      <c r="H541" t="s">
        <v>82</v>
      </c>
      <c r="I541" t="s">
        <v>1437</v>
      </c>
      <c r="J541">
        <v>166</v>
      </c>
      <c r="K541" t="s">
        <v>84</v>
      </c>
      <c r="L541" t="s">
        <v>85</v>
      </c>
      <c r="M541" t="s">
        <v>86</v>
      </c>
      <c r="N541">
        <v>2</v>
      </c>
      <c r="O541" s="1">
        <v>44511.698842592596</v>
      </c>
      <c r="P541" s="1">
        <v>44512.205601851849</v>
      </c>
      <c r="Q541">
        <v>42623</v>
      </c>
      <c r="R541">
        <v>1161</v>
      </c>
      <c r="S541" t="b">
        <v>0</v>
      </c>
      <c r="T541" t="s">
        <v>87</v>
      </c>
      <c r="U541" t="b">
        <v>0</v>
      </c>
      <c r="V541" t="s">
        <v>181</v>
      </c>
      <c r="W541" s="1">
        <v>44511.719189814816</v>
      </c>
      <c r="X541">
        <v>523</v>
      </c>
      <c r="Y541">
        <v>139</v>
      </c>
      <c r="Z541">
        <v>0</v>
      </c>
      <c r="AA541">
        <v>139</v>
      </c>
      <c r="AB541">
        <v>0</v>
      </c>
      <c r="AC541">
        <v>37</v>
      </c>
      <c r="AD541">
        <v>27</v>
      </c>
      <c r="AE541">
        <v>0</v>
      </c>
      <c r="AF541">
        <v>0</v>
      </c>
      <c r="AG541">
        <v>0</v>
      </c>
      <c r="AH541" t="s">
        <v>182</v>
      </c>
      <c r="AI541" s="1">
        <v>44512.205601851849</v>
      </c>
      <c r="AJ541">
        <v>638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26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>
      <c r="A542" t="s">
        <v>1438</v>
      </c>
      <c r="B542" t="s">
        <v>79</v>
      </c>
      <c r="C542" t="s">
        <v>1269</v>
      </c>
      <c r="D542" t="s">
        <v>81</v>
      </c>
      <c r="E542" s="2" t="str">
        <f>HYPERLINK("capsilon://?command=openfolder&amp;siteaddress=FAM.docvelocity-na8.net&amp;folderid=FX334A81DB-8F48-5521-A38C-C9D5B9B0C3CF","FX211013532")</f>
        <v>FX211013532</v>
      </c>
      <c r="F542" t="s">
        <v>19</v>
      </c>
      <c r="G542" t="s">
        <v>19</v>
      </c>
      <c r="H542" t="s">
        <v>82</v>
      </c>
      <c r="I542" t="s">
        <v>1439</v>
      </c>
      <c r="J542">
        <v>66</v>
      </c>
      <c r="K542" t="s">
        <v>84</v>
      </c>
      <c r="L542" t="s">
        <v>85</v>
      </c>
      <c r="M542" t="s">
        <v>86</v>
      </c>
      <c r="N542">
        <v>1</v>
      </c>
      <c r="O542" s="1">
        <v>44501.765879629631</v>
      </c>
      <c r="P542" s="1">
        <v>44501.800740740742</v>
      </c>
      <c r="Q542">
        <v>2479</v>
      </c>
      <c r="R542">
        <v>533</v>
      </c>
      <c r="S542" t="b">
        <v>0</v>
      </c>
      <c r="T542" t="s">
        <v>87</v>
      </c>
      <c r="U542" t="b">
        <v>0</v>
      </c>
      <c r="V542" t="s">
        <v>108</v>
      </c>
      <c r="W542" s="1">
        <v>44501.800740740742</v>
      </c>
      <c r="X542">
        <v>223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66</v>
      </c>
      <c r="AE542">
        <v>52</v>
      </c>
      <c r="AF542">
        <v>0</v>
      </c>
      <c r="AG542">
        <v>1</v>
      </c>
      <c r="AH542" t="s">
        <v>87</v>
      </c>
      <c r="AI542" t="s">
        <v>87</v>
      </c>
      <c r="AJ542" t="s">
        <v>87</v>
      </c>
      <c r="AK542" t="s">
        <v>87</v>
      </c>
      <c r="AL542" t="s">
        <v>87</v>
      </c>
      <c r="AM542" t="s">
        <v>87</v>
      </c>
      <c r="AN542" t="s">
        <v>87</v>
      </c>
      <c r="AO542" t="s">
        <v>87</v>
      </c>
      <c r="AP542" t="s">
        <v>87</v>
      </c>
      <c r="AQ542" t="s">
        <v>87</v>
      </c>
      <c r="AR542" t="s">
        <v>87</v>
      </c>
      <c r="AS542" t="s">
        <v>87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>
      <c r="A543" t="s">
        <v>1440</v>
      </c>
      <c r="B543" t="s">
        <v>79</v>
      </c>
      <c r="C543" t="s">
        <v>1441</v>
      </c>
      <c r="D543" t="s">
        <v>81</v>
      </c>
      <c r="E543" s="2" t="str">
        <f>HYPERLINK("capsilon://?command=openfolder&amp;siteaddress=FAM.docvelocity-na8.net&amp;folderid=FX148EAA2F-48C3-CBFF-AEAE-B27E6E10694D","FX21115723")</f>
        <v>FX21115723</v>
      </c>
      <c r="F543" t="s">
        <v>19</v>
      </c>
      <c r="G543" t="s">
        <v>19</v>
      </c>
      <c r="H543" t="s">
        <v>82</v>
      </c>
      <c r="I543" t="s">
        <v>1442</v>
      </c>
      <c r="J543">
        <v>269</v>
      </c>
      <c r="K543" t="s">
        <v>84</v>
      </c>
      <c r="L543" t="s">
        <v>85</v>
      </c>
      <c r="M543" t="s">
        <v>86</v>
      </c>
      <c r="N543">
        <v>2</v>
      </c>
      <c r="O543" s="1">
        <v>44511.708368055559</v>
      </c>
      <c r="P543" s="1">
        <v>44512.234803240739</v>
      </c>
      <c r="Q543">
        <v>42928</v>
      </c>
      <c r="R543">
        <v>2556</v>
      </c>
      <c r="S543" t="b">
        <v>0</v>
      </c>
      <c r="T543" t="s">
        <v>87</v>
      </c>
      <c r="U543" t="b">
        <v>0</v>
      </c>
      <c r="V543" t="s">
        <v>1419</v>
      </c>
      <c r="W543" s="1">
        <v>44511.723692129628</v>
      </c>
      <c r="X543">
        <v>626</v>
      </c>
      <c r="Y543">
        <v>240</v>
      </c>
      <c r="Z543">
        <v>0</v>
      </c>
      <c r="AA543">
        <v>240</v>
      </c>
      <c r="AB543">
        <v>0</v>
      </c>
      <c r="AC543">
        <v>10</v>
      </c>
      <c r="AD543">
        <v>29</v>
      </c>
      <c r="AE543">
        <v>0</v>
      </c>
      <c r="AF543">
        <v>0</v>
      </c>
      <c r="AG543">
        <v>0</v>
      </c>
      <c r="AH543" t="s">
        <v>177</v>
      </c>
      <c r="AI543" s="1">
        <v>44512.234803240739</v>
      </c>
      <c r="AJ543">
        <v>1816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29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>
      <c r="A544" t="s">
        <v>1443</v>
      </c>
      <c r="B544" t="s">
        <v>79</v>
      </c>
      <c r="C544" t="s">
        <v>1444</v>
      </c>
      <c r="D544" t="s">
        <v>81</v>
      </c>
      <c r="E544" s="2" t="str">
        <f>HYPERLINK("capsilon://?command=openfolder&amp;siteaddress=FAM.docvelocity-na8.net&amp;folderid=FXFFABF151-A105-38C5-DB3D-E00F5702F5AE","FX21115813")</f>
        <v>FX21115813</v>
      </c>
      <c r="F544" t="s">
        <v>19</v>
      </c>
      <c r="G544" t="s">
        <v>19</v>
      </c>
      <c r="H544" t="s">
        <v>82</v>
      </c>
      <c r="I544" t="s">
        <v>1445</v>
      </c>
      <c r="J544">
        <v>456</v>
      </c>
      <c r="K544" t="s">
        <v>84</v>
      </c>
      <c r="L544" t="s">
        <v>85</v>
      </c>
      <c r="M544" t="s">
        <v>86</v>
      </c>
      <c r="N544">
        <v>2</v>
      </c>
      <c r="O544" s="1">
        <v>44511.712824074071</v>
      </c>
      <c r="P544" s="1">
        <v>44512.274224537039</v>
      </c>
      <c r="Q544">
        <v>43903</v>
      </c>
      <c r="R544">
        <v>4602</v>
      </c>
      <c r="S544" t="b">
        <v>0</v>
      </c>
      <c r="T544" t="s">
        <v>87</v>
      </c>
      <c r="U544" t="b">
        <v>0</v>
      </c>
      <c r="V544" t="s">
        <v>181</v>
      </c>
      <c r="W544" s="1">
        <v>44511.732928240737</v>
      </c>
      <c r="X544">
        <v>1186</v>
      </c>
      <c r="Y544">
        <v>313</v>
      </c>
      <c r="Z544">
        <v>0</v>
      </c>
      <c r="AA544">
        <v>313</v>
      </c>
      <c r="AB544">
        <v>27</v>
      </c>
      <c r="AC544">
        <v>128</v>
      </c>
      <c r="AD544">
        <v>143</v>
      </c>
      <c r="AE544">
        <v>0</v>
      </c>
      <c r="AF544">
        <v>0</v>
      </c>
      <c r="AG544">
        <v>0</v>
      </c>
      <c r="AH544" t="s">
        <v>177</v>
      </c>
      <c r="AI544" s="1">
        <v>44512.274224537039</v>
      </c>
      <c r="AJ544">
        <v>3406</v>
      </c>
      <c r="AK544">
        <v>24</v>
      </c>
      <c r="AL544">
        <v>0</v>
      </c>
      <c r="AM544">
        <v>24</v>
      </c>
      <c r="AN544">
        <v>27</v>
      </c>
      <c r="AO544">
        <v>24</v>
      </c>
      <c r="AP544">
        <v>119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>
      <c r="A545" t="s">
        <v>1446</v>
      </c>
      <c r="B545" t="s">
        <v>79</v>
      </c>
      <c r="C545" t="s">
        <v>1447</v>
      </c>
      <c r="D545" t="s">
        <v>81</v>
      </c>
      <c r="E545" s="2" t="str">
        <f>HYPERLINK("capsilon://?command=openfolder&amp;siteaddress=FAM.docvelocity-na8.net&amp;folderid=FX19AF9D3D-EFF2-F6D3-0934-3373F8AFAD10","FX211013539")</f>
        <v>FX211013539</v>
      </c>
      <c r="F545" t="s">
        <v>19</v>
      </c>
      <c r="G545" t="s">
        <v>19</v>
      </c>
      <c r="H545" t="s">
        <v>82</v>
      </c>
      <c r="I545" t="s">
        <v>1448</v>
      </c>
      <c r="J545">
        <v>66</v>
      </c>
      <c r="K545" t="s">
        <v>84</v>
      </c>
      <c r="L545" t="s">
        <v>85</v>
      </c>
      <c r="M545" t="s">
        <v>86</v>
      </c>
      <c r="N545">
        <v>2</v>
      </c>
      <c r="O545" s="1">
        <v>44511.724814814814</v>
      </c>
      <c r="P545" s="1">
        <v>44512.244131944448</v>
      </c>
      <c r="Q545">
        <v>44392</v>
      </c>
      <c r="R545">
        <v>477</v>
      </c>
      <c r="S545" t="b">
        <v>0</v>
      </c>
      <c r="T545" t="s">
        <v>87</v>
      </c>
      <c r="U545" t="b">
        <v>0</v>
      </c>
      <c r="V545" t="s">
        <v>181</v>
      </c>
      <c r="W545" s="1">
        <v>44511.735358796293</v>
      </c>
      <c r="X545">
        <v>209</v>
      </c>
      <c r="Y545">
        <v>52</v>
      </c>
      <c r="Z545">
        <v>0</v>
      </c>
      <c r="AA545">
        <v>52</v>
      </c>
      <c r="AB545">
        <v>0</v>
      </c>
      <c r="AC545">
        <v>31</v>
      </c>
      <c r="AD545">
        <v>14</v>
      </c>
      <c r="AE545">
        <v>0</v>
      </c>
      <c r="AF545">
        <v>0</v>
      </c>
      <c r="AG545">
        <v>0</v>
      </c>
      <c r="AH545" t="s">
        <v>182</v>
      </c>
      <c r="AI545" s="1">
        <v>44512.244131944448</v>
      </c>
      <c r="AJ545">
        <v>268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13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>
      <c r="A546" t="s">
        <v>1449</v>
      </c>
      <c r="B546" t="s">
        <v>79</v>
      </c>
      <c r="C546" t="s">
        <v>1450</v>
      </c>
      <c r="D546" t="s">
        <v>81</v>
      </c>
      <c r="E546" s="2" t="str">
        <f>HYPERLINK("capsilon://?command=openfolder&amp;siteaddress=FAM.docvelocity-na8.net&amp;folderid=FX37EB871A-5F38-7D9C-D0ED-6D06B2A4D55C","FX21115974")</f>
        <v>FX21115974</v>
      </c>
      <c r="F546" t="s">
        <v>19</v>
      </c>
      <c r="G546" t="s">
        <v>19</v>
      </c>
      <c r="H546" t="s">
        <v>82</v>
      </c>
      <c r="I546" t="s">
        <v>1451</v>
      </c>
      <c r="J546">
        <v>190</v>
      </c>
      <c r="K546" t="s">
        <v>84</v>
      </c>
      <c r="L546" t="s">
        <v>85</v>
      </c>
      <c r="M546" t="s">
        <v>86</v>
      </c>
      <c r="N546">
        <v>2</v>
      </c>
      <c r="O546" s="1">
        <v>44511.73159722222</v>
      </c>
      <c r="P546" s="1">
        <v>44512.332152777781</v>
      </c>
      <c r="Q546">
        <v>49235</v>
      </c>
      <c r="R546">
        <v>2653</v>
      </c>
      <c r="S546" t="b">
        <v>0</v>
      </c>
      <c r="T546" t="s">
        <v>87</v>
      </c>
      <c r="U546" t="b">
        <v>0</v>
      </c>
      <c r="V546" t="s">
        <v>189</v>
      </c>
      <c r="W546" s="1">
        <v>44511.787037037036</v>
      </c>
      <c r="X546">
        <v>1346</v>
      </c>
      <c r="Y546">
        <v>108</v>
      </c>
      <c r="Z546">
        <v>0</v>
      </c>
      <c r="AA546">
        <v>108</v>
      </c>
      <c r="AB546">
        <v>54</v>
      </c>
      <c r="AC546">
        <v>31</v>
      </c>
      <c r="AD546">
        <v>82</v>
      </c>
      <c r="AE546">
        <v>0</v>
      </c>
      <c r="AF546">
        <v>0</v>
      </c>
      <c r="AG546">
        <v>0</v>
      </c>
      <c r="AH546" t="s">
        <v>177</v>
      </c>
      <c r="AI546" s="1">
        <v>44512.332152777781</v>
      </c>
      <c r="AJ546">
        <v>980</v>
      </c>
      <c r="AK546">
        <v>1</v>
      </c>
      <c r="AL546">
        <v>0</v>
      </c>
      <c r="AM546">
        <v>1</v>
      </c>
      <c r="AN546">
        <v>54</v>
      </c>
      <c r="AO546">
        <v>1</v>
      </c>
      <c r="AP546">
        <v>81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>
      <c r="A547" t="s">
        <v>1452</v>
      </c>
      <c r="B547" t="s">
        <v>79</v>
      </c>
      <c r="C547" t="s">
        <v>1261</v>
      </c>
      <c r="D547" t="s">
        <v>81</v>
      </c>
      <c r="E547" s="2" t="str">
        <f>HYPERLINK("capsilon://?command=openfolder&amp;siteaddress=FAM.docvelocity-na8.net&amp;folderid=FX9202070B-115C-270A-517F-543588E6EFE4","FX21113654")</f>
        <v>FX21113654</v>
      </c>
      <c r="F547" t="s">
        <v>19</v>
      </c>
      <c r="G547" t="s">
        <v>19</v>
      </c>
      <c r="H547" t="s">
        <v>82</v>
      </c>
      <c r="I547" t="s">
        <v>1453</v>
      </c>
      <c r="J547">
        <v>38</v>
      </c>
      <c r="K547" t="s">
        <v>84</v>
      </c>
      <c r="L547" t="s">
        <v>85</v>
      </c>
      <c r="M547" t="s">
        <v>86</v>
      </c>
      <c r="N547">
        <v>2</v>
      </c>
      <c r="O547" s="1">
        <v>44511.739062499997</v>
      </c>
      <c r="P547" s="1">
        <v>44512.327233796299</v>
      </c>
      <c r="Q547">
        <v>50406</v>
      </c>
      <c r="R547">
        <v>412</v>
      </c>
      <c r="S547" t="b">
        <v>0</v>
      </c>
      <c r="T547" t="s">
        <v>87</v>
      </c>
      <c r="U547" t="b">
        <v>0</v>
      </c>
      <c r="V547" t="s">
        <v>1419</v>
      </c>
      <c r="W547" s="1">
        <v>44511.782048611109</v>
      </c>
      <c r="X547">
        <v>193</v>
      </c>
      <c r="Y547">
        <v>37</v>
      </c>
      <c r="Z547">
        <v>0</v>
      </c>
      <c r="AA547">
        <v>37</v>
      </c>
      <c r="AB547">
        <v>0</v>
      </c>
      <c r="AC547">
        <v>19</v>
      </c>
      <c r="AD547">
        <v>1</v>
      </c>
      <c r="AE547">
        <v>0</v>
      </c>
      <c r="AF547">
        <v>0</v>
      </c>
      <c r="AG547">
        <v>0</v>
      </c>
      <c r="AH547" t="s">
        <v>182</v>
      </c>
      <c r="AI547" s="1">
        <v>44512.327233796299</v>
      </c>
      <c r="AJ547">
        <v>212</v>
      </c>
      <c r="AK547">
        <v>1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>
      <c r="A548" t="s">
        <v>1454</v>
      </c>
      <c r="B548" t="s">
        <v>79</v>
      </c>
      <c r="C548" t="s">
        <v>1261</v>
      </c>
      <c r="D548" t="s">
        <v>81</v>
      </c>
      <c r="E548" s="2" t="str">
        <f>HYPERLINK("capsilon://?command=openfolder&amp;siteaddress=FAM.docvelocity-na8.net&amp;folderid=FX9202070B-115C-270A-517F-543588E6EFE4","FX21113654")</f>
        <v>FX21113654</v>
      </c>
      <c r="F548" t="s">
        <v>19</v>
      </c>
      <c r="G548" t="s">
        <v>19</v>
      </c>
      <c r="H548" t="s">
        <v>82</v>
      </c>
      <c r="I548" t="s">
        <v>1455</v>
      </c>
      <c r="J548">
        <v>38</v>
      </c>
      <c r="K548" t="s">
        <v>84</v>
      </c>
      <c r="L548" t="s">
        <v>85</v>
      </c>
      <c r="M548" t="s">
        <v>86</v>
      </c>
      <c r="N548">
        <v>2</v>
      </c>
      <c r="O548" s="1">
        <v>44511.758622685185</v>
      </c>
      <c r="P548" s="1">
        <v>44512.329965277779</v>
      </c>
      <c r="Q548">
        <v>48995</v>
      </c>
      <c r="R548">
        <v>369</v>
      </c>
      <c r="S548" t="b">
        <v>0</v>
      </c>
      <c r="T548" t="s">
        <v>87</v>
      </c>
      <c r="U548" t="b">
        <v>0</v>
      </c>
      <c r="V548" t="s">
        <v>1419</v>
      </c>
      <c r="W548" s="1">
        <v>44511.783495370371</v>
      </c>
      <c r="X548">
        <v>124</v>
      </c>
      <c r="Y548">
        <v>37</v>
      </c>
      <c r="Z548">
        <v>0</v>
      </c>
      <c r="AA548">
        <v>37</v>
      </c>
      <c r="AB548">
        <v>0</v>
      </c>
      <c r="AC548">
        <v>16</v>
      </c>
      <c r="AD548">
        <v>1</v>
      </c>
      <c r="AE548">
        <v>0</v>
      </c>
      <c r="AF548">
        <v>0</v>
      </c>
      <c r="AG548">
        <v>0</v>
      </c>
      <c r="AH548" t="s">
        <v>182</v>
      </c>
      <c r="AI548" s="1">
        <v>44512.329965277779</v>
      </c>
      <c r="AJ548">
        <v>236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>
      <c r="A549" t="s">
        <v>1456</v>
      </c>
      <c r="B549" t="s">
        <v>79</v>
      </c>
      <c r="C549" t="s">
        <v>1457</v>
      </c>
      <c r="D549" t="s">
        <v>81</v>
      </c>
      <c r="E549" s="2" t="str">
        <f>HYPERLINK("capsilon://?command=openfolder&amp;siteaddress=FAM.docvelocity-na8.net&amp;folderid=FXEEB39F8C-99C3-5DC0-D39E-0557581BB174","FX21105062")</f>
        <v>FX21105062</v>
      </c>
      <c r="F549" t="s">
        <v>19</v>
      </c>
      <c r="G549" t="s">
        <v>19</v>
      </c>
      <c r="H549" t="s">
        <v>82</v>
      </c>
      <c r="I549" t="s">
        <v>1458</v>
      </c>
      <c r="J549">
        <v>66</v>
      </c>
      <c r="K549" t="s">
        <v>84</v>
      </c>
      <c r="L549" t="s">
        <v>85</v>
      </c>
      <c r="M549" t="s">
        <v>86</v>
      </c>
      <c r="N549">
        <v>2</v>
      </c>
      <c r="O549" s="1">
        <v>44501.770671296297</v>
      </c>
      <c r="P549" s="1">
        <v>44502.22483796296</v>
      </c>
      <c r="Q549">
        <v>38403</v>
      </c>
      <c r="R549">
        <v>837</v>
      </c>
      <c r="S549" t="b">
        <v>0</v>
      </c>
      <c r="T549" t="s">
        <v>87</v>
      </c>
      <c r="U549" t="b">
        <v>0</v>
      </c>
      <c r="V549" t="s">
        <v>181</v>
      </c>
      <c r="W549" s="1">
        <v>44501.777418981481</v>
      </c>
      <c r="X549">
        <v>291</v>
      </c>
      <c r="Y549">
        <v>52</v>
      </c>
      <c r="Z549">
        <v>0</v>
      </c>
      <c r="AA549">
        <v>52</v>
      </c>
      <c r="AB549">
        <v>0</v>
      </c>
      <c r="AC549">
        <v>23</v>
      </c>
      <c r="AD549">
        <v>14</v>
      </c>
      <c r="AE549">
        <v>0</v>
      </c>
      <c r="AF549">
        <v>0</v>
      </c>
      <c r="AG549">
        <v>0</v>
      </c>
      <c r="AH549" t="s">
        <v>177</v>
      </c>
      <c r="AI549" s="1">
        <v>44502.22483796296</v>
      </c>
      <c r="AJ549">
        <v>546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14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>
      <c r="A550" t="s">
        <v>1459</v>
      </c>
      <c r="B550" t="s">
        <v>79</v>
      </c>
      <c r="C550" t="s">
        <v>97</v>
      </c>
      <c r="D550" t="s">
        <v>81</v>
      </c>
      <c r="E550" s="2" t="str">
        <f>HYPERLINK("capsilon://?command=openfolder&amp;siteaddress=FAM.docvelocity-na8.net&amp;folderid=FX3C3E8E4D-231D-114B-29EB-6DCBBE35F961","FX211011361")</f>
        <v>FX211011361</v>
      </c>
      <c r="F550" t="s">
        <v>19</v>
      </c>
      <c r="G550" t="s">
        <v>19</v>
      </c>
      <c r="H550" t="s">
        <v>82</v>
      </c>
      <c r="I550" t="s">
        <v>1460</v>
      </c>
      <c r="J550">
        <v>26</v>
      </c>
      <c r="K550" t="s">
        <v>84</v>
      </c>
      <c r="L550" t="s">
        <v>85</v>
      </c>
      <c r="M550" t="s">
        <v>86</v>
      </c>
      <c r="N550">
        <v>2</v>
      </c>
      <c r="O550" s="1">
        <v>44501.779120370367</v>
      </c>
      <c r="P550" s="1">
        <v>44502.228587962964</v>
      </c>
      <c r="Q550">
        <v>38313</v>
      </c>
      <c r="R550">
        <v>521</v>
      </c>
      <c r="S550" t="b">
        <v>0</v>
      </c>
      <c r="T550" t="s">
        <v>87</v>
      </c>
      <c r="U550" t="b">
        <v>0</v>
      </c>
      <c r="V550" t="s">
        <v>1461</v>
      </c>
      <c r="W550" s="1">
        <v>44501.795115740744</v>
      </c>
      <c r="X550">
        <v>198</v>
      </c>
      <c r="Y550">
        <v>21</v>
      </c>
      <c r="Z550">
        <v>0</v>
      </c>
      <c r="AA550">
        <v>21</v>
      </c>
      <c r="AB550">
        <v>0</v>
      </c>
      <c r="AC550">
        <v>3</v>
      </c>
      <c r="AD550">
        <v>5</v>
      </c>
      <c r="AE550">
        <v>0</v>
      </c>
      <c r="AF550">
        <v>0</v>
      </c>
      <c r="AG550">
        <v>0</v>
      </c>
      <c r="AH550" t="s">
        <v>177</v>
      </c>
      <c r="AI550" s="1">
        <v>44502.228587962964</v>
      </c>
      <c r="AJ550">
        <v>323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>
      <c r="A551" t="s">
        <v>1462</v>
      </c>
      <c r="B551" t="s">
        <v>79</v>
      </c>
      <c r="C551" t="s">
        <v>97</v>
      </c>
      <c r="D551" t="s">
        <v>81</v>
      </c>
      <c r="E551" s="2" t="str">
        <f>HYPERLINK("capsilon://?command=openfolder&amp;siteaddress=FAM.docvelocity-na8.net&amp;folderid=FX3C3E8E4D-231D-114B-29EB-6DCBBE35F961","FX211011361")</f>
        <v>FX211011361</v>
      </c>
      <c r="F551" t="s">
        <v>19</v>
      </c>
      <c r="G551" t="s">
        <v>19</v>
      </c>
      <c r="H551" t="s">
        <v>82</v>
      </c>
      <c r="I551" t="s">
        <v>1463</v>
      </c>
      <c r="J551">
        <v>26</v>
      </c>
      <c r="K551" t="s">
        <v>84</v>
      </c>
      <c r="L551" t="s">
        <v>85</v>
      </c>
      <c r="M551" t="s">
        <v>86</v>
      </c>
      <c r="N551">
        <v>2</v>
      </c>
      <c r="O551" s="1">
        <v>44501.779374999998</v>
      </c>
      <c r="P551" s="1">
        <v>44502.229317129626</v>
      </c>
      <c r="Q551">
        <v>38768</v>
      </c>
      <c r="R551">
        <v>107</v>
      </c>
      <c r="S551" t="b">
        <v>0</v>
      </c>
      <c r="T551" t="s">
        <v>87</v>
      </c>
      <c r="U551" t="b">
        <v>0</v>
      </c>
      <c r="V551" t="s">
        <v>121</v>
      </c>
      <c r="W551" s="1">
        <v>44501.794050925928</v>
      </c>
      <c r="X551">
        <v>45</v>
      </c>
      <c r="Y551">
        <v>0</v>
      </c>
      <c r="Z551">
        <v>0</v>
      </c>
      <c r="AA551">
        <v>0</v>
      </c>
      <c r="AB551">
        <v>21</v>
      </c>
      <c r="AC551">
        <v>0</v>
      </c>
      <c r="AD551">
        <v>26</v>
      </c>
      <c r="AE551">
        <v>0</v>
      </c>
      <c r="AF551">
        <v>0</v>
      </c>
      <c r="AG551">
        <v>0</v>
      </c>
      <c r="AH551" t="s">
        <v>177</v>
      </c>
      <c r="AI551" s="1">
        <v>44502.229317129626</v>
      </c>
      <c r="AJ551">
        <v>62</v>
      </c>
      <c r="AK551">
        <v>0</v>
      </c>
      <c r="AL551">
        <v>0</v>
      </c>
      <c r="AM551">
        <v>0</v>
      </c>
      <c r="AN551">
        <v>21</v>
      </c>
      <c r="AO551">
        <v>0</v>
      </c>
      <c r="AP551">
        <v>26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>
      <c r="A552" t="s">
        <v>1464</v>
      </c>
      <c r="B552" t="s">
        <v>79</v>
      </c>
      <c r="C552" t="s">
        <v>1465</v>
      </c>
      <c r="D552" t="s">
        <v>81</v>
      </c>
      <c r="E552" s="2" t="str">
        <f>HYPERLINK("capsilon://?command=openfolder&amp;siteaddress=FAM.docvelocity-na8.net&amp;folderid=FXA1EE7195-D32D-20F0-EDCF-506EA1F03B7A","FX21107185")</f>
        <v>FX21107185</v>
      </c>
      <c r="F552" t="s">
        <v>19</v>
      </c>
      <c r="G552" t="s">
        <v>19</v>
      </c>
      <c r="H552" t="s">
        <v>82</v>
      </c>
      <c r="I552" t="s">
        <v>1466</v>
      </c>
      <c r="J552">
        <v>34</v>
      </c>
      <c r="K552" t="s">
        <v>84</v>
      </c>
      <c r="L552" t="s">
        <v>85</v>
      </c>
      <c r="M552" t="s">
        <v>86</v>
      </c>
      <c r="N552">
        <v>2</v>
      </c>
      <c r="O552" s="1">
        <v>44501.782905092594</v>
      </c>
      <c r="P552" s="1">
        <v>44502.2346875</v>
      </c>
      <c r="Q552">
        <v>38408</v>
      </c>
      <c r="R552">
        <v>626</v>
      </c>
      <c r="S552" t="b">
        <v>0</v>
      </c>
      <c r="T552" t="s">
        <v>87</v>
      </c>
      <c r="U552" t="b">
        <v>0</v>
      </c>
      <c r="V552" t="s">
        <v>121</v>
      </c>
      <c r="W552" s="1">
        <v>44501.795949074076</v>
      </c>
      <c r="X552">
        <v>163</v>
      </c>
      <c r="Y552">
        <v>55</v>
      </c>
      <c r="Z552">
        <v>0</v>
      </c>
      <c r="AA552">
        <v>55</v>
      </c>
      <c r="AB552">
        <v>0</v>
      </c>
      <c r="AC552">
        <v>33</v>
      </c>
      <c r="AD552">
        <v>-21</v>
      </c>
      <c r="AE552">
        <v>0</v>
      </c>
      <c r="AF552">
        <v>0</v>
      </c>
      <c r="AG552">
        <v>0</v>
      </c>
      <c r="AH552" t="s">
        <v>177</v>
      </c>
      <c r="AI552" s="1">
        <v>44502.2346875</v>
      </c>
      <c r="AJ552">
        <v>463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-22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>
      <c r="A553" t="s">
        <v>1467</v>
      </c>
      <c r="B553" t="s">
        <v>79</v>
      </c>
      <c r="C553" t="s">
        <v>1335</v>
      </c>
      <c r="D553" t="s">
        <v>81</v>
      </c>
      <c r="E553" s="2" t="str">
        <f>HYPERLINK("capsilon://?command=openfolder&amp;siteaddress=FAM.docvelocity-na8.net&amp;folderid=FX357747EE-8D74-A82E-F07B-76AC66C141A3","FX21114745")</f>
        <v>FX21114745</v>
      </c>
      <c r="F553" t="s">
        <v>19</v>
      </c>
      <c r="G553" t="s">
        <v>19</v>
      </c>
      <c r="H553" t="s">
        <v>82</v>
      </c>
      <c r="I553" t="s">
        <v>1468</v>
      </c>
      <c r="J553">
        <v>66</v>
      </c>
      <c r="K553" t="s">
        <v>84</v>
      </c>
      <c r="L553" t="s">
        <v>85</v>
      </c>
      <c r="M553" t="s">
        <v>86</v>
      </c>
      <c r="N553">
        <v>2</v>
      </c>
      <c r="O553" s="1">
        <v>44512.354675925926</v>
      </c>
      <c r="P553" s="1">
        <v>44512.37222222222</v>
      </c>
      <c r="Q553">
        <v>1112</v>
      </c>
      <c r="R553">
        <v>404</v>
      </c>
      <c r="S553" t="b">
        <v>0</v>
      </c>
      <c r="T553" t="s">
        <v>87</v>
      </c>
      <c r="U553" t="b">
        <v>0</v>
      </c>
      <c r="V553" t="s">
        <v>88</v>
      </c>
      <c r="W553" s="1">
        <v>44512.36005787037</v>
      </c>
      <c r="X553">
        <v>222</v>
      </c>
      <c r="Y553">
        <v>52</v>
      </c>
      <c r="Z553">
        <v>0</v>
      </c>
      <c r="AA553">
        <v>52</v>
      </c>
      <c r="AB553">
        <v>0</v>
      </c>
      <c r="AC553">
        <v>36</v>
      </c>
      <c r="AD553">
        <v>14</v>
      </c>
      <c r="AE553">
        <v>0</v>
      </c>
      <c r="AF553">
        <v>0</v>
      </c>
      <c r="AG553">
        <v>0</v>
      </c>
      <c r="AH553" t="s">
        <v>182</v>
      </c>
      <c r="AI553" s="1">
        <v>44512.37222222222</v>
      </c>
      <c r="AJ553">
        <v>182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14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>
      <c r="A554" t="s">
        <v>1469</v>
      </c>
      <c r="B554" t="s">
        <v>79</v>
      </c>
      <c r="C554" t="s">
        <v>97</v>
      </c>
      <c r="D554" t="s">
        <v>81</v>
      </c>
      <c r="E554" s="2" t="str">
        <f>HYPERLINK("capsilon://?command=openfolder&amp;siteaddress=FAM.docvelocity-na8.net&amp;folderid=FX3C3E8E4D-231D-114B-29EB-6DCBBE35F961","FX211011361")</f>
        <v>FX211011361</v>
      </c>
      <c r="F554" t="s">
        <v>19</v>
      </c>
      <c r="G554" t="s">
        <v>19</v>
      </c>
      <c r="H554" t="s">
        <v>82</v>
      </c>
      <c r="I554" t="s">
        <v>1470</v>
      </c>
      <c r="J554">
        <v>38</v>
      </c>
      <c r="K554" t="s">
        <v>84</v>
      </c>
      <c r="L554" t="s">
        <v>85</v>
      </c>
      <c r="M554" t="s">
        <v>86</v>
      </c>
      <c r="N554">
        <v>2</v>
      </c>
      <c r="O554" s="1">
        <v>44501.784398148149</v>
      </c>
      <c r="P554" s="1">
        <v>44502.242418981485</v>
      </c>
      <c r="Q554">
        <v>38814</v>
      </c>
      <c r="R554">
        <v>759</v>
      </c>
      <c r="S554" t="b">
        <v>0</v>
      </c>
      <c r="T554" t="s">
        <v>87</v>
      </c>
      <c r="U554" t="b">
        <v>0</v>
      </c>
      <c r="V554" t="s">
        <v>1461</v>
      </c>
      <c r="W554" s="1">
        <v>44501.799398148149</v>
      </c>
      <c r="X554">
        <v>369</v>
      </c>
      <c r="Y554">
        <v>37</v>
      </c>
      <c r="Z554">
        <v>0</v>
      </c>
      <c r="AA554">
        <v>37</v>
      </c>
      <c r="AB554">
        <v>0</v>
      </c>
      <c r="AC554">
        <v>17</v>
      </c>
      <c r="AD554">
        <v>1</v>
      </c>
      <c r="AE554">
        <v>0</v>
      </c>
      <c r="AF554">
        <v>0</v>
      </c>
      <c r="AG554">
        <v>0</v>
      </c>
      <c r="AH554" t="s">
        <v>177</v>
      </c>
      <c r="AI554" s="1">
        <v>44502.242418981485</v>
      </c>
      <c r="AJ554">
        <v>384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>
      <c r="A555" t="s">
        <v>1471</v>
      </c>
      <c r="B555" t="s">
        <v>79</v>
      </c>
      <c r="C555" t="s">
        <v>1400</v>
      </c>
      <c r="D555" t="s">
        <v>81</v>
      </c>
      <c r="E555" s="2" t="str">
        <f>HYPERLINK("capsilon://?command=openfolder&amp;siteaddress=FAM.docvelocity-na8.net&amp;folderid=FX8D814112-AAF9-0B66-E2BC-4715ADFBA657","FX21098463")</f>
        <v>FX21098463</v>
      </c>
      <c r="F555" t="s">
        <v>19</v>
      </c>
      <c r="G555" t="s">
        <v>19</v>
      </c>
      <c r="H555" t="s">
        <v>82</v>
      </c>
      <c r="I555" t="s">
        <v>1472</v>
      </c>
      <c r="J555">
        <v>38</v>
      </c>
      <c r="K555" t="s">
        <v>84</v>
      </c>
      <c r="L555" t="s">
        <v>85</v>
      </c>
      <c r="M555" t="s">
        <v>86</v>
      </c>
      <c r="N555">
        <v>2</v>
      </c>
      <c r="O555" s="1">
        <v>44512.380289351851</v>
      </c>
      <c r="P555" s="1">
        <v>44512.389907407407</v>
      </c>
      <c r="Q555">
        <v>420</v>
      </c>
      <c r="R555">
        <v>411</v>
      </c>
      <c r="S555" t="b">
        <v>0</v>
      </c>
      <c r="T555" t="s">
        <v>87</v>
      </c>
      <c r="U555" t="b">
        <v>0</v>
      </c>
      <c r="V555" t="s">
        <v>88</v>
      </c>
      <c r="W555" s="1">
        <v>44512.382592592592</v>
      </c>
      <c r="X555">
        <v>140</v>
      </c>
      <c r="Y555">
        <v>37</v>
      </c>
      <c r="Z555">
        <v>0</v>
      </c>
      <c r="AA555">
        <v>37</v>
      </c>
      <c r="AB555">
        <v>0</v>
      </c>
      <c r="AC555">
        <v>33</v>
      </c>
      <c r="AD555">
        <v>1</v>
      </c>
      <c r="AE555">
        <v>0</v>
      </c>
      <c r="AF555">
        <v>0</v>
      </c>
      <c r="AG555">
        <v>0</v>
      </c>
      <c r="AH555" t="s">
        <v>182</v>
      </c>
      <c r="AI555" s="1">
        <v>44512.389907407407</v>
      </c>
      <c r="AJ555">
        <v>271</v>
      </c>
      <c r="AK555">
        <v>3</v>
      </c>
      <c r="AL555">
        <v>0</v>
      </c>
      <c r="AM555">
        <v>3</v>
      </c>
      <c r="AN555">
        <v>0</v>
      </c>
      <c r="AO555">
        <v>0</v>
      </c>
      <c r="AP555">
        <v>-2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>
      <c r="A556" t="s">
        <v>1473</v>
      </c>
      <c r="B556" t="s">
        <v>79</v>
      </c>
      <c r="C556" t="s">
        <v>1474</v>
      </c>
      <c r="D556" t="s">
        <v>81</v>
      </c>
      <c r="E556" s="2" t="str">
        <f>HYPERLINK("capsilon://?command=openfolder&amp;siteaddress=FAM.docvelocity-na8.net&amp;folderid=FX92A6822D-4ACB-FB3F-D9CA-8CAD3150ACCD","FX21115364")</f>
        <v>FX21115364</v>
      </c>
      <c r="F556" t="s">
        <v>19</v>
      </c>
      <c r="G556" t="s">
        <v>19</v>
      </c>
      <c r="H556" t="s">
        <v>82</v>
      </c>
      <c r="I556" t="s">
        <v>1475</v>
      </c>
      <c r="J556">
        <v>76</v>
      </c>
      <c r="K556" t="s">
        <v>84</v>
      </c>
      <c r="L556" t="s">
        <v>85</v>
      </c>
      <c r="M556" t="s">
        <v>86</v>
      </c>
      <c r="N556">
        <v>2</v>
      </c>
      <c r="O556" s="1">
        <v>44512.382418981484</v>
      </c>
      <c r="P556" s="1">
        <v>44512.393136574072</v>
      </c>
      <c r="Q556">
        <v>171</v>
      </c>
      <c r="R556">
        <v>755</v>
      </c>
      <c r="S556" t="b">
        <v>0</v>
      </c>
      <c r="T556" t="s">
        <v>87</v>
      </c>
      <c r="U556" t="b">
        <v>0</v>
      </c>
      <c r="V556" t="s">
        <v>88</v>
      </c>
      <c r="W556" s="1">
        <v>44512.388124999998</v>
      </c>
      <c r="X556">
        <v>477</v>
      </c>
      <c r="Y556">
        <v>74</v>
      </c>
      <c r="Z556">
        <v>0</v>
      </c>
      <c r="AA556">
        <v>74</v>
      </c>
      <c r="AB556">
        <v>0</v>
      </c>
      <c r="AC556">
        <v>43</v>
      </c>
      <c r="AD556">
        <v>2</v>
      </c>
      <c r="AE556">
        <v>0</v>
      </c>
      <c r="AF556">
        <v>0</v>
      </c>
      <c r="AG556">
        <v>0</v>
      </c>
      <c r="AH556" t="s">
        <v>182</v>
      </c>
      <c r="AI556" s="1">
        <v>44512.393136574072</v>
      </c>
      <c r="AJ556">
        <v>278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2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>
      <c r="A557" t="s">
        <v>1476</v>
      </c>
      <c r="B557" t="s">
        <v>79</v>
      </c>
      <c r="C557" t="s">
        <v>1477</v>
      </c>
      <c r="D557" t="s">
        <v>81</v>
      </c>
      <c r="E557" s="2" t="str">
        <f>HYPERLINK("capsilon://?command=openfolder&amp;siteaddress=FAM.docvelocity-na8.net&amp;folderid=FXEB2DA0FC-EE43-BED9-D1D9-9B8805F6BA7D","FX21115039")</f>
        <v>FX21115039</v>
      </c>
      <c r="F557" t="s">
        <v>19</v>
      </c>
      <c r="G557" t="s">
        <v>19</v>
      </c>
      <c r="H557" t="s">
        <v>82</v>
      </c>
      <c r="I557" t="s">
        <v>1478</v>
      </c>
      <c r="J557">
        <v>76</v>
      </c>
      <c r="K557" t="s">
        <v>84</v>
      </c>
      <c r="L557" t="s">
        <v>85</v>
      </c>
      <c r="M557" t="s">
        <v>86</v>
      </c>
      <c r="N557">
        <v>2</v>
      </c>
      <c r="O557" s="1">
        <v>44512.382511574076</v>
      </c>
      <c r="P557" s="1">
        <v>44512.398090277777</v>
      </c>
      <c r="Q557">
        <v>592</v>
      </c>
      <c r="R557">
        <v>754</v>
      </c>
      <c r="S557" t="b">
        <v>0</v>
      </c>
      <c r="T557" t="s">
        <v>87</v>
      </c>
      <c r="U557" t="b">
        <v>0</v>
      </c>
      <c r="V557" t="s">
        <v>88</v>
      </c>
      <c r="W557" s="1">
        <v>44512.391921296294</v>
      </c>
      <c r="X557">
        <v>327</v>
      </c>
      <c r="Y557">
        <v>74</v>
      </c>
      <c r="Z557">
        <v>0</v>
      </c>
      <c r="AA557">
        <v>74</v>
      </c>
      <c r="AB557">
        <v>0</v>
      </c>
      <c r="AC557">
        <v>51</v>
      </c>
      <c r="AD557">
        <v>2</v>
      </c>
      <c r="AE557">
        <v>0</v>
      </c>
      <c r="AF557">
        <v>0</v>
      </c>
      <c r="AG557">
        <v>0</v>
      </c>
      <c r="AH557" t="s">
        <v>182</v>
      </c>
      <c r="AI557" s="1">
        <v>44512.398090277777</v>
      </c>
      <c r="AJ557">
        <v>427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2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>
      <c r="A558" t="s">
        <v>1479</v>
      </c>
      <c r="B558" t="s">
        <v>79</v>
      </c>
      <c r="C558" t="s">
        <v>787</v>
      </c>
      <c r="D558" t="s">
        <v>81</v>
      </c>
      <c r="E558" s="2" t="str">
        <f>HYPERLINK("capsilon://?command=openfolder&amp;siteaddress=FAM.docvelocity-na8.net&amp;folderid=FX3F0E1C33-B27D-0C49-B43A-6694D049251C","FX210815675")</f>
        <v>FX210815675</v>
      </c>
      <c r="F558" t="s">
        <v>19</v>
      </c>
      <c r="G558" t="s">
        <v>19</v>
      </c>
      <c r="H558" t="s">
        <v>82</v>
      </c>
      <c r="I558" t="s">
        <v>1480</v>
      </c>
      <c r="J558">
        <v>153</v>
      </c>
      <c r="K558" t="s">
        <v>84</v>
      </c>
      <c r="L558" t="s">
        <v>85</v>
      </c>
      <c r="M558" t="s">
        <v>86</v>
      </c>
      <c r="N558">
        <v>2</v>
      </c>
      <c r="O558" s="1">
        <v>44512.386840277781</v>
      </c>
      <c r="P558" s="1">
        <v>44512.453136574077</v>
      </c>
      <c r="Q558">
        <v>4404</v>
      </c>
      <c r="R558">
        <v>1324</v>
      </c>
      <c r="S558" t="b">
        <v>0</v>
      </c>
      <c r="T558" t="s">
        <v>87</v>
      </c>
      <c r="U558" t="b">
        <v>0</v>
      </c>
      <c r="V558" t="s">
        <v>88</v>
      </c>
      <c r="W558" s="1">
        <v>44512.3983912037</v>
      </c>
      <c r="X558">
        <v>559</v>
      </c>
      <c r="Y558">
        <v>143</v>
      </c>
      <c r="Z558">
        <v>0</v>
      </c>
      <c r="AA558">
        <v>143</v>
      </c>
      <c r="AB558">
        <v>0</v>
      </c>
      <c r="AC558">
        <v>77</v>
      </c>
      <c r="AD558">
        <v>10</v>
      </c>
      <c r="AE558">
        <v>0</v>
      </c>
      <c r="AF558">
        <v>0</v>
      </c>
      <c r="AG558">
        <v>0</v>
      </c>
      <c r="AH558" t="s">
        <v>182</v>
      </c>
      <c r="AI558" s="1">
        <v>44512.453136574077</v>
      </c>
      <c r="AJ558">
        <v>761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9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>
      <c r="A559" t="s">
        <v>1481</v>
      </c>
      <c r="B559" t="s">
        <v>79</v>
      </c>
      <c r="C559" t="s">
        <v>787</v>
      </c>
      <c r="D559" t="s">
        <v>81</v>
      </c>
      <c r="E559" s="2" t="str">
        <f>HYPERLINK("capsilon://?command=openfolder&amp;siteaddress=FAM.docvelocity-na8.net&amp;folderid=FX3F0E1C33-B27D-0C49-B43A-6694D049251C","FX210815675")</f>
        <v>FX210815675</v>
      </c>
      <c r="F559" t="s">
        <v>19</v>
      </c>
      <c r="G559" t="s">
        <v>19</v>
      </c>
      <c r="H559" t="s">
        <v>82</v>
      </c>
      <c r="I559" t="s">
        <v>1482</v>
      </c>
      <c r="J559">
        <v>61</v>
      </c>
      <c r="K559" t="s">
        <v>84</v>
      </c>
      <c r="L559" t="s">
        <v>85</v>
      </c>
      <c r="M559" t="s">
        <v>86</v>
      </c>
      <c r="N559">
        <v>2</v>
      </c>
      <c r="O559" s="1">
        <v>44512.387916666667</v>
      </c>
      <c r="P559" s="1">
        <v>44512.401689814818</v>
      </c>
      <c r="Q559">
        <v>657</v>
      </c>
      <c r="R559">
        <v>533</v>
      </c>
      <c r="S559" t="b">
        <v>0</v>
      </c>
      <c r="T559" t="s">
        <v>87</v>
      </c>
      <c r="U559" t="b">
        <v>0</v>
      </c>
      <c r="V559" t="s">
        <v>130</v>
      </c>
      <c r="W559" s="1">
        <v>44512.394699074073</v>
      </c>
      <c r="X559">
        <v>222</v>
      </c>
      <c r="Y559">
        <v>56</v>
      </c>
      <c r="Z559">
        <v>0</v>
      </c>
      <c r="AA559">
        <v>56</v>
      </c>
      <c r="AB559">
        <v>0</v>
      </c>
      <c r="AC559">
        <v>0</v>
      </c>
      <c r="AD559">
        <v>5</v>
      </c>
      <c r="AE559">
        <v>0</v>
      </c>
      <c r="AF559">
        <v>0</v>
      </c>
      <c r="AG559">
        <v>0</v>
      </c>
      <c r="AH559" t="s">
        <v>182</v>
      </c>
      <c r="AI559" s="1">
        <v>44512.401689814818</v>
      </c>
      <c r="AJ559">
        <v>311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>
      <c r="A560" t="s">
        <v>1483</v>
      </c>
      <c r="B560" t="s">
        <v>79</v>
      </c>
      <c r="C560" t="s">
        <v>715</v>
      </c>
      <c r="D560" t="s">
        <v>81</v>
      </c>
      <c r="E560" s="2" t="str">
        <f>HYPERLINK("capsilon://?command=openfolder&amp;siteaddress=FAM.docvelocity-na8.net&amp;folderid=FXA959BF6D-69E7-B398-C938-AE8FF6E751A6","FX210910215")</f>
        <v>FX210910215</v>
      </c>
      <c r="F560" t="s">
        <v>19</v>
      </c>
      <c r="G560" t="s">
        <v>19</v>
      </c>
      <c r="H560" t="s">
        <v>82</v>
      </c>
      <c r="I560" t="s">
        <v>1484</v>
      </c>
      <c r="J560">
        <v>56</v>
      </c>
      <c r="K560" t="s">
        <v>84</v>
      </c>
      <c r="L560" t="s">
        <v>85</v>
      </c>
      <c r="M560" t="s">
        <v>86</v>
      </c>
      <c r="N560">
        <v>2</v>
      </c>
      <c r="O560" s="1">
        <v>44512.395092592589</v>
      </c>
      <c r="P560" s="1">
        <v>44512.457916666666</v>
      </c>
      <c r="Q560">
        <v>4719</v>
      </c>
      <c r="R560">
        <v>709</v>
      </c>
      <c r="S560" t="b">
        <v>0</v>
      </c>
      <c r="T560" t="s">
        <v>87</v>
      </c>
      <c r="U560" t="b">
        <v>0</v>
      </c>
      <c r="V560" t="s">
        <v>88</v>
      </c>
      <c r="W560" s="1">
        <v>44512.40184027778</v>
      </c>
      <c r="X560">
        <v>297</v>
      </c>
      <c r="Y560">
        <v>51</v>
      </c>
      <c r="Z560">
        <v>0</v>
      </c>
      <c r="AA560">
        <v>51</v>
      </c>
      <c r="AB560">
        <v>0</v>
      </c>
      <c r="AC560">
        <v>39</v>
      </c>
      <c r="AD560">
        <v>5</v>
      </c>
      <c r="AE560">
        <v>0</v>
      </c>
      <c r="AF560">
        <v>0</v>
      </c>
      <c r="AG560">
        <v>0</v>
      </c>
      <c r="AH560" t="s">
        <v>182</v>
      </c>
      <c r="AI560" s="1">
        <v>44512.457916666666</v>
      </c>
      <c r="AJ560">
        <v>412</v>
      </c>
      <c r="AK560">
        <v>2</v>
      </c>
      <c r="AL560">
        <v>0</v>
      </c>
      <c r="AM560">
        <v>2</v>
      </c>
      <c r="AN560">
        <v>0</v>
      </c>
      <c r="AO560">
        <v>2</v>
      </c>
      <c r="AP560">
        <v>3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>
      <c r="A561" t="s">
        <v>1485</v>
      </c>
      <c r="B561" t="s">
        <v>79</v>
      </c>
      <c r="C561" t="s">
        <v>1486</v>
      </c>
      <c r="D561" t="s">
        <v>81</v>
      </c>
      <c r="E561" s="2" t="str">
        <f>HYPERLINK("capsilon://?command=openfolder&amp;siteaddress=FAM.docvelocity-na8.net&amp;folderid=FXA21EAC9F-A2B4-D367-31F7-9BE6F6B75E05","FX21115108")</f>
        <v>FX21115108</v>
      </c>
      <c r="F561" t="s">
        <v>19</v>
      </c>
      <c r="G561" t="s">
        <v>19</v>
      </c>
      <c r="H561" t="s">
        <v>82</v>
      </c>
      <c r="I561" t="s">
        <v>1487</v>
      </c>
      <c r="J561">
        <v>89</v>
      </c>
      <c r="K561" t="s">
        <v>84</v>
      </c>
      <c r="L561" t="s">
        <v>85</v>
      </c>
      <c r="M561" t="s">
        <v>86</v>
      </c>
      <c r="N561">
        <v>2</v>
      </c>
      <c r="O561" s="1">
        <v>44512.397488425922</v>
      </c>
      <c r="P561" s="1">
        <v>44512.469108796293</v>
      </c>
      <c r="Q561">
        <v>4967</v>
      </c>
      <c r="R561">
        <v>1221</v>
      </c>
      <c r="S561" t="b">
        <v>0</v>
      </c>
      <c r="T561" t="s">
        <v>87</v>
      </c>
      <c r="U561" t="b">
        <v>0</v>
      </c>
      <c r="V561" t="s">
        <v>88</v>
      </c>
      <c r="W561" s="1">
        <v>44512.404803240737</v>
      </c>
      <c r="X561">
        <v>255</v>
      </c>
      <c r="Y561">
        <v>72</v>
      </c>
      <c r="Z561">
        <v>0</v>
      </c>
      <c r="AA561">
        <v>72</v>
      </c>
      <c r="AB561">
        <v>0</v>
      </c>
      <c r="AC561">
        <v>39</v>
      </c>
      <c r="AD561">
        <v>17</v>
      </c>
      <c r="AE561">
        <v>0</v>
      </c>
      <c r="AF561">
        <v>0</v>
      </c>
      <c r="AG561">
        <v>0</v>
      </c>
      <c r="AH561" t="s">
        <v>182</v>
      </c>
      <c r="AI561" s="1">
        <v>44512.469108796293</v>
      </c>
      <c r="AJ561">
        <v>966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17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>
      <c r="A562" t="s">
        <v>1488</v>
      </c>
      <c r="B562" t="s">
        <v>79</v>
      </c>
      <c r="C562" t="s">
        <v>1489</v>
      </c>
      <c r="D562" t="s">
        <v>81</v>
      </c>
      <c r="E562" s="2" t="str">
        <f>HYPERLINK("capsilon://?command=openfolder&amp;siteaddress=FAM.docvelocity-na8.net&amp;folderid=FX1AFA8EF9-CC0A-3F87-9450-25D7BF899950","FX21112169")</f>
        <v>FX21112169</v>
      </c>
      <c r="F562" t="s">
        <v>19</v>
      </c>
      <c r="G562" t="s">
        <v>19</v>
      </c>
      <c r="H562" t="s">
        <v>82</v>
      </c>
      <c r="I562" t="s">
        <v>1490</v>
      </c>
      <c r="J562">
        <v>49</v>
      </c>
      <c r="K562" t="s">
        <v>84</v>
      </c>
      <c r="L562" t="s">
        <v>85</v>
      </c>
      <c r="M562" t="s">
        <v>86</v>
      </c>
      <c r="N562">
        <v>2</v>
      </c>
      <c r="O562" s="1">
        <v>44512.400127314817</v>
      </c>
      <c r="P562" s="1">
        <v>44512.476076388892</v>
      </c>
      <c r="Q562">
        <v>5141</v>
      </c>
      <c r="R562">
        <v>1421</v>
      </c>
      <c r="S562" t="b">
        <v>0</v>
      </c>
      <c r="T562" t="s">
        <v>87</v>
      </c>
      <c r="U562" t="b">
        <v>0</v>
      </c>
      <c r="V562" t="s">
        <v>88</v>
      </c>
      <c r="W562" s="1">
        <v>44512.414293981485</v>
      </c>
      <c r="X562">
        <v>820</v>
      </c>
      <c r="Y562">
        <v>44</v>
      </c>
      <c r="Z562">
        <v>0</v>
      </c>
      <c r="AA562">
        <v>44</v>
      </c>
      <c r="AB562">
        <v>0</v>
      </c>
      <c r="AC562">
        <v>35</v>
      </c>
      <c r="AD562">
        <v>5</v>
      </c>
      <c r="AE562">
        <v>0</v>
      </c>
      <c r="AF562">
        <v>0</v>
      </c>
      <c r="AG562">
        <v>0</v>
      </c>
      <c r="AH562" t="s">
        <v>182</v>
      </c>
      <c r="AI562" s="1">
        <v>44512.476076388892</v>
      </c>
      <c r="AJ562">
        <v>601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5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>
      <c r="A563" t="s">
        <v>1491</v>
      </c>
      <c r="B563" t="s">
        <v>79</v>
      </c>
      <c r="C563" t="s">
        <v>1489</v>
      </c>
      <c r="D563" t="s">
        <v>81</v>
      </c>
      <c r="E563" s="2" t="str">
        <f>HYPERLINK("capsilon://?command=openfolder&amp;siteaddress=FAM.docvelocity-na8.net&amp;folderid=FX1AFA8EF9-CC0A-3F87-9450-25D7BF899950","FX21112169")</f>
        <v>FX21112169</v>
      </c>
      <c r="F563" t="s">
        <v>19</v>
      </c>
      <c r="G563" t="s">
        <v>19</v>
      </c>
      <c r="H563" t="s">
        <v>82</v>
      </c>
      <c r="I563" t="s">
        <v>1492</v>
      </c>
      <c r="J563">
        <v>28</v>
      </c>
      <c r="K563" t="s">
        <v>84</v>
      </c>
      <c r="L563" t="s">
        <v>85</v>
      </c>
      <c r="M563" t="s">
        <v>86</v>
      </c>
      <c r="N563">
        <v>1</v>
      </c>
      <c r="O563" s="1">
        <v>44512.403240740743</v>
      </c>
      <c r="P563" s="1">
        <v>44512.422754629632</v>
      </c>
      <c r="Q563">
        <v>1452</v>
      </c>
      <c r="R563">
        <v>234</v>
      </c>
      <c r="S563" t="b">
        <v>0</v>
      </c>
      <c r="T563" t="s">
        <v>87</v>
      </c>
      <c r="U563" t="b">
        <v>0</v>
      </c>
      <c r="V563" t="s">
        <v>231</v>
      </c>
      <c r="W563" s="1">
        <v>44512.422754629632</v>
      </c>
      <c r="X563">
        <v>201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28</v>
      </c>
      <c r="AE563">
        <v>21</v>
      </c>
      <c r="AF563">
        <v>0</v>
      </c>
      <c r="AG563">
        <v>2</v>
      </c>
      <c r="AH563" t="s">
        <v>87</v>
      </c>
      <c r="AI563" t="s">
        <v>87</v>
      </c>
      <c r="AJ563" t="s">
        <v>87</v>
      </c>
      <c r="AK563" t="s">
        <v>87</v>
      </c>
      <c r="AL563" t="s">
        <v>87</v>
      </c>
      <c r="AM563" t="s">
        <v>87</v>
      </c>
      <c r="AN563" t="s">
        <v>87</v>
      </c>
      <c r="AO563" t="s">
        <v>87</v>
      </c>
      <c r="AP563" t="s">
        <v>87</v>
      </c>
      <c r="AQ563" t="s">
        <v>87</v>
      </c>
      <c r="AR563" t="s">
        <v>87</v>
      </c>
      <c r="AS563" t="s">
        <v>87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>
      <c r="A564" t="s">
        <v>1493</v>
      </c>
      <c r="B564" t="s">
        <v>79</v>
      </c>
      <c r="C564" t="s">
        <v>348</v>
      </c>
      <c r="D564" t="s">
        <v>81</v>
      </c>
      <c r="E564" s="2" t="str">
        <f>HYPERLINK("capsilon://?command=openfolder&amp;siteaddress=FAM.docvelocity-na8.net&amp;folderid=FX42DC5D8F-EC7F-B325-6A94-CE3679130F2A","FX21105250")</f>
        <v>FX21105250</v>
      </c>
      <c r="F564" t="s">
        <v>19</v>
      </c>
      <c r="G564" t="s">
        <v>19</v>
      </c>
      <c r="H564" t="s">
        <v>82</v>
      </c>
      <c r="I564" t="s">
        <v>1494</v>
      </c>
      <c r="J564">
        <v>38</v>
      </c>
      <c r="K564" t="s">
        <v>84</v>
      </c>
      <c r="L564" t="s">
        <v>85</v>
      </c>
      <c r="M564" t="s">
        <v>86</v>
      </c>
      <c r="N564">
        <v>2</v>
      </c>
      <c r="O564" s="1">
        <v>44512.405162037037</v>
      </c>
      <c r="P564" s="1">
        <v>44512.484490740739</v>
      </c>
      <c r="Q564">
        <v>5454</v>
      </c>
      <c r="R564">
        <v>1400</v>
      </c>
      <c r="S564" t="b">
        <v>0</v>
      </c>
      <c r="T564" t="s">
        <v>87</v>
      </c>
      <c r="U564" t="b">
        <v>0</v>
      </c>
      <c r="V564" t="s">
        <v>88</v>
      </c>
      <c r="W564" s="1">
        <v>44512.422662037039</v>
      </c>
      <c r="X564">
        <v>703</v>
      </c>
      <c r="Y564">
        <v>37</v>
      </c>
      <c r="Z564">
        <v>0</v>
      </c>
      <c r="AA564">
        <v>37</v>
      </c>
      <c r="AB564">
        <v>0</v>
      </c>
      <c r="AC564">
        <v>27</v>
      </c>
      <c r="AD564">
        <v>1</v>
      </c>
      <c r="AE564">
        <v>0</v>
      </c>
      <c r="AF564">
        <v>0</v>
      </c>
      <c r="AG564">
        <v>0</v>
      </c>
      <c r="AH564" t="s">
        <v>182</v>
      </c>
      <c r="AI564" s="1">
        <v>44512.484490740739</v>
      </c>
      <c r="AJ564">
        <v>667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>
      <c r="A565" t="s">
        <v>1495</v>
      </c>
      <c r="B565" t="s">
        <v>79</v>
      </c>
      <c r="C565" t="s">
        <v>1496</v>
      </c>
      <c r="D565" t="s">
        <v>81</v>
      </c>
      <c r="E565" s="2" t="str">
        <f>HYPERLINK("capsilon://?command=openfolder&amp;siteaddress=FAM.docvelocity-na8.net&amp;folderid=FXEE80A605-503F-CB38-D120-DEEE3D1B5CA9","FX21114493")</f>
        <v>FX21114493</v>
      </c>
      <c r="F565" t="s">
        <v>19</v>
      </c>
      <c r="G565" t="s">
        <v>19</v>
      </c>
      <c r="H565" t="s">
        <v>82</v>
      </c>
      <c r="I565" t="s">
        <v>1497</v>
      </c>
      <c r="J565">
        <v>241</v>
      </c>
      <c r="K565" t="s">
        <v>84</v>
      </c>
      <c r="L565" t="s">
        <v>85</v>
      </c>
      <c r="M565" t="s">
        <v>86</v>
      </c>
      <c r="N565">
        <v>2</v>
      </c>
      <c r="O565" s="1">
        <v>44512.409768518519</v>
      </c>
      <c r="P565" s="1">
        <v>44512.500972222224</v>
      </c>
      <c r="Q565">
        <v>5906</v>
      </c>
      <c r="R565">
        <v>1974</v>
      </c>
      <c r="S565" t="b">
        <v>0</v>
      </c>
      <c r="T565" t="s">
        <v>87</v>
      </c>
      <c r="U565" t="b">
        <v>0</v>
      </c>
      <c r="V565" t="s">
        <v>147</v>
      </c>
      <c r="W565" s="1">
        <v>44512.423622685186</v>
      </c>
      <c r="X565">
        <v>424</v>
      </c>
      <c r="Y565">
        <v>211</v>
      </c>
      <c r="Z565">
        <v>0</v>
      </c>
      <c r="AA565">
        <v>211</v>
      </c>
      <c r="AB565">
        <v>0</v>
      </c>
      <c r="AC565">
        <v>21</v>
      </c>
      <c r="AD565">
        <v>30</v>
      </c>
      <c r="AE565">
        <v>0</v>
      </c>
      <c r="AF565">
        <v>0</v>
      </c>
      <c r="AG565">
        <v>0</v>
      </c>
      <c r="AH565" t="s">
        <v>182</v>
      </c>
      <c r="AI565" s="1">
        <v>44512.500972222224</v>
      </c>
      <c r="AJ565">
        <v>1550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30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>
      <c r="A566" t="s">
        <v>1498</v>
      </c>
      <c r="B566" t="s">
        <v>79</v>
      </c>
      <c r="C566" t="s">
        <v>1499</v>
      </c>
      <c r="D566" t="s">
        <v>81</v>
      </c>
      <c r="E566" s="2" t="str">
        <f>HYPERLINK("capsilon://?command=openfolder&amp;siteaddress=FAM.docvelocity-na8.net&amp;folderid=FX45967D30-BA91-5281-6BA9-A54C610A246E","FX21114256")</f>
        <v>FX21114256</v>
      </c>
      <c r="F566" t="s">
        <v>19</v>
      </c>
      <c r="G566" t="s">
        <v>19</v>
      </c>
      <c r="H566" t="s">
        <v>82</v>
      </c>
      <c r="I566" t="s">
        <v>1500</v>
      </c>
      <c r="J566">
        <v>149</v>
      </c>
      <c r="K566" t="s">
        <v>84</v>
      </c>
      <c r="L566" t="s">
        <v>85</v>
      </c>
      <c r="M566" t="s">
        <v>86</v>
      </c>
      <c r="N566">
        <v>2</v>
      </c>
      <c r="O566" s="1">
        <v>44512.413240740738</v>
      </c>
      <c r="P566" s="1">
        <v>44512.501782407409</v>
      </c>
      <c r="Q566">
        <v>6210</v>
      </c>
      <c r="R566">
        <v>1440</v>
      </c>
      <c r="S566" t="b">
        <v>0</v>
      </c>
      <c r="T566" t="s">
        <v>87</v>
      </c>
      <c r="U566" t="b">
        <v>0</v>
      </c>
      <c r="V566" t="s">
        <v>147</v>
      </c>
      <c r="W566" s="1">
        <v>44512.428842592592</v>
      </c>
      <c r="X566">
        <v>450</v>
      </c>
      <c r="Y566">
        <v>112</v>
      </c>
      <c r="Z566">
        <v>0</v>
      </c>
      <c r="AA566">
        <v>112</v>
      </c>
      <c r="AB566">
        <v>0</v>
      </c>
      <c r="AC566">
        <v>24</v>
      </c>
      <c r="AD566">
        <v>37</v>
      </c>
      <c r="AE566">
        <v>0</v>
      </c>
      <c r="AF566">
        <v>0</v>
      </c>
      <c r="AG566">
        <v>0</v>
      </c>
      <c r="AH566" t="s">
        <v>89</v>
      </c>
      <c r="AI566" s="1">
        <v>44512.501782407409</v>
      </c>
      <c r="AJ566">
        <v>952</v>
      </c>
      <c r="AK566">
        <v>4</v>
      </c>
      <c r="AL566">
        <v>0</v>
      </c>
      <c r="AM566">
        <v>4</v>
      </c>
      <c r="AN566">
        <v>0</v>
      </c>
      <c r="AO566">
        <v>4</v>
      </c>
      <c r="AP566">
        <v>33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>
      <c r="A567" t="s">
        <v>1501</v>
      </c>
      <c r="B567" t="s">
        <v>79</v>
      </c>
      <c r="C567" t="s">
        <v>1502</v>
      </c>
      <c r="D567" t="s">
        <v>81</v>
      </c>
      <c r="E567" s="2" t="str">
        <f>HYPERLINK("capsilon://?command=openfolder&amp;siteaddress=FAM.docvelocity-na8.net&amp;folderid=FX38F1A62D-25D0-071D-C617-4FCE4CB43676","FX21115065")</f>
        <v>FX21115065</v>
      </c>
      <c r="F567" t="s">
        <v>19</v>
      </c>
      <c r="G567" t="s">
        <v>19</v>
      </c>
      <c r="H567" t="s">
        <v>82</v>
      </c>
      <c r="I567" t="s">
        <v>1503</v>
      </c>
      <c r="J567">
        <v>76</v>
      </c>
      <c r="K567" t="s">
        <v>84</v>
      </c>
      <c r="L567" t="s">
        <v>85</v>
      </c>
      <c r="M567" t="s">
        <v>86</v>
      </c>
      <c r="N567">
        <v>2</v>
      </c>
      <c r="O567" s="1">
        <v>44512.421249999999</v>
      </c>
      <c r="P567" s="1">
        <v>44512.500486111108</v>
      </c>
      <c r="Q567">
        <v>6339</v>
      </c>
      <c r="R567">
        <v>507</v>
      </c>
      <c r="S567" t="b">
        <v>0</v>
      </c>
      <c r="T567" t="s">
        <v>87</v>
      </c>
      <c r="U567" t="b">
        <v>0</v>
      </c>
      <c r="V567" t="s">
        <v>231</v>
      </c>
      <c r="W567" s="1">
        <v>44512.425613425927</v>
      </c>
      <c r="X567">
        <v>246</v>
      </c>
      <c r="Y567">
        <v>74</v>
      </c>
      <c r="Z567">
        <v>0</v>
      </c>
      <c r="AA567">
        <v>74</v>
      </c>
      <c r="AB567">
        <v>0</v>
      </c>
      <c r="AC567">
        <v>22</v>
      </c>
      <c r="AD567">
        <v>2</v>
      </c>
      <c r="AE567">
        <v>0</v>
      </c>
      <c r="AF567">
        <v>0</v>
      </c>
      <c r="AG567">
        <v>0</v>
      </c>
      <c r="AH567" t="s">
        <v>104</v>
      </c>
      <c r="AI567" s="1">
        <v>44512.500486111108</v>
      </c>
      <c r="AJ567">
        <v>261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2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>
      <c r="A568" t="s">
        <v>1504</v>
      </c>
      <c r="B568" t="s">
        <v>79</v>
      </c>
      <c r="C568" t="s">
        <v>1489</v>
      </c>
      <c r="D568" t="s">
        <v>81</v>
      </c>
      <c r="E568" s="2" t="str">
        <f>HYPERLINK("capsilon://?command=openfolder&amp;siteaddress=FAM.docvelocity-na8.net&amp;folderid=FX1AFA8EF9-CC0A-3F87-9450-25D7BF899950","FX21112169")</f>
        <v>FX21112169</v>
      </c>
      <c r="F568" t="s">
        <v>19</v>
      </c>
      <c r="G568" t="s">
        <v>19</v>
      </c>
      <c r="H568" t="s">
        <v>82</v>
      </c>
      <c r="I568" t="s">
        <v>1492</v>
      </c>
      <c r="J568">
        <v>56</v>
      </c>
      <c r="K568" t="s">
        <v>84</v>
      </c>
      <c r="L568" t="s">
        <v>85</v>
      </c>
      <c r="M568" t="s">
        <v>86</v>
      </c>
      <c r="N568">
        <v>2</v>
      </c>
      <c r="O568" s="1">
        <v>44512.423657407409</v>
      </c>
      <c r="P568" s="1">
        <v>44512.44431712963</v>
      </c>
      <c r="Q568">
        <v>1012</v>
      </c>
      <c r="R568">
        <v>773</v>
      </c>
      <c r="S568" t="b">
        <v>0</v>
      </c>
      <c r="T568" t="s">
        <v>87</v>
      </c>
      <c r="U568" t="b">
        <v>1</v>
      </c>
      <c r="V568" t="s">
        <v>231</v>
      </c>
      <c r="W568" s="1">
        <v>44512.427384259259</v>
      </c>
      <c r="X568">
        <v>153</v>
      </c>
      <c r="Y568">
        <v>42</v>
      </c>
      <c r="Z568">
        <v>0</v>
      </c>
      <c r="AA568">
        <v>42</v>
      </c>
      <c r="AB568">
        <v>0</v>
      </c>
      <c r="AC568">
        <v>0</v>
      </c>
      <c r="AD568">
        <v>14</v>
      </c>
      <c r="AE568">
        <v>0</v>
      </c>
      <c r="AF568">
        <v>0</v>
      </c>
      <c r="AG568">
        <v>0</v>
      </c>
      <c r="AH568" t="s">
        <v>182</v>
      </c>
      <c r="AI568" s="1">
        <v>44512.44431712963</v>
      </c>
      <c r="AJ568">
        <v>620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14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>
      <c r="A569" t="s">
        <v>1505</v>
      </c>
      <c r="B569" t="s">
        <v>79</v>
      </c>
      <c r="C569" t="s">
        <v>1506</v>
      </c>
      <c r="D569" t="s">
        <v>81</v>
      </c>
      <c r="E569" s="2" t="str">
        <f>HYPERLINK("capsilon://?command=openfolder&amp;siteaddress=FAM.docvelocity-na8.net&amp;folderid=FX03EE141C-C701-DC92-FC29-B2064EAA8F48","FX21115545")</f>
        <v>FX21115545</v>
      </c>
      <c r="F569" t="s">
        <v>19</v>
      </c>
      <c r="G569" t="s">
        <v>19</v>
      </c>
      <c r="H569" t="s">
        <v>82</v>
      </c>
      <c r="I569" t="s">
        <v>1507</v>
      </c>
      <c r="J569">
        <v>38</v>
      </c>
      <c r="K569" t="s">
        <v>84</v>
      </c>
      <c r="L569" t="s">
        <v>85</v>
      </c>
      <c r="M569" t="s">
        <v>86</v>
      </c>
      <c r="N569">
        <v>2</v>
      </c>
      <c r="O569" s="1">
        <v>44512.437696759262</v>
      </c>
      <c r="P569" s="1">
        <v>44512.502071759256</v>
      </c>
      <c r="Q569">
        <v>5315</v>
      </c>
      <c r="R569">
        <v>247</v>
      </c>
      <c r="S569" t="b">
        <v>0</v>
      </c>
      <c r="T569" t="s">
        <v>87</v>
      </c>
      <c r="U569" t="b">
        <v>0</v>
      </c>
      <c r="V569" t="s">
        <v>147</v>
      </c>
      <c r="W569" s="1">
        <v>44512.439282407409</v>
      </c>
      <c r="X569">
        <v>111</v>
      </c>
      <c r="Y569">
        <v>37</v>
      </c>
      <c r="Z569">
        <v>0</v>
      </c>
      <c r="AA569">
        <v>37</v>
      </c>
      <c r="AB569">
        <v>0</v>
      </c>
      <c r="AC569">
        <v>10</v>
      </c>
      <c r="AD569">
        <v>1</v>
      </c>
      <c r="AE569">
        <v>0</v>
      </c>
      <c r="AF569">
        <v>0</v>
      </c>
      <c r="AG569">
        <v>0</v>
      </c>
      <c r="AH569" t="s">
        <v>104</v>
      </c>
      <c r="AI569" s="1">
        <v>44512.502071759256</v>
      </c>
      <c r="AJ569">
        <v>136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>
      <c r="A570" t="s">
        <v>1508</v>
      </c>
      <c r="B570" t="s">
        <v>79</v>
      </c>
      <c r="C570" t="s">
        <v>1305</v>
      </c>
      <c r="D570" t="s">
        <v>81</v>
      </c>
      <c r="E570" s="2" t="str">
        <f>HYPERLINK("capsilon://?command=openfolder&amp;siteaddress=FAM.docvelocity-na8.net&amp;folderid=FXF2D8F656-1F9E-92D5-00C5-615640756BE4","FX2111776")</f>
        <v>FX2111776</v>
      </c>
      <c r="F570" t="s">
        <v>19</v>
      </c>
      <c r="G570" t="s">
        <v>19</v>
      </c>
      <c r="H570" t="s">
        <v>82</v>
      </c>
      <c r="I570" t="s">
        <v>1509</v>
      </c>
      <c r="J570">
        <v>38</v>
      </c>
      <c r="K570" t="s">
        <v>84</v>
      </c>
      <c r="L570" t="s">
        <v>85</v>
      </c>
      <c r="M570" t="s">
        <v>86</v>
      </c>
      <c r="N570">
        <v>2</v>
      </c>
      <c r="O570" s="1">
        <v>44512.45034722222</v>
      </c>
      <c r="P570" s="1">
        <v>44512.505057870374</v>
      </c>
      <c r="Q570">
        <v>4207</v>
      </c>
      <c r="R570">
        <v>520</v>
      </c>
      <c r="S570" t="b">
        <v>0</v>
      </c>
      <c r="T570" t="s">
        <v>87</v>
      </c>
      <c r="U570" t="b">
        <v>0</v>
      </c>
      <c r="V570" t="s">
        <v>147</v>
      </c>
      <c r="W570" s="1">
        <v>44512.452326388891</v>
      </c>
      <c r="X570">
        <v>168</v>
      </c>
      <c r="Y570">
        <v>37</v>
      </c>
      <c r="Z570">
        <v>0</v>
      </c>
      <c r="AA570">
        <v>37</v>
      </c>
      <c r="AB570">
        <v>0</v>
      </c>
      <c r="AC570">
        <v>27</v>
      </c>
      <c r="AD570">
        <v>1</v>
      </c>
      <c r="AE570">
        <v>0</v>
      </c>
      <c r="AF570">
        <v>0</v>
      </c>
      <c r="AG570">
        <v>0</v>
      </c>
      <c r="AH570" t="s">
        <v>182</v>
      </c>
      <c r="AI570" s="1">
        <v>44512.505057870374</v>
      </c>
      <c r="AJ570">
        <v>352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>
      <c r="A571" t="s">
        <v>1510</v>
      </c>
      <c r="B571" t="s">
        <v>79</v>
      </c>
      <c r="C571" t="s">
        <v>1511</v>
      </c>
      <c r="D571" t="s">
        <v>81</v>
      </c>
      <c r="E571" s="2" t="str">
        <f>HYPERLINK("capsilon://?command=openfolder&amp;siteaddress=FAM.docvelocity-na8.net&amp;folderid=FX4A5538C6-A500-6DF0-07A4-535FD20D45A8","FX21115037")</f>
        <v>FX21115037</v>
      </c>
      <c r="F571" t="s">
        <v>19</v>
      </c>
      <c r="G571" t="s">
        <v>19</v>
      </c>
      <c r="H571" t="s">
        <v>82</v>
      </c>
      <c r="I571" t="s">
        <v>1512</v>
      </c>
      <c r="J571">
        <v>129</v>
      </c>
      <c r="K571" t="s">
        <v>84</v>
      </c>
      <c r="L571" t="s">
        <v>85</v>
      </c>
      <c r="M571" t="s">
        <v>86</v>
      </c>
      <c r="N571">
        <v>2</v>
      </c>
      <c r="O571" s="1">
        <v>44512.463599537034</v>
      </c>
      <c r="P571" s="1">
        <v>44512.510706018518</v>
      </c>
      <c r="Q571">
        <v>2387</v>
      </c>
      <c r="R571">
        <v>1683</v>
      </c>
      <c r="S571" t="b">
        <v>0</v>
      </c>
      <c r="T571" t="s">
        <v>87</v>
      </c>
      <c r="U571" t="b">
        <v>0</v>
      </c>
      <c r="V571" t="s">
        <v>147</v>
      </c>
      <c r="W571" s="1">
        <v>44512.474872685183</v>
      </c>
      <c r="X571">
        <v>660</v>
      </c>
      <c r="Y571">
        <v>97</v>
      </c>
      <c r="Z571">
        <v>0</v>
      </c>
      <c r="AA571">
        <v>97</v>
      </c>
      <c r="AB571">
        <v>0</v>
      </c>
      <c r="AC571">
        <v>13</v>
      </c>
      <c r="AD571">
        <v>32</v>
      </c>
      <c r="AE571">
        <v>0</v>
      </c>
      <c r="AF571">
        <v>0</v>
      </c>
      <c r="AG571">
        <v>0</v>
      </c>
      <c r="AH571" t="s">
        <v>89</v>
      </c>
      <c r="AI571" s="1">
        <v>44512.510706018518</v>
      </c>
      <c r="AJ571">
        <v>771</v>
      </c>
      <c r="AK571">
        <v>1</v>
      </c>
      <c r="AL571">
        <v>0</v>
      </c>
      <c r="AM571">
        <v>1</v>
      </c>
      <c r="AN571">
        <v>0</v>
      </c>
      <c r="AO571">
        <v>2</v>
      </c>
      <c r="AP571">
        <v>31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>
      <c r="A572" t="s">
        <v>1513</v>
      </c>
      <c r="B572" t="s">
        <v>79</v>
      </c>
      <c r="C572" t="s">
        <v>1514</v>
      </c>
      <c r="D572" t="s">
        <v>81</v>
      </c>
      <c r="E572" s="2" t="str">
        <f>HYPERLINK("capsilon://?command=openfolder&amp;siteaddress=FAM.docvelocity-na8.net&amp;folderid=FX0ECA48A4-C0E4-5036-7D55-8CBB7732602D","FX21114665")</f>
        <v>FX21114665</v>
      </c>
      <c r="F572" t="s">
        <v>19</v>
      </c>
      <c r="G572" t="s">
        <v>19</v>
      </c>
      <c r="H572" t="s">
        <v>82</v>
      </c>
      <c r="I572" t="s">
        <v>1515</v>
      </c>
      <c r="J572">
        <v>323</v>
      </c>
      <c r="K572" t="s">
        <v>84</v>
      </c>
      <c r="L572" t="s">
        <v>85</v>
      </c>
      <c r="M572" t="s">
        <v>86</v>
      </c>
      <c r="N572">
        <v>2</v>
      </c>
      <c r="O572" s="1">
        <v>44512.465497685182</v>
      </c>
      <c r="P572" s="1">
        <v>44512.512037037035</v>
      </c>
      <c r="Q572">
        <v>1515</v>
      </c>
      <c r="R572">
        <v>2506</v>
      </c>
      <c r="S572" t="b">
        <v>0</v>
      </c>
      <c r="T572" t="s">
        <v>87</v>
      </c>
      <c r="U572" t="b">
        <v>0</v>
      </c>
      <c r="V572" t="s">
        <v>1039</v>
      </c>
      <c r="W572" s="1">
        <v>44512.485000000001</v>
      </c>
      <c r="X572">
        <v>1646</v>
      </c>
      <c r="Y572">
        <v>238</v>
      </c>
      <c r="Z572">
        <v>0</v>
      </c>
      <c r="AA572">
        <v>238</v>
      </c>
      <c r="AB572">
        <v>0</v>
      </c>
      <c r="AC572">
        <v>117</v>
      </c>
      <c r="AD572">
        <v>85</v>
      </c>
      <c r="AE572">
        <v>0</v>
      </c>
      <c r="AF572">
        <v>0</v>
      </c>
      <c r="AG572">
        <v>0</v>
      </c>
      <c r="AH572" t="s">
        <v>104</v>
      </c>
      <c r="AI572" s="1">
        <v>44512.512037037035</v>
      </c>
      <c r="AJ572">
        <v>860</v>
      </c>
      <c r="AK572">
        <v>1</v>
      </c>
      <c r="AL572">
        <v>0</v>
      </c>
      <c r="AM572">
        <v>1</v>
      </c>
      <c r="AN572">
        <v>5</v>
      </c>
      <c r="AO572">
        <v>1</v>
      </c>
      <c r="AP572">
        <v>84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>
      <c r="A573" t="s">
        <v>1516</v>
      </c>
      <c r="B573" t="s">
        <v>79</v>
      </c>
      <c r="C573" t="s">
        <v>1517</v>
      </c>
      <c r="D573" t="s">
        <v>81</v>
      </c>
      <c r="E573" s="2" t="str">
        <f>HYPERLINK("capsilon://?command=openfolder&amp;siteaddress=FAM.docvelocity-na8.net&amp;folderid=FX221B1D9D-308A-0F8F-48F1-E04B164383D2","FX21113741")</f>
        <v>FX21113741</v>
      </c>
      <c r="F573" t="s">
        <v>19</v>
      </c>
      <c r="G573" t="s">
        <v>19</v>
      </c>
      <c r="H573" t="s">
        <v>82</v>
      </c>
      <c r="I573" t="s">
        <v>1518</v>
      </c>
      <c r="J573">
        <v>303</v>
      </c>
      <c r="K573" t="s">
        <v>84</v>
      </c>
      <c r="L573" t="s">
        <v>85</v>
      </c>
      <c r="M573" t="s">
        <v>86</v>
      </c>
      <c r="N573">
        <v>2</v>
      </c>
      <c r="O573" s="1">
        <v>44512.469710648147</v>
      </c>
      <c r="P573" s="1">
        <v>44512.523043981484</v>
      </c>
      <c r="Q573">
        <v>2722</v>
      </c>
      <c r="R573">
        <v>1886</v>
      </c>
      <c r="S573" t="b">
        <v>0</v>
      </c>
      <c r="T573" t="s">
        <v>87</v>
      </c>
      <c r="U573" t="b">
        <v>0</v>
      </c>
      <c r="V573" t="s">
        <v>290</v>
      </c>
      <c r="W573" s="1">
        <v>44512.47934027778</v>
      </c>
      <c r="X573">
        <v>790</v>
      </c>
      <c r="Y573">
        <v>254</v>
      </c>
      <c r="Z573">
        <v>0</v>
      </c>
      <c r="AA573">
        <v>254</v>
      </c>
      <c r="AB573">
        <v>0</v>
      </c>
      <c r="AC573">
        <v>15</v>
      </c>
      <c r="AD573">
        <v>49</v>
      </c>
      <c r="AE573">
        <v>0</v>
      </c>
      <c r="AF573">
        <v>0</v>
      </c>
      <c r="AG573">
        <v>0</v>
      </c>
      <c r="AH573" t="s">
        <v>89</v>
      </c>
      <c r="AI573" s="1">
        <v>44512.523043981484</v>
      </c>
      <c r="AJ573">
        <v>1065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48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>
      <c r="A574" t="s">
        <v>1519</v>
      </c>
      <c r="B574" t="s">
        <v>79</v>
      </c>
      <c r="C574" t="s">
        <v>1465</v>
      </c>
      <c r="D574" t="s">
        <v>81</v>
      </c>
      <c r="E574" s="2" t="str">
        <f>HYPERLINK("capsilon://?command=openfolder&amp;siteaddress=FAM.docvelocity-na8.net&amp;folderid=FXA1EE7195-D32D-20F0-EDCF-506EA1F03B7A","FX21107185")</f>
        <v>FX21107185</v>
      </c>
      <c r="F574" t="s">
        <v>19</v>
      </c>
      <c r="G574" t="s">
        <v>19</v>
      </c>
      <c r="H574" t="s">
        <v>82</v>
      </c>
      <c r="I574" t="s">
        <v>1520</v>
      </c>
      <c r="J574">
        <v>66</v>
      </c>
      <c r="K574" t="s">
        <v>84</v>
      </c>
      <c r="L574" t="s">
        <v>85</v>
      </c>
      <c r="M574" t="s">
        <v>86</v>
      </c>
      <c r="N574">
        <v>2</v>
      </c>
      <c r="O574" s="1">
        <v>44501.801516203705</v>
      </c>
      <c r="P574" s="1">
        <v>44502.246527777781</v>
      </c>
      <c r="Q574">
        <v>37729</v>
      </c>
      <c r="R574">
        <v>720</v>
      </c>
      <c r="S574" t="b">
        <v>0</v>
      </c>
      <c r="T574" t="s">
        <v>87</v>
      </c>
      <c r="U574" t="b">
        <v>0</v>
      </c>
      <c r="V574" t="s">
        <v>130</v>
      </c>
      <c r="W574" s="1">
        <v>44502.160104166665</v>
      </c>
      <c r="X574">
        <v>365</v>
      </c>
      <c r="Y574">
        <v>52</v>
      </c>
      <c r="Z574">
        <v>0</v>
      </c>
      <c r="AA574">
        <v>52</v>
      </c>
      <c r="AB574">
        <v>0</v>
      </c>
      <c r="AC574">
        <v>27</v>
      </c>
      <c r="AD574">
        <v>14</v>
      </c>
      <c r="AE574">
        <v>0</v>
      </c>
      <c r="AF574">
        <v>0</v>
      </c>
      <c r="AG574">
        <v>0</v>
      </c>
      <c r="AH574" t="s">
        <v>177</v>
      </c>
      <c r="AI574" s="1">
        <v>44502.246527777781</v>
      </c>
      <c r="AJ574">
        <v>355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14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>
      <c r="A575" t="s">
        <v>1521</v>
      </c>
      <c r="B575" t="s">
        <v>79</v>
      </c>
      <c r="C575" t="s">
        <v>1269</v>
      </c>
      <c r="D575" t="s">
        <v>81</v>
      </c>
      <c r="E575" s="2" t="str">
        <f>HYPERLINK("capsilon://?command=openfolder&amp;siteaddress=FAM.docvelocity-na8.net&amp;folderid=FX334A81DB-8F48-5521-A38C-C9D5B9B0C3CF","FX211013532")</f>
        <v>FX211013532</v>
      </c>
      <c r="F575" t="s">
        <v>19</v>
      </c>
      <c r="G575" t="s">
        <v>19</v>
      </c>
      <c r="H575" t="s">
        <v>82</v>
      </c>
      <c r="I575" t="s">
        <v>1439</v>
      </c>
      <c r="J575">
        <v>38</v>
      </c>
      <c r="K575" t="s">
        <v>84</v>
      </c>
      <c r="L575" t="s">
        <v>85</v>
      </c>
      <c r="M575" t="s">
        <v>86</v>
      </c>
      <c r="N575">
        <v>2</v>
      </c>
      <c r="O575" s="1">
        <v>44501.801770833335</v>
      </c>
      <c r="P575" s="1">
        <v>44502.190787037034</v>
      </c>
      <c r="Q575">
        <v>31818</v>
      </c>
      <c r="R575">
        <v>1793</v>
      </c>
      <c r="S575" t="b">
        <v>0</v>
      </c>
      <c r="T575" t="s">
        <v>87</v>
      </c>
      <c r="U575" t="b">
        <v>1</v>
      </c>
      <c r="V575" t="s">
        <v>130</v>
      </c>
      <c r="W575" s="1">
        <v>44502.155868055554</v>
      </c>
      <c r="X575">
        <v>1166</v>
      </c>
      <c r="Y575">
        <v>37</v>
      </c>
      <c r="Z575">
        <v>0</v>
      </c>
      <c r="AA575">
        <v>37</v>
      </c>
      <c r="AB575">
        <v>0</v>
      </c>
      <c r="AC575">
        <v>31</v>
      </c>
      <c r="AD575">
        <v>1</v>
      </c>
      <c r="AE575">
        <v>0</v>
      </c>
      <c r="AF575">
        <v>0</v>
      </c>
      <c r="AG575">
        <v>0</v>
      </c>
      <c r="AH575" t="s">
        <v>177</v>
      </c>
      <c r="AI575" s="1">
        <v>44502.190787037034</v>
      </c>
      <c r="AJ575">
        <v>564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1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>
      <c r="A576" t="s">
        <v>1522</v>
      </c>
      <c r="B576" t="s">
        <v>79</v>
      </c>
      <c r="C576" t="s">
        <v>731</v>
      </c>
      <c r="D576" t="s">
        <v>81</v>
      </c>
      <c r="E576" s="2" t="str">
        <f>HYPERLINK("capsilon://?command=openfolder&amp;siteaddress=FAM.docvelocity-na8.net&amp;folderid=FX76B31194-2255-EE27-5851-AC13069FFD4E","FX2111841")</f>
        <v>FX2111841</v>
      </c>
      <c r="F576" t="s">
        <v>19</v>
      </c>
      <c r="G576" t="s">
        <v>19</v>
      </c>
      <c r="H576" t="s">
        <v>82</v>
      </c>
      <c r="I576" t="s">
        <v>1523</v>
      </c>
      <c r="J576">
        <v>66</v>
      </c>
      <c r="K576" t="s">
        <v>84</v>
      </c>
      <c r="L576" t="s">
        <v>85</v>
      </c>
      <c r="M576" t="s">
        <v>86</v>
      </c>
      <c r="N576">
        <v>2</v>
      </c>
      <c r="O576" s="1">
        <v>44512.505462962959</v>
      </c>
      <c r="P576" s="1">
        <v>44512.514016203706</v>
      </c>
      <c r="Q576">
        <v>349</v>
      </c>
      <c r="R576">
        <v>390</v>
      </c>
      <c r="S576" t="b">
        <v>0</v>
      </c>
      <c r="T576" t="s">
        <v>87</v>
      </c>
      <c r="U576" t="b">
        <v>0</v>
      </c>
      <c r="V576" t="s">
        <v>1039</v>
      </c>
      <c r="W576" s="1">
        <v>44512.508391203701</v>
      </c>
      <c r="X576">
        <v>220</v>
      </c>
      <c r="Y576">
        <v>52</v>
      </c>
      <c r="Z576">
        <v>0</v>
      </c>
      <c r="AA576">
        <v>52</v>
      </c>
      <c r="AB576">
        <v>0</v>
      </c>
      <c r="AC576">
        <v>16</v>
      </c>
      <c r="AD576">
        <v>14</v>
      </c>
      <c r="AE576">
        <v>0</v>
      </c>
      <c r="AF576">
        <v>0</v>
      </c>
      <c r="AG576">
        <v>0</v>
      </c>
      <c r="AH576" t="s">
        <v>104</v>
      </c>
      <c r="AI576" s="1">
        <v>44512.514016203706</v>
      </c>
      <c r="AJ576">
        <v>170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13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>
      <c r="A577" t="s">
        <v>1524</v>
      </c>
      <c r="B577" t="s">
        <v>79</v>
      </c>
      <c r="C577" t="s">
        <v>833</v>
      </c>
      <c r="D577" t="s">
        <v>81</v>
      </c>
      <c r="E577" s="2" t="str">
        <f>HYPERLINK("capsilon://?command=openfolder&amp;siteaddress=FAM.docvelocity-na8.net&amp;folderid=FX6A6A2AA6-5FAC-EB49-FE8A-289478E36A41","FX211011015")</f>
        <v>FX211011015</v>
      </c>
      <c r="F577" t="s">
        <v>19</v>
      </c>
      <c r="G577" t="s">
        <v>19</v>
      </c>
      <c r="H577" t="s">
        <v>82</v>
      </c>
      <c r="I577" t="s">
        <v>1525</v>
      </c>
      <c r="J577">
        <v>66</v>
      </c>
      <c r="K577" t="s">
        <v>84</v>
      </c>
      <c r="L577" t="s">
        <v>85</v>
      </c>
      <c r="M577" t="s">
        <v>86</v>
      </c>
      <c r="N577">
        <v>2</v>
      </c>
      <c r="O577" s="1">
        <v>44512.507187499999</v>
      </c>
      <c r="P577" s="1">
        <v>44512.526921296296</v>
      </c>
      <c r="Q577">
        <v>748</v>
      </c>
      <c r="R577">
        <v>957</v>
      </c>
      <c r="S577" t="b">
        <v>0</v>
      </c>
      <c r="T577" t="s">
        <v>87</v>
      </c>
      <c r="U577" t="b">
        <v>0</v>
      </c>
      <c r="V577" t="s">
        <v>1039</v>
      </c>
      <c r="W577" s="1">
        <v>44512.515462962961</v>
      </c>
      <c r="X577">
        <v>610</v>
      </c>
      <c r="Y577">
        <v>52</v>
      </c>
      <c r="Z577">
        <v>0</v>
      </c>
      <c r="AA577">
        <v>52</v>
      </c>
      <c r="AB577">
        <v>0</v>
      </c>
      <c r="AC577">
        <v>29</v>
      </c>
      <c r="AD577">
        <v>14</v>
      </c>
      <c r="AE577">
        <v>0</v>
      </c>
      <c r="AF577">
        <v>0</v>
      </c>
      <c r="AG577">
        <v>0</v>
      </c>
      <c r="AH577" t="s">
        <v>89</v>
      </c>
      <c r="AI577" s="1">
        <v>44512.526921296296</v>
      </c>
      <c r="AJ577">
        <v>334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>
      <c r="A578" t="s">
        <v>1526</v>
      </c>
      <c r="B578" t="s">
        <v>79</v>
      </c>
      <c r="C578" t="s">
        <v>1261</v>
      </c>
      <c r="D578" t="s">
        <v>81</v>
      </c>
      <c r="E578" s="2" t="str">
        <f>HYPERLINK("capsilon://?command=openfolder&amp;siteaddress=FAM.docvelocity-na8.net&amp;folderid=FX9202070B-115C-270A-517F-543588E6EFE4","FX21113654")</f>
        <v>FX21113654</v>
      </c>
      <c r="F578" t="s">
        <v>19</v>
      </c>
      <c r="G578" t="s">
        <v>19</v>
      </c>
      <c r="H578" t="s">
        <v>82</v>
      </c>
      <c r="I578" t="s">
        <v>1527</v>
      </c>
      <c r="J578">
        <v>168</v>
      </c>
      <c r="K578" t="s">
        <v>84</v>
      </c>
      <c r="L578" t="s">
        <v>85</v>
      </c>
      <c r="M578" t="s">
        <v>86</v>
      </c>
      <c r="N578">
        <v>2</v>
      </c>
      <c r="O578" s="1">
        <v>44512.517199074071</v>
      </c>
      <c r="P578" s="1">
        <v>44512.532372685186</v>
      </c>
      <c r="Q578">
        <v>430</v>
      </c>
      <c r="R578">
        <v>881</v>
      </c>
      <c r="S578" t="b">
        <v>0</v>
      </c>
      <c r="T578" t="s">
        <v>87</v>
      </c>
      <c r="U578" t="b">
        <v>0</v>
      </c>
      <c r="V578" t="s">
        <v>181</v>
      </c>
      <c r="W578" s="1">
        <v>44512.522037037037</v>
      </c>
      <c r="X578">
        <v>410</v>
      </c>
      <c r="Y578">
        <v>158</v>
      </c>
      <c r="Z578">
        <v>0</v>
      </c>
      <c r="AA578">
        <v>158</v>
      </c>
      <c r="AB578">
        <v>0</v>
      </c>
      <c r="AC578">
        <v>8</v>
      </c>
      <c r="AD578">
        <v>10</v>
      </c>
      <c r="AE578">
        <v>0</v>
      </c>
      <c r="AF578">
        <v>0</v>
      </c>
      <c r="AG578">
        <v>0</v>
      </c>
      <c r="AH578" t="s">
        <v>89</v>
      </c>
      <c r="AI578" s="1">
        <v>44512.532372685186</v>
      </c>
      <c r="AJ578">
        <v>471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10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>
      <c r="A579" t="s">
        <v>1528</v>
      </c>
      <c r="B579" t="s">
        <v>79</v>
      </c>
      <c r="C579" t="s">
        <v>1261</v>
      </c>
      <c r="D579" t="s">
        <v>81</v>
      </c>
      <c r="E579" s="2" t="str">
        <f>HYPERLINK("capsilon://?command=openfolder&amp;siteaddress=FAM.docvelocity-na8.net&amp;folderid=FX9202070B-115C-270A-517F-543588E6EFE4","FX21113654")</f>
        <v>FX21113654</v>
      </c>
      <c r="F579" t="s">
        <v>19</v>
      </c>
      <c r="G579" t="s">
        <v>19</v>
      </c>
      <c r="H579" t="s">
        <v>82</v>
      </c>
      <c r="I579" t="s">
        <v>1529</v>
      </c>
      <c r="J579">
        <v>194</v>
      </c>
      <c r="K579" t="s">
        <v>84</v>
      </c>
      <c r="L579" t="s">
        <v>85</v>
      </c>
      <c r="M579" t="s">
        <v>86</v>
      </c>
      <c r="N579">
        <v>2</v>
      </c>
      <c r="O579" s="1">
        <v>44512.51835648148</v>
      </c>
      <c r="P579" s="1">
        <v>44512.539270833331</v>
      </c>
      <c r="Q579">
        <v>772</v>
      </c>
      <c r="R579">
        <v>1035</v>
      </c>
      <c r="S579" t="b">
        <v>0</v>
      </c>
      <c r="T579" t="s">
        <v>87</v>
      </c>
      <c r="U579" t="b">
        <v>0</v>
      </c>
      <c r="V579" t="s">
        <v>189</v>
      </c>
      <c r="W579" s="1">
        <v>44512.526388888888</v>
      </c>
      <c r="X579">
        <v>440</v>
      </c>
      <c r="Y579">
        <v>184</v>
      </c>
      <c r="Z579">
        <v>0</v>
      </c>
      <c r="AA579">
        <v>184</v>
      </c>
      <c r="AB579">
        <v>0</v>
      </c>
      <c r="AC579">
        <v>2</v>
      </c>
      <c r="AD579">
        <v>10</v>
      </c>
      <c r="AE579">
        <v>0</v>
      </c>
      <c r="AF579">
        <v>0</v>
      </c>
      <c r="AG579">
        <v>0</v>
      </c>
      <c r="AH579" t="s">
        <v>89</v>
      </c>
      <c r="AI579" s="1">
        <v>44512.539270833331</v>
      </c>
      <c r="AJ579">
        <v>595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10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>
      <c r="A580" t="s">
        <v>1530</v>
      </c>
      <c r="B580" t="s">
        <v>79</v>
      </c>
      <c r="C580" t="s">
        <v>1177</v>
      </c>
      <c r="D580" t="s">
        <v>81</v>
      </c>
      <c r="E580" s="2" t="str">
        <f>HYPERLINK("capsilon://?command=openfolder&amp;siteaddress=FAM.docvelocity-na8.net&amp;folderid=FXCBDD23C1-1988-308A-AC0D-C9C1AEF6584D","FX21112196")</f>
        <v>FX21112196</v>
      </c>
      <c r="F580" t="s">
        <v>19</v>
      </c>
      <c r="G580" t="s">
        <v>19</v>
      </c>
      <c r="H580" t="s">
        <v>82</v>
      </c>
      <c r="I580" t="s">
        <v>1531</v>
      </c>
      <c r="J580">
        <v>38</v>
      </c>
      <c r="K580" t="s">
        <v>84</v>
      </c>
      <c r="L580" t="s">
        <v>85</v>
      </c>
      <c r="M580" t="s">
        <v>86</v>
      </c>
      <c r="N580">
        <v>2</v>
      </c>
      <c r="O580" s="1">
        <v>44512.536215277774</v>
      </c>
      <c r="P580" s="1">
        <v>44512.542974537035</v>
      </c>
      <c r="Q580">
        <v>117</v>
      </c>
      <c r="R580">
        <v>467</v>
      </c>
      <c r="S580" t="b">
        <v>0</v>
      </c>
      <c r="T580" t="s">
        <v>87</v>
      </c>
      <c r="U580" t="b">
        <v>0</v>
      </c>
      <c r="V580" t="s">
        <v>189</v>
      </c>
      <c r="W580" s="1">
        <v>44512.538865740738</v>
      </c>
      <c r="X580">
        <v>148</v>
      </c>
      <c r="Y580">
        <v>37</v>
      </c>
      <c r="Z580">
        <v>0</v>
      </c>
      <c r="AA580">
        <v>37</v>
      </c>
      <c r="AB580">
        <v>0</v>
      </c>
      <c r="AC580">
        <v>15</v>
      </c>
      <c r="AD580">
        <v>1</v>
      </c>
      <c r="AE580">
        <v>0</v>
      </c>
      <c r="AF580">
        <v>0</v>
      </c>
      <c r="AG580">
        <v>0</v>
      </c>
      <c r="AH580" t="s">
        <v>89</v>
      </c>
      <c r="AI580" s="1">
        <v>44512.542974537035</v>
      </c>
      <c r="AJ580">
        <v>319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>
      <c r="A581" t="s">
        <v>1532</v>
      </c>
      <c r="B581" t="s">
        <v>79</v>
      </c>
      <c r="C581" t="s">
        <v>1079</v>
      </c>
      <c r="D581" t="s">
        <v>81</v>
      </c>
      <c r="E581" s="2" t="str">
        <f>HYPERLINK("capsilon://?command=openfolder&amp;siteaddress=FAM.docvelocity-na8.net&amp;folderid=FX04BA2D66-A538-F38B-93EA-14165B6E5F31","FX211011281")</f>
        <v>FX211011281</v>
      </c>
      <c r="F581" t="s">
        <v>19</v>
      </c>
      <c r="G581" t="s">
        <v>19</v>
      </c>
      <c r="H581" t="s">
        <v>82</v>
      </c>
      <c r="I581" t="s">
        <v>1533</v>
      </c>
      <c r="J581">
        <v>420</v>
      </c>
      <c r="K581" t="s">
        <v>84</v>
      </c>
      <c r="L581" t="s">
        <v>85</v>
      </c>
      <c r="M581" t="s">
        <v>86</v>
      </c>
      <c r="N581">
        <v>2</v>
      </c>
      <c r="O581" s="1">
        <v>44501.436030092591</v>
      </c>
      <c r="P581" s="1">
        <v>44501.504733796297</v>
      </c>
      <c r="Q581">
        <v>2368</v>
      </c>
      <c r="R581">
        <v>3568</v>
      </c>
      <c r="S581" t="b">
        <v>0</v>
      </c>
      <c r="T581" t="s">
        <v>87</v>
      </c>
      <c r="U581" t="b">
        <v>0</v>
      </c>
      <c r="V581" t="s">
        <v>125</v>
      </c>
      <c r="W581" s="1">
        <v>44501.466805555552</v>
      </c>
      <c r="X581">
        <v>1939</v>
      </c>
      <c r="Y581">
        <v>368</v>
      </c>
      <c r="Z581">
        <v>0</v>
      </c>
      <c r="AA581">
        <v>368</v>
      </c>
      <c r="AB581">
        <v>0</v>
      </c>
      <c r="AC581">
        <v>224</v>
      </c>
      <c r="AD581">
        <v>52</v>
      </c>
      <c r="AE581">
        <v>0</v>
      </c>
      <c r="AF581">
        <v>0</v>
      </c>
      <c r="AG581">
        <v>0</v>
      </c>
      <c r="AH581" t="s">
        <v>89</v>
      </c>
      <c r="AI581" s="1">
        <v>44501.504733796297</v>
      </c>
      <c r="AJ581">
        <v>1515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52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>
      <c r="A582" t="s">
        <v>1534</v>
      </c>
      <c r="B582" t="s">
        <v>79</v>
      </c>
      <c r="C582" t="s">
        <v>1535</v>
      </c>
      <c r="D582" t="s">
        <v>81</v>
      </c>
      <c r="E582" s="2" t="str">
        <f>HYPERLINK("capsilon://?command=openfolder&amp;siteaddress=FAM.docvelocity-na8.net&amp;folderid=FX210A6B80-4B25-1870-FA03-BEFDBA525415","FX21113608")</f>
        <v>FX21113608</v>
      </c>
      <c r="F582" t="s">
        <v>19</v>
      </c>
      <c r="G582" t="s">
        <v>19</v>
      </c>
      <c r="H582" t="s">
        <v>82</v>
      </c>
      <c r="I582" t="s">
        <v>1536</v>
      </c>
      <c r="J582">
        <v>249</v>
      </c>
      <c r="K582" t="s">
        <v>84</v>
      </c>
      <c r="L582" t="s">
        <v>85</v>
      </c>
      <c r="M582" t="s">
        <v>86</v>
      </c>
      <c r="N582">
        <v>2</v>
      </c>
      <c r="O582" s="1">
        <v>44512.555879629632</v>
      </c>
      <c r="P582" s="1">
        <v>44512.599560185183</v>
      </c>
      <c r="Q582">
        <v>2130</v>
      </c>
      <c r="R582">
        <v>1644</v>
      </c>
      <c r="S582" t="b">
        <v>0</v>
      </c>
      <c r="T582" t="s">
        <v>87</v>
      </c>
      <c r="U582" t="b">
        <v>0</v>
      </c>
      <c r="V582" t="s">
        <v>173</v>
      </c>
      <c r="W582" s="1">
        <v>44512.565428240741</v>
      </c>
      <c r="X582">
        <v>809</v>
      </c>
      <c r="Y582">
        <v>197</v>
      </c>
      <c r="Z582">
        <v>0</v>
      </c>
      <c r="AA582">
        <v>197</v>
      </c>
      <c r="AB582">
        <v>21</v>
      </c>
      <c r="AC582">
        <v>26</v>
      </c>
      <c r="AD582">
        <v>52</v>
      </c>
      <c r="AE582">
        <v>0</v>
      </c>
      <c r="AF582">
        <v>0</v>
      </c>
      <c r="AG582">
        <v>0</v>
      </c>
      <c r="AH582" t="s">
        <v>104</v>
      </c>
      <c r="AI582" s="1">
        <v>44512.599560185183</v>
      </c>
      <c r="AJ582">
        <v>835</v>
      </c>
      <c r="AK582">
        <v>1</v>
      </c>
      <c r="AL582">
        <v>0</v>
      </c>
      <c r="AM582">
        <v>1</v>
      </c>
      <c r="AN582">
        <v>21</v>
      </c>
      <c r="AO582">
        <v>1</v>
      </c>
      <c r="AP582">
        <v>51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>
      <c r="A583" t="s">
        <v>1537</v>
      </c>
      <c r="B583" t="s">
        <v>79</v>
      </c>
      <c r="C583" t="s">
        <v>1143</v>
      </c>
      <c r="D583" t="s">
        <v>81</v>
      </c>
      <c r="E583" s="2" t="str">
        <f>HYPERLINK("capsilon://?command=openfolder&amp;siteaddress=FAM.docvelocity-na8.net&amp;folderid=FX8EEEBEC9-9C8A-D538-9D45-BDF1E1583F67","FX21114222")</f>
        <v>FX21114222</v>
      </c>
      <c r="F583" t="s">
        <v>19</v>
      </c>
      <c r="G583" t="s">
        <v>19</v>
      </c>
      <c r="H583" t="s">
        <v>82</v>
      </c>
      <c r="I583" t="s">
        <v>1538</v>
      </c>
      <c r="J583">
        <v>28</v>
      </c>
      <c r="K583" t="s">
        <v>84</v>
      </c>
      <c r="L583" t="s">
        <v>85</v>
      </c>
      <c r="M583" t="s">
        <v>81</v>
      </c>
      <c r="N583">
        <v>1</v>
      </c>
      <c r="O583" s="1">
        <v>44512.556828703702</v>
      </c>
      <c r="P583" s="1">
        <v>44512.557685185187</v>
      </c>
      <c r="Q583">
        <v>14</v>
      </c>
      <c r="R583">
        <v>60</v>
      </c>
      <c r="S583" t="b">
        <v>0</v>
      </c>
      <c r="T583" t="s">
        <v>1539</v>
      </c>
      <c r="U583" t="b">
        <v>0</v>
      </c>
      <c r="V583" t="s">
        <v>1539</v>
      </c>
      <c r="W583" s="1">
        <v>44512.557685185187</v>
      </c>
      <c r="X583">
        <v>60</v>
      </c>
      <c r="Y583">
        <v>21</v>
      </c>
      <c r="Z583">
        <v>0</v>
      </c>
      <c r="AA583">
        <v>21</v>
      </c>
      <c r="AB583">
        <v>0</v>
      </c>
      <c r="AC583">
        <v>0</v>
      </c>
      <c r="AD583">
        <v>7</v>
      </c>
      <c r="AE583">
        <v>0</v>
      </c>
      <c r="AF583">
        <v>0</v>
      </c>
      <c r="AG583">
        <v>0</v>
      </c>
      <c r="AH583" t="s">
        <v>87</v>
      </c>
      <c r="AI583" t="s">
        <v>87</v>
      </c>
      <c r="AJ583" t="s">
        <v>87</v>
      </c>
      <c r="AK583" t="s">
        <v>87</v>
      </c>
      <c r="AL583" t="s">
        <v>87</v>
      </c>
      <c r="AM583" t="s">
        <v>87</v>
      </c>
      <c r="AN583" t="s">
        <v>87</v>
      </c>
      <c r="AO583" t="s">
        <v>87</v>
      </c>
      <c r="AP583" t="s">
        <v>87</v>
      </c>
      <c r="AQ583" t="s">
        <v>87</v>
      </c>
      <c r="AR583" t="s">
        <v>87</v>
      </c>
      <c r="AS583" t="s">
        <v>87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>
      <c r="A584" t="s">
        <v>1540</v>
      </c>
      <c r="B584" t="s">
        <v>79</v>
      </c>
      <c r="C584" t="s">
        <v>1380</v>
      </c>
      <c r="D584" t="s">
        <v>81</v>
      </c>
      <c r="E584" s="2" t="str">
        <f>HYPERLINK("capsilon://?command=openfolder&amp;siteaddress=FAM.docvelocity-na8.net&amp;folderid=FX36EAD251-F863-C2ED-652A-C0998E76ED11","FX21115180")</f>
        <v>FX21115180</v>
      </c>
      <c r="F584" t="s">
        <v>19</v>
      </c>
      <c r="G584" t="s">
        <v>19</v>
      </c>
      <c r="H584" t="s">
        <v>82</v>
      </c>
      <c r="I584" t="s">
        <v>1541</v>
      </c>
      <c r="J584">
        <v>66</v>
      </c>
      <c r="K584" t="s">
        <v>84</v>
      </c>
      <c r="L584" t="s">
        <v>85</v>
      </c>
      <c r="M584" t="s">
        <v>86</v>
      </c>
      <c r="N584">
        <v>2</v>
      </c>
      <c r="O584" s="1">
        <v>44512.561076388891</v>
      </c>
      <c r="P584" s="1">
        <v>44512.602592592593</v>
      </c>
      <c r="Q584">
        <v>3007</v>
      </c>
      <c r="R584">
        <v>580</v>
      </c>
      <c r="S584" t="b">
        <v>0</v>
      </c>
      <c r="T584" t="s">
        <v>87</v>
      </c>
      <c r="U584" t="b">
        <v>0</v>
      </c>
      <c r="V584" t="s">
        <v>189</v>
      </c>
      <c r="W584" s="1">
        <v>44512.565486111111</v>
      </c>
      <c r="X584">
        <v>310</v>
      </c>
      <c r="Y584">
        <v>52</v>
      </c>
      <c r="Z584">
        <v>0</v>
      </c>
      <c r="AA584">
        <v>52</v>
      </c>
      <c r="AB584">
        <v>0</v>
      </c>
      <c r="AC584">
        <v>23</v>
      </c>
      <c r="AD584">
        <v>14</v>
      </c>
      <c r="AE584">
        <v>0</v>
      </c>
      <c r="AF584">
        <v>0</v>
      </c>
      <c r="AG584">
        <v>0</v>
      </c>
      <c r="AH584" t="s">
        <v>104</v>
      </c>
      <c r="AI584" s="1">
        <v>44512.602592592593</v>
      </c>
      <c r="AJ584">
        <v>261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14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>
      <c r="A585" t="s">
        <v>1542</v>
      </c>
      <c r="B585" t="s">
        <v>79</v>
      </c>
      <c r="C585" t="s">
        <v>1380</v>
      </c>
      <c r="D585" t="s">
        <v>81</v>
      </c>
      <c r="E585" s="2" t="str">
        <f>HYPERLINK("capsilon://?command=openfolder&amp;siteaddress=FAM.docvelocity-na8.net&amp;folderid=FX36EAD251-F863-C2ED-652A-C0998E76ED11","FX21115180")</f>
        <v>FX21115180</v>
      </c>
      <c r="F585" t="s">
        <v>19</v>
      </c>
      <c r="G585" t="s">
        <v>19</v>
      </c>
      <c r="H585" t="s">
        <v>82</v>
      </c>
      <c r="I585" t="s">
        <v>1543</v>
      </c>
      <c r="J585">
        <v>66</v>
      </c>
      <c r="K585" t="s">
        <v>84</v>
      </c>
      <c r="L585" t="s">
        <v>85</v>
      </c>
      <c r="M585" t="s">
        <v>86</v>
      </c>
      <c r="N585">
        <v>2</v>
      </c>
      <c r="O585" s="1">
        <v>44512.562372685185</v>
      </c>
      <c r="P585" s="1">
        <v>44512.604618055557</v>
      </c>
      <c r="Q585">
        <v>3245</v>
      </c>
      <c r="R585">
        <v>405</v>
      </c>
      <c r="S585" t="b">
        <v>0</v>
      </c>
      <c r="T585" t="s">
        <v>87</v>
      </c>
      <c r="U585" t="b">
        <v>0</v>
      </c>
      <c r="V585" t="s">
        <v>147</v>
      </c>
      <c r="W585" s="1">
        <v>44512.565185185187</v>
      </c>
      <c r="X585">
        <v>231</v>
      </c>
      <c r="Y585">
        <v>52</v>
      </c>
      <c r="Z585">
        <v>0</v>
      </c>
      <c r="AA585">
        <v>52</v>
      </c>
      <c r="AB585">
        <v>0</v>
      </c>
      <c r="AC585">
        <v>15</v>
      </c>
      <c r="AD585">
        <v>14</v>
      </c>
      <c r="AE585">
        <v>0</v>
      </c>
      <c r="AF585">
        <v>0</v>
      </c>
      <c r="AG585">
        <v>0</v>
      </c>
      <c r="AH585" t="s">
        <v>104</v>
      </c>
      <c r="AI585" s="1">
        <v>44512.604618055557</v>
      </c>
      <c r="AJ585">
        <v>174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14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>
      <c r="A586" t="s">
        <v>1544</v>
      </c>
      <c r="B586" t="s">
        <v>79</v>
      </c>
      <c r="C586" t="s">
        <v>1450</v>
      </c>
      <c r="D586" t="s">
        <v>81</v>
      </c>
      <c r="E586" s="2" t="str">
        <f>HYPERLINK("capsilon://?command=openfolder&amp;siteaddress=FAM.docvelocity-na8.net&amp;folderid=FX37EB871A-5F38-7D9C-D0ED-6D06B2A4D55C","FX21115974")</f>
        <v>FX21115974</v>
      </c>
      <c r="F586" t="s">
        <v>19</v>
      </c>
      <c r="G586" t="s">
        <v>19</v>
      </c>
      <c r="H586" t="s">
        <v>82</v>
      </c>
      <c r="I586" t="s">
        <v>1545</v>
      </c>
      <c r="J586">
        <v>66</v>
      </c>
      <c r="K586" t="s">
        <v>84</v>
      </c>
      <c r="L586" t="s">
        <v>85</v>
      </c>
      <c r="M586" t="s">
        <v>86</v>
      </c>
      <c r="N586">
        <v>2</v>
      </c>
      <c r="O586" s="1">
        <v>44512.564155092594</v>
      </c>
      <c r="P586" s="1">
        <v>44512.606782407405</v>
      </c>
      <c r="Q586">
        <v>3337</v>
      </c>
      <c r="R586">
        <v>346</v>
      </c>
      <c r="S586" t="b">
        <v>0</v>
      </c>
      <c r="T586" t="s">
        <v>87</v>
      </c>
      <c r="U586" t="b">
        <v>0</v>
      </c>
      <c r="V586" t="s">
        <v>147</v>
      </c>
      <c r="W586" s="1">
        <v>44512.567037037035</v>
      </c>
      <c r="X586">
        <v>160</v>
      </c>
      <c r="Y586">
        <v>52</v>
      </c>
      <c r="Z586">
        <v>0</v>
      </c>
      <c r="AA586">
        <v>52</v>
      </c>
      <c r="AB586">
        <v>0</v>
      </c>
      <c r="AC586">
        <v>22</v>
      </c>
      <c r="AD586">
        <v>14</v>
      </c>
      <c r="AE586">
        <v>0</v>
      </c>
      <c r="AF586">
        <v>0</v>
      </c>
      <c r="AG586">
        <v>0</v>
      </c>
      <c r="AH586" t="s">
        <v>104</v>
      </c>
      <c r="AI586" s="1">
        <v>44512.606782407405</v>
      </c>
      <c r="AJ586">
        <v>186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14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>
      <c r="A587" t="s">
        <v>1546</v>
      </c>
      <c r="B587" t="s">
        <v>79</v>
      </c>
      <c r="C587" t="s">
        <v>1547</v>
      </c>
      <c r="D587" t="s">
        <v>81</v>
      </c>
      <c r="E587" s="2" t="str">
        <f>HYPERLINK("capsilon://?command=openfolder&amp;siteaddress=FAM.docvelocity-na8.net&amp;folderid=FX275D65C3-B73E-E42B-44EB-6C79300FE41D","FX21115683")</f>
        <v>FX21115683</v>
      </c>
      <c r="F587" t="s">
        <v>19</v>
      </c>
      <c r="G587" t="s">
        <v>19</v>
      </c>
      <c r="H587" t="s">
        <v>82</v>
      </c>
      <c r="I587" t="s">
        <v>1548</v>
      </c>
      <c r="J587">
        <v>781</v>
      </c>
      <c r="K587" t="s">
        <v>84</v>
      </c>
      <c r="L587" t="s">
        <v>85</v>
      </c>
      <c r="M587" t="s">
        <v>86</v>
      </c>
      <c r="N587">
        <v>2</v>
      </c>
      <c r="O587" s="1">
        <v>44512.565659722219</v>
      </c>
      <c r="P587" s="1">
        <v>44512.715995370374</v>
      </c>
      <c r="Q587">
        <v>3942</v>
      </c>
      <c r="R587">
        <v>9047</v>
      </c>
      <c r="S587" t="b">
        <v>0</v>
      </c>
      <c r="T587" t="s">
        <v>87</v>
      </c>
      <c r="U587" t="b">
        <v>0</v>
      </c>
      <c r="V587" t="s">
        <v>173</v>
      </c>
      <c r="W587" s="1">
        <v>44512.645208333335</v>
      </c>
      <c r="X587">
        <v>6840</v>
      </c>
      <c r="Y587">
        <v>688</v>
      </c>
      <c r="Z587">
        <v>0</v>
      </c>
      <c r="AA587">
        <v>688</v>
      </c>
      <c r="AB587">
        <v>0</v>
      </c>
      <c r="AC587">
        <v>316</v>
      </c>
      <c r="AD587">
        <v>93</v>
      </c>
      <c r="AE587">
        <v>0</v>
      </c>
      <c r="AF587">
        <v>0</v>
      </c>
      <c r="AG587">
        <v>0</v>
      </c>
      <c r="AH587" t="s">
        <v>104</v>
      </c>
      <c r="AI587" s="1">
        <v>44512.715995370374</v>
      </c>
      <c r="AJ587">
        <v>2207</v>
      </c>
      <c r="AK587">
        <v>8</v>
      </c>
      <c r="AL587">
        <v>0</v>
      </c>
      <c r="AM587">
        <v>8</v>
      </c>
      <c r="AN587">
        <v>0</v>
      </c>
      <c r="AO587">
        <v>8</v>
      </c>
      <c r="AP587">
        <v>85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>
      <c r="A588" t="s">
        <v>1549</v>
      </c>
      <c r="B588" t="s">
        <v>79</v>
      </c>
      <c r="C588" t="s">
        <v>1227</v>
      </c>
      <c r="D588" t="s">
        <v>81</v>
      </c>
      <c r="E588" s="2" t="str">
        <f>HYPERLINK("capsilon://?command=openfolder&amp;siteaddress=FAM.docvelocity-na8.net&amp;folderid=FXF7C1E319-9365-F9F7-4654-9FA42E5DC64A","FX21114584")</f>
        <v>FX21114584</v>
      </c>
      <c r="F588" t="s">
        <v>19</v>
      </c>
      <c r="G588" t="s">
        <v>19</v>
      </c>
      <c r="H588" t="s">
        <v>82</v>
      </c>
      <c r="I588" t="s">
        <v>1550</v>
      </c>
      <c r="J588">
        <v>66</v>
      </c>
      <c r="K588" t="s">
        <v>84</v>
      </c>
      <c r="L588" t="s">
        <v>85</v>
      </c>
      <c r="M588" t="s">
        <v>86</v>
      </c>
      <c r="N588">
        <v>2</v>
      </c>
      <c r="O588" s="1">
        <v>44512.565879629627</v>
      </c>
      <c r="P588" s="1">
        <v>44512.610312500001</v>
      </c>
      <c r="Q588">
        <v>3368</v>
      </c>
      <c r="R588">
        <v>471</v>
      </c>
      <c r="S588" t="b">
        <v>0</v>
      </c>
      <c r="T588" t="s">
        <v>87</v>
      </c>
      <c r="U588" t="b">
        <v>0</v>
      </c>
      <c r="V588" t="s">
        <v>125</v>
      </c>
      <c r="W588" s="1">
        <v>44512.567974537036</v>
      </c>
      <c r="X588">
        <v>167</v>
      </c>
      <c r="Y588">
        <v>52</v>
      </c>
      <c r="Z588">
        <v>0</v>
      </c>
      <c r="AA588">
        <v>52</v>
      </c>
      <c r="AB588">
        <v>0</v>
      </c>
      <c r="AC588">
        <v>20</v>
      </c>
      <c r="AD588">
        <v>14</v>
      </c>
      <c r="AE588">
        <v>0</v>
      </c>
      <c r="AF588">
        <v>0</v>
      </c>
      <c r="AG588">
        <v>0</v>
      </c>
      <c r="AH588" t="s">
        <v>104</v>
      </c>
      <c r="AI588" s="1">
        <v>44512.610312500001</v>
      </c>
      <c r="AJ588">
        <v>304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14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>
      <c r="A589" t="s">
        <v>1551</v>
      </c>
      <c r="B589" t="s">
        <v>79</v>
      </c>
      <c r="C589" t="s">
        <v>424</v>
      </c>
      <c r="D589" t="s">
        <v>81</v>
      </c>
      <c r="E589" s="2" t="str">
        <f>HYPERLINK("capsilon://?command=openfolder&amp;siteaddress=FAM.docvelocity-na8.net&amp;folderid=FX89CC9660-49BF-EE4E-F7E4-DC301D525C10","FX21109713")</f>
        <v>FX21109713</v>
      </c>
      <c r="F589" t="s">
        <v>19</v>
      </c>
      <c r="G589" t="s">
        <v>19</v>
      </c>
      <c r="H589" t="s">
        <v>82</v>
      </c>
      <c r="I589" t="s">
        <v>1552</v>
      </c>
      <c r="J589">
        <v>166</v>
      </c>
      <c r="K589" t="s">
        <v>84</v>
      </c>
      <c r="L589" t="s">
        <v>85</v>
      </c>
      <c r="M589" t="s">
        <v>86</v>
      </c>
      <c r="N589">
        <v>1</v>
      </c>
      <c r="O589" s="1">
        <v>44512.580474537041</v>
      </c>
      <c r="P589" s="1">
        <v>44512.607569444444</v>
      </c>
      <c r="Q589">
        <v>1969</v>
      </c>
      <c r="R589">
        <v>372</v>
      </c>
      <c r="S589" t="b">
        <v>0</v>
      </c>
      <c r="T589" t="s">
        <v>87</v>
      </c>
      <c r="U589" t="b">
        <v>0</v>
      </c>
      <c r="V589" t="s">
        <v>108</v>
      </c>
      <c r="W589" s="1">
        <v>44512.607569444444</v>
      </c>
      <c r="X589">
        <v>358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166</v>
      </c>
      <c r="AE589">
        <v>161</v>
      </c>
      <c r="AF589">
        <v>0</v>
      </c>
      <c r="AG589">
        <v>3</v>
      </c>
      <c r="AH589" t="s">
        <v>87</v>
      </c>
      <c r="AI589" t="s">
        <v>87</v>
      </c>
      <c r="AJ589" t="s">
        <v>87</v>
      </c>
      <c r="AK589" t="s">
        <v>87</v>
      </c>
      <c r="AL589" t="s">
        <v>87</v>
      </c>
      <c r="AM589" t="s">
        <v>87</v>
      </c>
      <c r="AN589" t="s">
        <v>87</v>
      </c>
      <c r="AO589" t="s">
        <v>87</v>
      </c>
      <c r="AP589" t="s">
        <v>87</v>
      </c>
      <c r="AQ589" t="s">
        <v>87</v>
      </c>
      <c r="AR589" t="s">
        <v>87</v>
      </c>
      <c r="AS589" t="s">
        <v>87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>
      <c r="A590" t="s">
        <v>1553</v>
      </c>
      <c r="B590" t="s">
        <v>79</v>
      </c>
      <c r="C590" t="s">
        <v>424</v>
      </c>
      <c r="D590" t="s">
        <v>81</v>
      </c>
      <c r="E590" s="2" t="str">
        <f>HYPERLINK("capsilon://?command=openfolder&amp;siteaddress=FAM.docvelocity-na8.net&amp;folderid=FX89CC9660-49BF-EE4E-F7E4-DC301D525C10","FX21109713")</f>
        <v>FX21109713</v>
      </c>
      <c r="F590" t="s">
        <v>19</v>
      </c>
      <c r="G590" t="s">
        <v>19</v>
      </c>
      <c r="H590" t="s">
        <v>82</v>
      </c>
      <c r="I590" t="s">
        <v>1552</v>
      </c>
      <c r="J590">
        <v>214</v>
      </c>
      <c r="K590" t="s">
        <v>84</v>
      </c>
      <c r="L590" t="s">
        <v>85</v>
      </c>
      <c r="M590" t="s">
        <v>86</v>
      </c>
      <c r="N590">
        <v>2</v>
      </c>
      <c r="O590" s="1">
        <v>44512.608356481483</v>
      </c>
      <c r="P590" s="1">
        <v>44512.690439814818</v>
      </c>
      <c r="Q590">
        <v>4372</v>
      </c>
      <c r="R590">
        <v>2720</v>
      </c>
      <c r="S590" t="b">
        <v>0</v>
      </c>
      <c r="T590" t="s">
        <v>87</v>
      </c>
      <c r="U590" t="b">
        <v>1</v>
      </c>
      <c r="V590" t="s">
        <v>147</v>
      </c>
      <c r="W590" s="1">
        <v>44512.659594907411</v>
      </c>
      <c r="X590">
        <v>583</v>
      </c>
      <c r="Y590">
        <v>175</v>
      </c>
      <c r="Z590">
        <v>0</v>
      </c>
      <c r="AA590">
        <v>175</v>
      </c>
      <c r="AB590">
        <v>0</v>
      </c>
      <c r="AC590">
        <v>4</v>
      </c>
      <c r="AD590">
        <v>39</v>
      </c>
      <c r="AE590">
        <v>0</v>
      </c>
      <c r="AF590">
        <v>0</v>
      </c>
      <c r="AG590">
        <v>0</v>
      </c>
      <c r="AH590" t="s">
        <v>104</v>
      </c>
      <c r="AI590" s="1">
        <v>44512.690439814818</v>
      </c>
      <c r="AJ590">
        <v>803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39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>
      <c r="A591" t="s">
        <v>1554</v>
      </c>
      <c r="B591" t="s">
        <v>79</v>
      </c>
      <c r="C591" t="s">
        <v>1022</v>
      </c>
      <c r="D591" t="s">
        <v>81</v>
      </c>
      <c r="E591" s="2" t="str">
        <f>HYPERLINK("capsilon://?command=openfolder&amp;siteaddress=FAM.docvelocity-na8.net&amp;folderid=FXB00674B9-A5B3-1508-9C23-B0F0597B8DC6","FX21113434")</f>
        <v>FX21113434</v>
      </c>
      <c r="F591" t="s">
        <v>19</v>
      </c>
      <c r="G591" t="s">
        <v>19</v>
      </c>
      <c r="H591" t="s">
        <v>82</v>
      </c>
      <c r="I591" t="s">
        <v>1555</v>
      </c>
      <c r="J591">
        <v>38</v>
      </c>
      <c r="K591" t="s">
        <v>137</v>
      </c>
      <c r="L591" t="s">
        <v>19</v>
      </c>
      <c r="M591" t="s">
        <v>81</v>
      </c>
      <c r="N591">
        <v>0</v>
      </c>
      <c r="O591" s="1">
        <v>44512.620717592596</v>
      </c>
      <c r="P591" s="1">
        <v>44512.622743055559</v>
      </c>
      <c r="Q591">
        <v>175</v>
      </c>
      <c r="R591">
        <v>0</v>
      </c>
      <c r="S591" t="b">
        <v>0</v>
      </c>
      <c r="T591" t="s">
        <v>87</v>
      </c>
      <c r="U591" t="b">
        <v>0</v>
      </c>
      <c r="V591" t="s">
        <v>87</v>
      </c>
      <c r="W591" t="s">
        <v>87</v>
      </c>
      <c r="X591" t="s">
        <v>87</v>
      </c>
      <c r="Y591" t="s">
        <v>87</v>
      </c>
      <c r="Z591" t="s">
        <v>87</v>
      </c>
      <c r="AA591" t="s">
        <v>87</v>
      </c>
      <c r="AB591" t="s">
        <v>87</v>
      </c>
      <c r="AC591" t="s">
        <v>87</v>
      </c>
      <c r="AD591" t="s">
        <v>87</v>
      </c>
      <c r="AE591" t="s">
        <v>87</v>
      </c>
      <c r="AF591" t="s">
        <v>87</v>
      </c>
      <c r="AG591" t="s">
        <v>87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>
      <c r="A592" t="s">
        <v>1556</v>
      </c>
      <c r="B592" t="s">
        <v>79</v>
      </c>
      <c r="C592" t="s">
        <v>357</v>
      </c>
      <c r="D592" t="s">
        <v>81</v>
      </c>
      <c r="E592" s="2" t="str">
        <f>HYPERLINK("capsilon://?command=openfolder&amp;siteaddress=FAM.docvelocity-na8.net&amp;folderid=FXE6DC40D6-4CC7-3608-E58A-C873E2677353","FX21111569")</f>
        <v>FX21111569</v>
      </c>
      <c r="F592" t="s">
        <v>19</v>
      </c>
      <c r="G592" t="s">
        <v>19</v>
      </c>
      <c r="H592" t="s">
        <v>82</v>
      </c>
      <c r="I592" t="s">
        <v>1557</v>
      </c>
      <c r="J592">
        <v>137</v>
      </c>
      <c r="K592" t="s">
        <v>84</v>
      </c>
      <c r="L592" t="s">
        <v>85</v>
      </c>
      <c r="M592" t="s">
        <v>86</v>
      </c>
      <c r="N592">
        <v>1</v>
      </c>
      <c r="O592" s="1">
        <v>44512.688333333332</v>
      </c>
      <c r="P592" s="1">
        <v>44512.717673611114</v>
      </c>
      <c r="Q592">
        <v>2332</v>
      </c>
      <c r="R592">
        <v>203</v>
      </c>
      <c r="S592" t="b">
        <v>0</v>
      </c>
      <c r="T592" t="s">
        <v>87</v>
      </c>
      <c r="U592" t="b">
        <v>0</v>
      </c>
      <c r="V592" t="s">
        <v>108</v>
      </c>
      <c r="W592" s="1">
        <v>44512.717673611114</v>
      </c>
      <c r="X592">
        <v>42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137</v>
      </c>
      <c r="AE592">
        <v>132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>
      <c r="A593" t="s">
        <v>1558</v>
      </c>
      <c r="B593" t="s">
        <v>79</v>
      </c>
      <c r="C593" t="s">
        <v>1143</v>
      </c>
      <c r="D593" t="s">
        <v>81</v>
      </c>
      <c r="E593" s="2" t="str">
        <f>HYPERLINK("capsilon://?command=openfolder&amp;siteaddress=FAM.docvelocity-na8.net&amp;folderid=FX8EEEBEC9-9C8A-D538-9D45-BDF1E1583F67","FX21114222")</f>
        <v>FX21114222</v>
      </c>
      <c r="F593" t="s">
        <v>19</v>
      </c>
      <c r="G593" t="s">
        <v>19</v>
      </c>
      <c r="H593" t="s">
        <v>82</v>
      </c>
      <c r="I593" t="s">
        <v>1559</v>
      </c>
      <c r="J593">
        <v>66</v>
      </c>
      <c r="K593" t="s">
        <v>84</v>
      </c>
      <c r="L593" t="s">
        <v>85</v>
      </c>
      <c r="M593" t="s">
        <v>86</v>
      </c>
      <c r="N593">
        <v>2</v>
      </c>
      <c r="O593" s="1">
        <v>44512.697893518518</v>
      </c>
      <c r="P593" s="1">
        <v>44512.719826388886</v>
      </c>
      <c r="Q593">
        <v>1309</v>
      </c>
      <c r="R593">
        <v>586</v>
      </c>
      <c r="S593" t="b">
        <v>0</v>
      </c>
      <c r="T593" t="s">
        <v>87</v>
      </c>
      <c r="U593" t="b">
        <v>0</v>
      </c>
      <c r="V593" t="s">
        <v>1039</v>
      </c>
      <c r="W593" s="1">
        <v>44512.702789351853</v>
      </c>
      <c r="X593">
        <v>256</v>
      </c>
      <c r="Y593">
        <v>52</v>
      </c>
      <c r="Z593">
        <v>0</v>
      </c>
      <c r="AA593">
        <v>52</v>
      </c>
      <c r="AB593">
        <v>0</v>
      </c>
      <c r="AC593">
        <v>35</v>
      </c>
      <c r="AD593">
        <v>14</v>
      </c>
      <c r="AE593">
        <v>0</v>
      </c>
      <c r="AF593">
        <v>0</v>
      </c>
      <c r="AG593">
        <v>0</v>
      </c>
      <c r="AH593" t="s">
        <v>104</v>
      </c>
      <c r="AI593" s="1">
        <v>44512.719826388886</v>
      </c>
      <c r="AJ593">
        <v>330</v>
      </c>
      <c r="AK593">
        <v>1</v>
      </c>
      <c r="AL593">
        <v>0</v>
      </c>
      <c r="AM593">
        <v>1</v>
      </c>
      <c r="AN593">
        <v>0</v>
      </c>
      <c r="AO593">
        <v>1</v>
      </c>
      <c r="AP593">
        <v>13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>
      <c r="A594" t="s">
        <v>1560</v>
      </c>
      <c r="B594" t="s">
        <v>79</v>
      </c>
      <c r="C594" t="s">
        <v>1561</v>
      </c>
      <c r="D594" t="s">
        <v>81</v>
      </c>
      <c r="E594" s="2" t="str">
        <f>HYPERLINK("capsilon://?command=openfolder&amp;siteaddress=FAM.docvelocity-na8.net&amp;folderid=FXCDCB64C2-3B82-1AF1-D850-8E629026A1D7","FX21111766")</f>
        <v>FX21111766</v>
      </c>
      <c r="F594" t="s">
        <v>19</v>
      </c>
      <c r="G594" t="s">
        <v>19</v>
      </c>
      <c r="H594" t="s">
        <v>82</v>
      </c>
      <c r="I594" t="s">
        <v>1562</v>
      </c>
      <c r="J594">
        <v>120</v>
      </c>
      <c r="K594" t="s">
        <v>84</v>
      </c>
      <c r="L594" t="s">
        <v>85</v>
      </c>
      <c r="M594" t="s">
        <v>86</v>
      </c>
      <c r="N594">
        <v>2</v>
      </c>
      <c r="O594" s="1">
        <v>44512.708379629628</v>
      </c>
      <c r="P594" s="1">
        <v>44512.725069444445</v>
      </c>
      <c r="Q594">
        <v>629</v>
      </c>
      <c r="R594">
        <v>813</v>
      </c>
      <c r="S594" t="b">
        <v>0</v>
      </c>
      <c r="T594" t="s">
        <v>87</v>
      </c>
      <c r="U594" t="b">
        <v>0</v>
      </c>
      <c r="V594" t="s">
        <v>189</v>
      </c>
      <c r="W594" s="1">
        <v>44512.713993055557</v>
      </c>
      <c r="X594">
        <v>361</v>
      </c>
      <c r="Y594">
        <v>100</v>
      </c>
      <c r="Z594">
        <v>0</v>
      </c>
      <c r="AA594">
        <v>100</v>
      </c>
      <c r="AB594">
        <v>0</v>
      </c>
      <c r="AC594">
        <v>10</v>
      </c>
      <c r="AD594">
        <v>20</v>
      </c>
      <c r="AE594">
        <v>0</v>
      </c>
      <c r="AF594">
        <v>0</v>
      </c>
      <c r="AG594">
        <v>0</v>
      </c>
      <c r="AH594" t="s">
        <v>104</v>
      </c>
      <c r="AI594" s="1">
        <v>44512.725069444445</v>
      </c>
      <c r="AJ594">
        <v>452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20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>
      <c r="A595" t="s">
        <v>1563</v>
      </c>
      <c r="B595" t="s">
        <v>79</v>
      </c>
      <c r="C595" t="s">
        <v>357</v>
      </c>
      <c r="D595" t="s">
        <v>81</v>
      </c>
      <c r="E595" s="2" t="str">
        <f>HYPERLINK("capsilon://?command=openfolder&amp;siteaddress=FAM.docvelocity-na8.net&amp;folderid=FXE6DC40D6-4CC7-3608-E58A-C873E2677353","FX21111569")</f>
        <v>FX21111569</v>
      </c>
      <c r="F595" t="s">
        <v>19</v>
      </c>
      <c r="G595" t="s">
        <v>19</v>
      </c>
      <c r="H595" t="s">
        <v>82</v>
      </c>
      <c r="I595" t="s">
        <v>1557</v>
      </c>
      <c r="J595">
        <v>161</v>
      </c>
      <c r="K595" t="s">
        <v>84</v>
      </c>
      <c r="L595" t="s">
        <v>85</v>
      </c>
      <c r="M595" t="s">
        <v>86</v>
      </c>
      <c r="N595">
        <v>2</v>
      </c>
      <c r="O595" s="1">
        <v>44512.71837962963</v>
      </c>
      <c r="P595" s="1">
        <v>44512.751689814817</v>
      </c>
      <c r="Q595">
        <v>740</v>
      </c>
      <c r="R595">
        <v>2138</v>
      </c>
      <c r="S595" t="b">
        <v>0</v>
      </c>
      <c r="T595" t="s">
        <v>87</v>
      </c>
      <c r="U595" t="b">
        <v>1</v>
      </c>
      <c r="V595" t="s">
        <v>173</v>
      </c>
      <c r="W595" s="1">
        <v>44512.727523148147</v>
      </c>
      <c r="X595">
        <v>513</v>
      </c>
      <c r="Y595">
        <v>151</v>
      </c>
      <c r="Z595">
        <v>0</v>
      </c>
      <c r="AA595">
        <v>151</v>
      </c>
      <c r="AB595">
        <v>0</v>
      </c>
      <c r="AC595">
        <v>40</v>
      </c>
      <c r="AD595">
        <v>10</v>
      </c>
      <c r="AE595">
        <v>0</v>
      </c>
      <c r="AF595">
        <v>0</v>
      </c>
      <c r="AG595">
        <v>0</v>
      </c>
      <c r="AH595" t="s">
        <v>182</v>
      </c>
      <c r="AI595" s="1">
        <v>44512.751689814817</v>
      </c>
      <c r="AJ595">
        <v>1625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10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>
      <c r="A596" t="s">
        <v>1564</v>
      </c>
      <c r="B596" t="s">
        <v>79</v>
      </c>
      <c r="C596" t="s">
        <v>1565</v>
      </c>
      <c r="D596" t="s">
        <v>81</v>
      </c>
      <c r="E596" s="2" t="str">
        <f>HYPERLINK("capsilon://?command=openfolder&amp;siteaddress=FAM.docvelocity-na8.net&amp;folderid=FXB22439C6-D2FB-E4A1-C30C-6243A52ED7DA","FX21099814")</f>
        <v>FX21099814</v>
      </c>
      <c r="F596" t="s">
        <v>19</v>
      </c>
      <c r="G596" t="s">
        <v>19</v>
      </c>
      <c r="H596" t="s">
        <v>82</v>
      </c>
      <c r="I596" t="s">
        <v>1566</v>
      </c>
      <c r="J596">
        <v>99</v>
      </c>
      <c r="K596" t="s">
        <v>84</v>
      </c>
      <c r="L596" t="s">
        <v>85</v>
      </c>
      <c r="M596" t="s">
        <v>86</v>
      </c>
      <c r="N596">
        <v>2</v>
      </c>
      <c r="O596" s="1">
        <v>44512.721400462964</v>
      </c>
      <c r="P596" s="1">
        <v>44512.767870370371</v>
      </c>
      <c r="Q596">
        <v>2392</v>
      </c>
      <c r="R596">
        <v>1623</v>
      </c>
      <c r="S596" t="b">
        <v>0</v>
      </c>
      <c r="T596" t="s">
        <v>87</v>
      </c>
      <c r="U596" t="b">
        <v>0</v>
      </c>
      <c r="V596" t="s">
        <v>189</v>
      </c>
      <c r="W596" s="1">
        <v>44512.725185185183</v>
      </c>
      <c r="X596">
        <v>226</v>
      </c>
      <c r="Y596">
        <v>75</v>
      </c>
      <c r="Z596">
        <v>0</v>
      </c>
      <c r="AA596">
        <v>75</v>
      </c>
      <c r="AB596">
        <v>0</v>
      </c>
      <c r="AC596">
        <v>8</v>
      </c>
      <c r="AD596">
        <v>24</v>
      </c>
      <c r="AE596">
        <v>0</v>
      </c>
      <c r="AF596">
        <v>0</v>
      </c>
      <c r="AG596">
        <v>0</v>
      </c>
      <c r="AH596" t="s">
        <v>182</v>
      </c>
      <c r="AI596" s="1">
        <v>44512.767870370371</v>
      </c>
      <c r="AJ596">
        <v>1397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24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>
      <c r="A597" t="s">
        <v>1567</v>
      </c>
      <c r="B597" t="s">
        <v>79</v>
      </c>
      <c r="C597" t="s">
        <v>1568</v>
      </c>
      <c r="D597" t="s">
        <v>81</v>
      </c>
      <c r="E597" s="2" t="str">
        <f>HYPERLINK("capsilon://?command=openfolder&amp;siteaddress=FAM.docvelocity-na8.net&amp;folderid=FX271CA40B-BB79-0012-4DD1-C9E54585CE2A","FX21105970")</f>
        <v>FX21105970</v>
      </c>
      <c r="F597" t="s">
        <v>19</v>
      </c>
      <c r="G597" t="s">
        <v>19</v>
      </c>
      <c r="H597" t="s">
        <v>82</v>
      </c>
      <c r="I597" t="s">
        <v>1569</v>
      </c>
      <c r="J597">
        <v>66</v>
      </c>
      <c r="K597" t="s">
        <v>84</v>
      </c>
      <c r="L597" t="s">
        <v>85</v>
      </c>
      <c r="M597" t="s">
        <v>86</v>
      </c>
      <c r="N597">
        <v>2</v>
      </c>
      <c r="O597" s="1">
        <v>44512.728449074071</v>
      </c>
      <c r="P597" s="1">
        <v>44512.754861111112</v>
      </c>
      <c r="Q597">
        <v>1832</v>
      </c>
      <c r="R597">
        <v>450</v>
      </c>
      <c r="S597" t="b">
        <v>0</v>
      </c>
      <c r="T597" t="s">
        <v>87</v>
      </c>
      <c r="U597" t="b">
        <v>0</v>
      </c>
      <c r="V597" t="s">
        <v>173</v>
      </c>
      <c r="W597" s="1">
        <v>44512.732928240737</v>
      </c>
      <c r="X597">
        <v>300</v>
      </c>
      <c r="Y597">
        <v>52</v>
      </c>
      <c r="Z597">
        <v>0</v>
      </c>
      <c r="AA597">
        <v>52</v>
      </c>
      <c r="AB597">
        <v>0</v>
      </c>
      <c r="AC597">
        <v>24</v>
      </c>
      <c r="AD597">
        <v>14</v>
      </c>
      <c r="AE597">
        <v>0</v>
      </c>
      <c r="AF597">
        <v>0</v>
      </c>
      <c r="AG597">
        <v>0</v>
      </c>
      <c r="AH597" t="s">
        <v>104</v>
      </c>
      <c r="AI597" s="1">
        <v>44512.754861111112</v>
      </c>
      <c r="AJ597">
        <v>150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14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>
      <c r="A598" t="s">
        <v>1570</v>
      </c>
      <c r="B598" t="s">
        <v>79</v>
      </c>
      <c r="C598" t="s">
        <v>1571</v>
      </c>
      <c r="D598" t="s">
        <v>81</v>
      </c>
      <c r="E598" s="2" t="str">
        <f>HYPERLINK("capsilon://?command=openfolder&amp;siteaddress=FAM.docvelocity-na8.net&amp;folderid=FX8F02E823-EABB-BB7D-0634-79EBD8F88E9E","FX21102839")</f>
        <v>FX21102839</v>
      </c>
      <c r="F598" t="s">
        <v>19</v>
      </c>
      <c r="G598" t="s">
        <v>19</v>
      </c>
      <c r="H598" t="s">
        <v>82</v>
      </c>
      <c r="I598" t="s">
        <v>1572</v>
      </c>
      <c r="J598">
        <v>38</v>
      </c>
      <c r="K598" t="s">
        <v>84</v>
      </c>
      <c r="L598" t="s">
        <v>85</v>
      </c>
      <c r="M598" t="s">
        <v>86</v>
      </c>
      <c r="N598">
        <v>1</v>
      </c>
      <c r="O598" s="1">
        <v>44512.811423611114</v>
      </c>
      <c r="P598" s="1">
        <v>44515.166921296295</v>
      </c>
      <c r="Q598">
        <v>203148</v>
      </c>
      <c r="R598">
        <v>367</v>
      </c>
      <c r="S598" t="b">
        <v>0</v>
      </c>
      <c r="T598" t="s">
        <v>87</v>
      </c>
      <c r="U598" t="b">
        <v>0</v>
      </c>
      <c r="V598" t="s">
        <v>1573</v>
      </c>
      <c r="W598" s="1">
        <v>44515.166921296295</v>
      </c>
      <c r="X598">
        <v>159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38</v>
      </c>
      <c r="AE598">
        <v>37</v>
      </c>
      <c r="AF598">
        <v>0</v>
      </c>
      <c r="AG598">
        <v>1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>
      <c r="A599" t="s">
        <v>1574</v>
      </c>
      <c r="B599" t="s">
        <v>79</v>
      </c>
      <c r="C599" t="s">
        <v>1441</v>
      </c>
      <c r="D599" t="s">
        <v>81</v>
      </c>
      <c r="E599" s="2" t="str">
        <f>HYPERLINK("capsilon://?command=openfolder&amp;siteaddress=FAM.docvelocity-na8.net&amp;folderid=FX148EAA2F-48C3-CBFF-AEAE-B27E6E10694D","FX21115723")</f>
        <v>FX21115723</v>
      </c>
      <c r="F599" t="s">
        <v>19</v>
      </c>
      <c r="G599" t="s">
        <v>19</v>
      </c>
      <c r="H599" t="s">
        <v>82</v>
      </c>
      <c r="I599" t="s">
        <v>1575</v>
      </c>
      <c r="J599">
        <v>38</v>
      </c>
      <c r="K599" t="s">
        <v>84</v>
      </c>
      <c r="L599" t="s">
        <v>85</v>
      </c>
      <c r="M599" t="s">
        <v>86</v>
      </c>
      <c r="N599">
        <v>2</v>
      </c>
      <c r="O599" s="1">
        <v>44512.866585648146</v>
      </c>
      <c r="P599" s="1">
        <v>44515.166296296295</v>
      </c>
      <c r="Q599">
        <v>197943</v>
      </c>
      <c r="R599">
        <v>752</v>
      </c>
      <c r="S599" t="b">
        <v>0</v>
      </c>
      <c r="T599" t="s">
        <v>87</v>
      </c>
      <c r="U599" t="b">
        <v>0</v>
      </c>
      <c r="V599" t="s">
        <v>130</v>
      </c>
      <c r="W599" s="1">
        <v>44515.130925925929</v>
      </c>
      <c r="X599">
        <v>198</v>
      </c>
      <c r="Y599">
        <v>37</v>
      </c>
      <c r="Z599">
        <v>0</v>
      </c>
      <c r="AA599">
        <v>37</v>
      </c>
      <c r="AB599">
        <v>0</v>
      </c>
      <c r="AC599">
        <v>16</v>
      </c>
      <c r="AD599">
        <v>1</v>
      </c>
      <c r="AE599">
        <v>0</v>
      </c>
      <c r="AF599">
        <v>0</v>
      </c>
      <c r="AG599">
        <v>0</v>
      </c>
      <c r="AH599" t="s">
        <v>721</v>
      </c>
      <c r="AI599" s="1">
        <v>44515.166296296295</v>
      </c>
      <c r="AJ599">
        <v>511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>
      <c r="A600" t="s">
        <v>1576</v>
      </c>
      <c r="B600" t="s">
        <v>79</v>
      </c>
      <c r="C600" t="s">
        <v>1571</v>
      </c>
      <c r="D600" t="s">
        <v>81</v>
      </c>
      <c r="E600" s="2" t="str">
        <f>HYPERLINK("capsilon://?command=openfolder&amp;siteaddress=FAM.docvelocity-na8.net&amp;folderid=FX8F02E823-EABB-BB7D-0634-79EBD8F88E9E","FX21102839")</f>
        <v>FX21102839</v>
      </c>
      <c r="F600" t="s">
        <v>19</v>
      </c>
      <c r="G600" t="s">
        <v>19</v>
      </c>
      <c r="H600" t="s">
        <v>82</v>
      </c>
      <c r="I600" t="s">
        <v>1572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44515.167500000003</v>
      </c>
      <c r="P600" s="1">
        <v>44515.186724537038</v>
      </c>
      <c r="Q600">
        <v>608</v>
      </c>
      <c r="R600">
        <v>1053</v>
      </c>
      <c r="S600" t="b">
        <v>0</v>
      </c>
      <c r="T600" t="s">
        <v>87</v>
      </c>
      <c r="U600" t="b">
        <v>1</v>
      </c>
      <c r="V600" t="s">
        <v>130</v>
      </c>
      <c r="W600" s="1">
        <v>44515.172719907408</v>
      </c>
      <c r="X600">
        <v>227</v>
      </c>
      <c r="Y600">
        <v>52</v>
      </c>
      <c r="Z600">
        <v>0</v>
      </c>
      <c r="AA600">
        <v>52</v>
      </c>
      <c r="AB600">
        <v>0</v>
      </c>
      <c r="AC600">
        <v>14</v>
      </c>
      <c r="AD600">
        <v>14</v>
      </c>
      <c r="AE600">
        <v>0</v>
      </c>
      <c r="AF600">
        <v>0</v>
      </c>
      <c r="AG600">
        <v>0</v>
      </c>
      <c r="AH600" t="s">
        <v>160</v>
      </c>
      <c r="AI600" s="1">
        <v>44515.186724537038</v>
      </c>
      <c r="AJ600">
        <v>826</v>
      </c>
      <c r="AK600">
        <v>2</v>
      </c>
      <c r="AL600">
        <v>0</v>
      </c>
      <c r="AM600">
        <v>2</v>
      </c>
      <c r="AN600">
        <v>0</v>
      </c>
      <c r="AO600">
        <v>1</v>
      </c>
      <c r="AP600">
        <v>12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>
      <c r="A601" t="s">
        <v>1577</v>
      </c>
      <c r="B601" t="s">
        <v>79</v>
      </c>
      <c r="C601" t="s">
        <v>1187</v>
      </c>
      <c r="D601" t="s">
        <v>81</v>
      </c>
      <c r="E601" s="2" t="str">
        <f>HYPERLINK("capsilon://?command=openfolder&amp;siteaddress=FAM.docvelocity-na8.net&amp;folderid=FXDF4F882F-8C75-DB8E-54AE-0A45B86F3A3F","FX21114275")</f>
        <v>FX21114275</v>
      </c>
      <c r="F601" t="s">
        <v>19</v>
      </c>
      <c r="G601" t="s">
        <v>19</v>
      </c>
      <c r="H601" t="s">
        <v>82</v>
      </c>
      <c r="I601" t="s">
        <v>1578</v>
      </c>
      <c r="J601">
        <v>388</v>
      </c>
      <c r="K601" t="s">
        <v>84</v>
      </c>
      <c r="L601" t="s">
        <v>85</v>
      </c>
      <c r="M601" t="s">
        <v>86</v>
      </c>
      <c r="N601">
        <v>1</v>
      </c>
      <c r="O601" s="1">
        <v>44515.279085648152</v>
      </c>
      <c r="P601" s="1">
        <v>44515.310196759259</v>
      </c>
      <c r="Q601">
        <v>1898</v>
      </c>
      <c r="R601">
        <v>790</v>
      </c>
      <c r="S601" t="b">
        <v>0</v>
      </c>
      <c r="T601" t="s">
        <v>87</v>
      </c>
      <c r="U601" t="b">
        <v>0</v>
      </c>
      <c r="V601" t="s">
        <v>1573</v>
      </c>
      <c r="W601" s="1">
        <v>44515.310196759259</v>
      </c>
      <c r="X601">
        <v>731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388</v>
      </c>
      <c r="AE601">
        <v>364</v>
      </c>
      <c r="AF601">
        <v>0</v>
      </c>
      <c r="AG601">
        <v>9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>
      <c r="A602" t="s">
        <v>1579</v>
      </c>
      <c r="B602" t="s">
        <v>79</v>
      </c>
      <c r="C602" t="s">
        <v>1187</v>
      </c>
      <c r="D602" t="s">
        <v>81</v>
      </c>
      <c r="E602" s="2" t="str">
        <f>HYPERLINK("capsilon://?command=openfolder&amp;siteaddress=FAM.docvelocity-na8.net&amp;folderid=FXDF4F882F-8C75-DB8E-54AE-0A45B86F3A3F","FX21114275")</f>
        <v>FX21114275</v>
      </c>
      <c r="F602" t="s">
        <v>19</v>
      </c>
      <c r="G602" t="s">
        <v>19</v>
      </c>
      <c r="H602" t="s">
        <v>82</v>
      </c>
      <c r="I602" t="s">
        <v>1578</v>
      </c>
      <c r="J602">
        <v>508</v>
      </c>
      <c r="K602" t="s">
        <v>84</v>
      </c>
      <c r="L602" t="s">
        <v>85</v>
      </c>
      <c r="M602" t="s">
        <v>86</v>
      </c>
      <c r="N602">
        <v>2</v>
      </c>
      <c r="O602" s="1">
        <v>44515.311319444445</v>
      </c>
      <c r="P602" s="1">
        <v>44515.482951388891</v>
      </c>
      <c r="Q602">
        <v>9950</v>
      </c>
      <c r="R602">
        <v>4879</v>
      </c>
      <c r="S602" t="b">
        <v>0</v>
      </c>
      <c r="T602" t="s">
        <v>87</v>
      </c>
      <c r="U602" t="b">
        <v>1</v>
      </c>
      <c r="V602" t="s">
        <v>290</v>
      </c>
      <c r="W602" s="1">
        <v>44515.355543981481</v>
      </c>
      <c r="X602">
        <v>1970</v>
      </c>
      <c r="Y602">
        <v>409</v>
      </c>
      <c r="Z602">
        <v>0</v>
      </c>
      <c r="AA602">
        <v>409</v>
      </c>
      <c r="AB602">
        <v>51</v>
      </c>
      <c r="AC602">
        <v>23</v>
      </c>
      <c r="AD602">
        <v>99</v>
      </c>
      <c r="AE602">
        <v>0</v>
      </c>
      <c r="AF602">
        <v>0</v>
      </c>
      <c r="AG602">
        <v>0</v>
      </c>
      <c r="AH602" t="s">
        <v>160</v>
      </c>
      <c r="AI602" s="1">
        <v>44515.482951388891</v>
      </c>
      <c r="AJ602">
        <v>2251</v>
      </c>
      <c r="AK602">
        <v>0</v>
      </c>
      <c r="AL602">
        <v>0</v>
      </c>
      <c r="AM602">
        <v>0</v>
      </c>
      <c r="AN602">
        <v>51</v>
      </c>
      <c r="AO602">
        <v>0</v>
      </c>
      <c r="AP602">
        <v>99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>
      <c r="A603" t="s">
        <v>1580</v>
      </c>
      <c r="B603" t="s">
        <v>79</v>
      </c>
      <c r="C603" t="s">
        <v>1581</v>
      </c>
      <c r="D603" t="s">
        <v>81</v>
      </c>
      <c r="E603" s="2" t="str">
        <f>HYPERLINK("capsilon://?command=openfolder&amp;siteaddress=FAM.docvelocity-na8.net&amp;folderid=FX667C67E9-D276-3846-20E0-0EEAA61BC432","FX21107411")</f>
        <v>FX21107411</v>
      </c>
      <c r="F603" t="s">
        <v>19</v>
      </c>
      <c r="G603" t="s">
        <v>19</v>
      </c>
      <c r="H603" t="s">
        <v>82</v>
      </c>
      <c r="I603" t="s">
        <v>1582</v>
      </c>
      <c r="J603">
        <v>28</v>
      </c>
      <c r="K603" t="s">
        <v>84</v>
      </c>
      <c r="L603" t="s">
        <v>85</v>
      </c>
      <c r="M603" t="s">
        <v>86</v>
      </c>
      <c r="N603">
        <v>2</v>
      </c>
      <c r="O603" s="1">
        <v>44515.324756944443</v>
      </c>
      <c r="P603" s="1">
        <v>44515.468888888892</v>
      </c>
      <c r="Q603">
        <v>11992</v>
      </c>
      <c r="R603">
        <v>461</v>
      </c>
      <c r="S603" t="b">
        <v>0</v>
      </c>
      <c r="T603" t="s">
        <v>87</v>
      </c>
      <c r="U603" t="b">
        <v>0</v>
      </c>
      <c r="V603" t="s">
        <v>290</v>
      </c>
      <c r="W603" s="1">
        <v>44515.35670138889</v>
      </c>
      <c r="X603">
        <v>99</v>
      </c>
      <c r="Y603">
        <v>21</v>
      </c>
      <c r="Z603">
        <v>0</v>
      </c>
      <c r="AA603">
        <v>21</v>
      </c>
      <c r="AB603">
        <v>0</v>
      </c>
      <c r="AC603">
        <v>0</v>
      </c>
      <c r="AD603">
        <v>7</v>
      </c>
      <c r="AE603">
        <v>0</v>
      </c>
      <c r="AF603">
        <v>0</v>
      </c>
      <c r="AG603">
        <v>0</v>
      </c>
      <c r="AH603" t="s">
        <v>721</v>
      </c>
      <c r="AI603" s="1">
        <v>44515.468888888892</v>
      </c>
      <c r="AJ603">
        <v>238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7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>
      <c r="A604" t="s">
        <v>1583</v>
      </c>
      <c r="B604" t="s">
        <v>79</v>
      </c>
      <c r="C604" t="s">
        <v>872</v>
      </c>
      <c r="D604" t="s">
        <v>81</v>
      </c>
      <c r="E604" s="2" t="str">
        <f>HYPERLINK("capsilon://?command=openfolder&amp;siteaddress=FAM.docvelocity-na8.net&amp;folderid=FX4CA331E1-0704-5E8D-4E3A-D57EF541E6C0","FX21112491")</f>
        <v>FX21112491</v>
      </c>
      <c r="F604" t="s">
        <v>19</v>
      </c>
      <c r="G604" t="s">
        <v>19</v>
      </c>
      <c r="H604" t="s">
        <v>82</v>
      </c>
      <c r="I604" t="s">
        <v>1584</v>
      </c>
      <c r="J604">
        <v>66</v>
      </c>
      <c r="K604" t="s">
        <v>84</v>
      </c>
      <c r="L604" t="s">
        <v>85</v>
      </c>
      <c r="M604" t="s">
        <v>86</v>
      </c>
      <c r="N604">
        <v>2</v>
      </c>
      <c r="O604" s="1">
        <v>44515.330439814818</v>
      </c>
      <c r="P604" s="1">
        <v>44515.474374999998</v>
      </c>
      <c r="Q604">
        <v>11486</v>
      </c>
      <c r="R604">
        <v>950</v>
      </c>
      <c r="S604" t="b">
        <v>0</v>
      </c>
      <c r="T604" t="s">
        <v>87</v>
      </c>
      <c r="U604" t="b">
        <v>0</v>
      </c>
      <c r="V604" t="s">
        <v>290</v>
      </c>
      <c r="W604" s="1">
        <v>44515.362233796295</v>
      </c>
      <c r="X604">
        <v>477</v>
      </c>
      <c r="Y604">
        <v>52</v>
      </c>
      <c r="Z604">
        <v>0</v>
      </c>
      <c r="AA604">
        <v>52</v>
      </c>
      <c r="AB604">
        <v>0</v>
      </c>
      <c r="AC604">
        <v>30</v>
      </c>
      <c r="AD604">
        <v>14</v>
      </c>
      <c r="AE604">
        <v>0</v>
      </c>
      <c r="AF604">
        <v>0</v>
      </c>
      <c r="AG604">
        <v>0</v>
      </c>
      <c r="AH604" t="s">
        <v>721</v>
      </c>
      <c r="AI604" s="1">
        <v>44515.474374999998</v>
      </c>
      <c r="AJ604">
        <v>473</v>
      </c>
      <c r="AK604">
        <v>2</v>
      </c>
      <c r="AL604">
        <v>0</v>
      </c>
      <c r="AM604">
        <v>2</v>
      </c>
      <c r="AN604">
        <v>0</v>
      </c>
      <c r="AO604">
        <v>1</v>
      </c>
      <c r="AP604">
        <v>12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>
      <c r="A605" t="s">
        <v>1585</v>
      </c>
      <c r="B605" t="s">
        <v>79</v>
      </c>
      <c r="C605" t="s">
        <v>1400</v>
      </c>
      <c r="D605" t="s">
        <v>81</v>
      </c>
      <c r="E605" s="2" t="str">
        <f>HYPERLINK("capsilon://?command=openfolder&amp;siteaddress=FAM.docvelocity-na8.net&amp;folderid=FX8D814112-AAF9-0B66-E2BC-4715ADFBA657","FX21098463")</f>
        <v>FX21098463</v>
      </c>
      <c r="F605" t="s">
        <v>19</v>
      </c>
      <c r="G605" t="s">
        <v>19</v>
      </c>
      <c r="H605" t="s">
        <v>82</v>
      </c>
      <c r="I605" t="s">
        <v>1586</v>
      </c>
      <c r="J605">
        <v>66</v>
      </c>
      <c r="K605" t="s">
        <v>84</v>
      </c>
      <c r="L605" t="s">
        <v>85</v>
      </c>
      <c r="M605" t="s">
        <v>86</v>
      </c>
      <c r="N605">
        <v>2</v>
      </c>
      <c r="O605" s="1">
        <v>44515.36681712963</v>
      </c>
      <c r="P605" s="1">
        <v>44515.481400462966</v>
      </c>
      <c r="Q605">
        <v>8627</v>
      </c>
      <c r="R605">
        <v>1273</v>
      </c>
      <c r="S605" t="b">
        <v>0</v>
      </c>
      <c r="T605" t="s">
        <v>87</v>
      </c>
      <c r="U605" t="b">
        <v>0</v>
      </c>
      <c r="V605" t="s">
        <v>99</v>
      </c>
      <c r="W605" s="1">
        <v>44515.372199074074</v>
      </c>
      <c r="X605">
        <v>453</v>
      </c>
      <c r="Y605">
        <v>52</v>
      </c>
      <c r="Z605">
        <v>0</v>
      </c>
      <c r="AA605">
        <v>52</v>
      </c>
      <c r="AB605">
        <v>0</v>
      </c>
      <c r="AC605">
        <v>7</v>
      </c>
      <c r="AD605">
        <v>14</v>
      </c>
      <c r="AE605">
        <v>0</v>
      </c>
      <c r="AF605">
        <v>0</v>
      </c>
      <c r="AG605">
        <v>0</v>
      </c>
      <c r="AH605" t="s">
        <v>182</v>
      </c>
      <c r="AI605" s="1">
        <v>44515.481400462966</v>
      </c>
      <c r="AJ605">
        <v>820</v>
      </c>
      <c r="AK605">
        <v>0</v>
      </c>
      <c r="AL605">
        <v>0</v>
      </c>
      <c r="AM605">
        <v>0</v>
      </c>
      <c r="AN605">
        <v>0</v>
      </c>
      <c r="AO605">
        <v>7</v>
      </c>
      <c r="AP605">
        <v>14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>
      <c r="A606" t="s">
        <v>1587</v>
      </c>
      <c r="B606" t="s">
        <v>79</v>
      </c>
      <c r="C606" t="s">
        <v>752</v>
      </c>
      <c r="D606" t="s">
        <v>81</v>
      </c>
      <c r="E606" s="2" t="str">
        <f>HYPERLINK("capsilon://?command=openfolder&amp;siteaddress=FAM.docvelocity-na8.net&amp;folderid=FX4D530336-DBD4-0ADD-C352-D282ADA7395A","FX21111172")</f>
        <v>FX21111172</v>
      </c>
      <c r="F606" t="s">
        <v>19</v>
      </c>
      <c r="G606" t="s">
        <v>19</v>
      </c>
      <c r="H606" t="s">
        <v>82</v>
      </c>
      <c r="I606" t="s">
        <v>1588</v>
      </c>
      <c r="J606">
        <v>38</v>
      </c>
      <c r="K606" t="s">
        <v>137</v>
      </c>
      <c r="L606" t="s">
        <v>19</v>
      </c>
      <c r="M606" t="s">
        <v>81</v>
      </c>
      <c r="N606">
        <v>1</v>
      </c>
      <c r="O606" s="1">
        <v>44515.372789351852</v>
      </c>
      <c r="P606" s="1">
        <v>44515.378680555557</v>
      </c>
      <c r="Q606">
        <v>149</v>
      </c>
      <c r="R606">
        <v>360</v>
      </c>
      <c r="S606" t="b">
        <v>0</v>
      </c>
      <c r="T606" t="s">
        <v>87</v>
      </c>
      <c r="U606" t="b">
        <v>0</v>
      </c>
      <c r="V606" t="s">
        <v>99</v>
      </c>
      <c r="W606" s="1">
        <v>44515.377129629633</v>
      </c>
      <c r="X606">
        <v>360</v>
      </c>
      <c r="Y606">
        <v>37</v>
      </c>
      <c r="Z606">
        <v>0</v>
      </c>
      <c r="AA606">
        <v>37</v>
      </c>
      <c r="AB606">
        <v>0</v>
      </c>
      <c r="AC606">
        <v>19</v>
      </c>
      <c r="AD606">
        <v>1</v>
      </c>
      <c r="AE606">
        <v>0</v>
      </c>
      <c r="AF606">
        <v>0</v>
      </c>
      <c r="AG606">
        <v>0</v>
      </c>
      <c r="AH606" t="s">
        <v>87</v>
      </c>
      <c r="AI606" t="s">
        <v>87</v>
      </c>
      <c r="AJ606" t="s">
        <v>87</v>
      </c>
      <c r="AK606" t="s">
        <v>87</v>
      </c>
      <c r="AL606" t="s">
        <v>87</v>
      </c>
      <c r="AM606" t="s">
        <v>87</v>
      </c>
      <c r="AN606" t="s">
        <v>87</v>
      </c>
      <c r="AO606" t="s">
        <v>87</v>
      </c>
      <c r="AP606" t="s">
        <v>87</v>
      </c>
      <c r="AQ606" t="s">
        <v>87</v>
      </c>
      <c r="AR606" t="s">
        <v>87</v>
      </c>
      <c r="AS606" t="s">
        <v>87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>
      <c r="A607" t="s">
        <v>1589</v>
      </c>
      <c r="B607" t="s">
        <v>79</v>
      </c>
      <c r="C607" t="s">
        <v>1590</v>
      </c>
      <c r="D607" t="s">
        <v>81</v>
      </c>
      <c r="E607" s="2" t="str">
        <f>HYPERLINK("capsilon://?command=openfolder&amp;siteaddress=FAM.docvelocity-na8.net&amp;folderid=FX507797E2-5C14-3D2E-B78D-552CD072B3EE","FX21116515")</f>
        <v>FX21116515</v>
      </c>
      <c r="F607" t="s">
        <v>19</v>
      </c>
      <c r="G607" t="s">
        <v>19</v>
      </c>
      <c r="H607" t="s">
        <v>82</v>
      </c>
      <c r="I607" t="s">
        <v>1591</v>
      </c>
      <c r="J607">
        <v>38</v>
      </c>
      <c r="K607" t="s">
        <v>84</v>
      </c>
      <c r="L607" t="s">
        <v>85</v>
      </c>
      <c r="M607" t="s">
        <v>86</v>
      </c>
      <c r="N607">
        <v>2</v>
      </c>
      <c r="O607" s="1">
        <v>44515.382256944446</v>
      </c>
      <c r="P607" s="1">
        <v>44515.476631944446</v>
      </c>
      <c r="Q607">
        <v>7209</v>
      </c>
      <c r="R607">
        <v>945</v>
      </c>
      <c r="S607" t="b">
        <v>0</v>
      </c>
      <c r="T607" t="s">
        <v>87</v>
      </c>
      <c r="U607" t="b">
        <v>0</v>
      </c>
      <c r="V607" t="s">
        <v>130</v>
      </c>
      <c r="W607" s="1">
        <v>44515.391608796293</v>
      </c>
      <c r="X607">
        <v>751</v>
      </c>
      <c r="Y607">
        <v>37</v>
      </c>
      <c r="Z607">
        <v>0</v>
      </c>
      <c r="AA607">
        <v>37</v>
      </c>
      <c r="AB607">
        <v>0</v>
      </c>
      <c r="AC607">
        <v>12</v>
      </c>
      <c r="AD607">
        <v>1</v>
      </c>
      <c r="AE607">
        <v>0</v>
      </c>
      <c r="AF607">
        <v>0</v>
      </c>
      <c r="AG607">
        <v>0</v>
      </c>
      <c r="AH607" t="s">
        <v>721</v>
      </c>
      <c r="AI607" s="1">
        <v>44515.476631944446</v>
      </c>
      <c r="AJ607">
        <v>194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>
      <c r="A608" t="s">
        <v>1592</v>
      </c>
      <c r="B608" t="s">
        <v>79</v>
      </c>
      <c r="C608" t="s">
        <v>1258</v>
      </c>
      <c r="D608" t="s">
        <v>81</v>
      </c>
      <c r="E608" s="2" t="str">
        <f>HYPERLINK("capsilon://?command=openfolder&amp;siteaddress=FAM.docvelocity-na8.net&amp;folderid=FX016628F5-6EB4-3B33-CD8D-B37F22C9E61D","FX21114788")</f>
        <v>FX21114788</v>
      </c>
      <c r="F608" t="s">
        <v>19</v>
      </c>
      <c r="G608" t="s">
        <v>19</v>
      </c>
      <c r="H608" t="s">
        <v>82</v>
      </c>
      <c r="I608" t="s">
        <v>1593</v>
      </c>
      <c r="J608">
        <v>252</v>
      </c>
      <c r="K608" t="s">
        <v>84</v>
      </c>
      <c r="L608" t="s">
        <v>85</v>
      </c>
      <c r="M608" t="s">
        <v>86</v>
      </c>
      <c r="N608">
        <v>2</v>
      </c>
      <c r="O608" s="1">
        <v>44515.396273148152</v>
      </c>
      <c r="P608" s="1">
        <v>44515.485520833332</v>
      </c>
      <c r="Q608">
        <v>4425</v>
      </c>
      <c r="R608">
        <v>3286</v>
      </c>
      <c r="S608" t="b">
        <v>0</v>
      </c>
      <c r="T608" t="s">
        <v>87</v>
      </c>
      <c r="U608" t="b">
        <v>0</v>
      </c>
      <c r="V608" t="s">
        <v>99</v>
      </c>
      <c r="W608" s="1">
        <v>44515.425486111111</v>
      </c>
      <c r="X608">
        <v>2519</v>
      </c>
      <c r="Y608">
        <v>218</v>
      </c>
      <c r="Z608">
        <v>0</v>
      </c>
      <c r="AA608">
        <v>218</v>
      </c>
      <c r="AB608">
        <v>0</v>
      </c>
      <c r="AC608">
        <v>18</v>
      </c>
      <c r="AD608">
        <v>34</v>
      </c>
      <c r="AE608">
        <v>10</v>
      </c>
      <c r="AF608">
        <v>0</v>
      </c>
      <c r="AG608">
        <v>0</v>
      </c>
      <c r="AH608" t="s">
        <v>721</v>
      </c>
      <c r="AI608" s="1">
        <v>44515.485520833332</v>
      </c>
      <c r="AJ608">
        <v>767</v>
      </c>
      <c r="AK608">
        <v>3</v>
      </c>
      <c r="AL608">
        <v>0</v>
      </c>
      <c r="AM608">
        <v>3</v>
      </c>
      <c r="AN608">
        <v>0</v>
      </c>
      <c r="AO608">
        <v>2</v>
      </c>
      <c r="AP608">
        <v>31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>
      <c r="A609" t="s">
        <v>1594</v>
      </c>
      <c r="B609" t="s">
        <v>79</v>
      </c>
      <c r="C609" t="s">
        <v>1595</v>
      </c>
      <c r="D609" t="s">
        <v>81</v>
      </c>
      <c r="E609" s="2" t="str">
        <f>HYPERLINK("capsilon://?command=openfolder&amp;siteaddress=FAM.docvelocity-na8.net&amp;folderid=FX25EB3762-DEBF-74CD-A28B-005ED20841A2","FX21116323")</f>
        <v>FX21116323</v>
      </c>
      <c r="F609" t="s">
        <v>19</v>
      </c>
      <c r="G609" t="s">
        <v>19</v>
      </c>
      <c r="H609" t="s">
        <v>82</v>
      </c>
      <c r="I609" t="s">
        <v>1596</v>
      </c>
      <c r="J609">
        <v>202</v>
      </c>
      <c r="K609" t="s">
        <v>84</v>
      </c>
      <c r="L609" t="s">
        <v>85</v>
      </c>
      <c r="M609" t="s">
        <v>86</v>
      </c>
      <c r="N609">
        <v>2</v>
      </c>
      <c r="O609" s="1">
        <v>44515.406261574077</v>
      </c>
      <c r="P609" s="1">
        <v>44515.494525462964</v>
      </c>
      <c r="Q609">
        <v>5731</v>
      </c>
      <c r="R609">
        <v>1895</v>
      </c>
      <c r="S609" t="b">
        <v>0</v>
      </c>
      <c r="T609" t="s">
        <v>87</v>
      </c>
      <c r="U609" t="b">
        <v>0</v>
      </c>
      <c r="V609" t="s">
        <v>130</v>
      </c>
      <c r="W609" s="1">
        <v>44515.416458333333</v>
      </c>
      <c r="X609">
        <v>824</v>
      </c>
      <c r="Y609">
        <v>171</v>
      </c>
      <c r="Z609">
        <v>0</v>
      </c>
      <c r="AA609">
        <v>171</v>
      </c>
      <c r="AB609">
        <v>0</v>
      </c>
      <c r="AC609">
        <v>18</v>
      </c>
      <c r="AD609">
        <v>31</v>
      </c>
      <c r="AE609">
        <v>0</v>
      </c>
      <c r="AF609">
        <v>0</v>
      </c>
      <c r="AG609">
        <v>0</v>
      </c>
      <c r="AH609" t="s">
        <v>182</v>
      </c>
      <c r="AI609" s="1">
        <v>44515.494525462964</v>
      </c>
      <c r="AJ609">
        <v>1058</v>
      </c>
      <c r="AK609">
        <v>5</v>
      </c>
      <c r="AL609">
        <v>0</v>
      </c>
      <c r="AM609">
        <v>5</v>
      </c>
      <c r="AN609">
        <v>0</v>
      </c>
      <c r="AO609">
        <v>5</v>
      </c>
      <c r="AP609">
        <v>26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>
      <c r="A610" t="s">
        <v>1597</v>
      </c>
      <c r="B610" t="s">
        <v>79</v>
      </c>
      <c r="C610" t="s">
        <v>1598</v>
      </c>
      <c r="D610" t="s">
        <v>81</v>
      </c>
      <c r="E610" s="2" t="str">
        <f>HYPERLINK("capsilon://?command=openfolder&amp;siteaddress=FAM.docvelocity-na8.net&amp;folderid=FX1D939F23-CF1E-B5F4-1A09-473E1B129DCC","FX21103255")</f>
        <v>FX21103255</v>
      </c>
      <c r="F610" t="s">
        <v>19</v>
      </c>
      <c r="G610" t="s">
        <v>19</v>
      </c>
      <c r="H610" t="s">
        <v>82</v>
      </c>
      <c r="I610" t="s">
        <v>1599</v>
      </c>
      <c r="J610">
        <v>38</v>
      </c>
      <c r="K610" t="s">
        <v>84</v>
      </c>
      <c r="L610" t="s">
        <v>85</v>
      </c>
      <c r="M610" t="s">
        <v>86</v>
      </c>
      <c r="N610">
        <v>2</v>
      </c>
      <c r="O610" s="1">
        <v>44515.407037037039</v>
      </c>
      <c r="P610" s="1">
        <v>44515.483969907407</v>
      </c>
      <c r="Q610">
        <v>6526</v>
      </c>
      <c r="R610">
        <v>121</v>
      </c>
      <c r="S610" t="b">
        <v>0</v>
      </c>
      <c r="T610" t="s">
        <v>87</v>
      </c>
      <c r="U610" t="b">
        <v>0</v>
      </c>
      <c r="V610" t="s">
        <v>290</v>
      </c>
      <c r="W610" s="1">
        <v>44515.409641203703</v>
      </c>
      <c r="X610">
        <v>34</v>
      </c>
      <c r="Y610">
        <v>0</v>
      </c>
      <c r="Z610">
        <v>0</v>
      </c>
      <c r="AA610">
        <v>0</v>
      </c>
      <c r="AB610">
        <v>37</v>
      </c>
      <c r="AC610">
        <v>0</v>
      </c>
      <c r="AD610">
        <v>38</v>
      </c>
      <c r="AE610">
        <v>0</v>
      </c>
      <c r="AF610">
        <v>0</v>
      </c>
      <c r="AG610">
        <v>0</v>
      </c>
      <c r="AH610" t="s">
        <v>160</v>
      </c>
      <c r="AI610" s="1">
        <v>44515.483969907407</v>
      </c>
      <c r="AJ610">
        <v>87</v>
      </c>
      <c r="AK610">
        <v>0</v>
      </c>
      <c r="AL610">
        <v>0</v>
      </c>
      <c r="AM610">
        <v>0</v>
      </c>
      <c r="AN610">
        <v>37</v>
      </c>
      <c r="AO610">
        <v>0</v>
      </c>
      <c r="AP610">
        <v>38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>
      <c r="A611" t="s">
        <v>1600</v>
      </c>
      <c r="B611" t="s">
        <v>79</v>
      </c>
      <c r="C611" t="s">
        <v>1601</v>
      </c>
      <c r="D611" t="s">
        <v>81</v>
      </c>
      <c r="E611" s="2" t="str">
        <f>HYPERLINK("capsilon://?command=openfolder&amp;siteaddress=FAM.docvelocity-na8.net&amp;folderid=FX8E2AE175-ADCC-49AE-6270-B1BD7227C136","FX21112828")</f>
        <v>FX21112828</v>
      </c>
      <c r="F611" t="s">
        <v>19</v>
      </c>
      <c r="G611" t="s">
        <v>19</v>
      </c>
      <c r="H611" t="s">
        <v>82</v>
      </c>
      <c r="I611" t="s">
        <v>1602</v>
      </c>
      <c r="J611">
        <v>38</v>
      </c>
      <c r="K611" t="s">
        <v>84</v>
      </c>
      <c r="L611" t="s">
        <v>85</v>
      </c>
      <c r="M611" t="s">
        <v>86</v>
      </c>
      <c r="N611">
        <v>2</v>
      </c>
      <c r="O611" s="1">
        <v>44515.410300925927</v>
      </c>
      <c r="P611" s="1">
        <v>44515.488287037035</v>
      </c>
      <c r="Q611">
        <v>6244</v>
      </c>
      <c r="R611">
        <v>494</v>
      </c>
      <c r="S611" t="b">
        <v>0</v>
      </c>
      <c r="T611" t="s">
        <v>87</v>
      </c>
      <c r="U611" t="b">
        <v>0</v>
      </c>
      <c r="V611" t="s">
        <v>147</v>
      </c>
      <c r="W611" s="1">
        <v>44515.413182870368</v>
      </c>
      <c r="X611">
        <v>122</v>
      </c>
      <c r="Y611">
        <v>37</v>
      </c>
      <c r="Z611">
        <v>0</v>
      </c>
      <c r="AA611">
        <v>37</v>
      </c>
      <c r="AB611">
        <v>0</v>
      </c>
      <c r="AC611">
        <v>6</v>
      </c>
      <c r="AD611">
        <v>1</v>
      </c>
      <c r="AE611">
        <v>0</v>
      </c>
      <c r="AF611">
        <v>0</v>
      </c>
      <c r="AG611">
        <v>0</v>
      </c>
      <c r="AH611" t="s">
        <v>160</v>
      </c>
      <c r="AI611" s="1">
        <v>44515.488287037035</v>
      </c>
      <c r="AJ611">
        <v>372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>
      <c r="A612" t="s">
        <v>1603</v>
      </c>
      <c r="B612" t="s">
        <v>79</v>
      </c>
      <c r="C612" t="s">
        <v>1604</v>
      </c>
      <c r="D612" t="s">
        <v>81</v>
      </c>
      <c r="E612" s="2" t="str">
        <f>HYPERLINK("capsilon://?command=openfolder&amp;siteaddress=FAM.docvelocity-na8.net&amp;folderid=FX8DB5DF02-DDAA-0C14-3E4C-A9460F3C2E7B","FX21115228")</f>
        <v>FX21115228</v>
      </c>
      <c r="F612" t="s">
        <v>19</v>
      </c>
      <c r="G612" t="s">
        <v>19</v>
      </c>
      <c r="H612" t="s">
        <v>82</v>
      </c>
      <c r="I612" t="s">
        <v>1605</v>
      </c>
      <c r="J612">
        <v>38</v>
      </c>
      <c r="K612" t="s">
        <v>84</v>
      </c>
      <c r="L612" t="s">
        <v>85</v>
      </c>
      <c r="M612" t="s">
        <v>86</v>
      </c>
      <c r="N612">
        <v>2</v>
      </c>
      <c r="O612" s="1">
        <v>44515.411076388889</v>
      </c>
      <c r="P612" s="1">
        <v>44515.487627314818</v>
      </c>
      <c r="Q612">
        <v>6067</v>
      </c>
      <c r="R612">
        <v>547</v>
      </c>
      <c r="S612" t="b">
        <v>0</v>
      </c>
      <c r="T612" t="s">
        <v>87</v>
      </c>
      <c r="U612" t="b">
        <v>0</v>
      </c>
      <c r="V612" t="s">
        <v>290</v>
      </c>
      <c r="W612" s="1">
        <v>44515.416238425925</v>
      </c>
      <c r="X612">
        <v>366</v>
      </c>
      <c r="Y612">
        <v>37</v>
      </c>
      <c r="Z612">
        <v>0</v>
      </c>
      <c r="AA612">
        <v>37</v>
      </c>
      <c r="AB612">
        <v>0</v>
      </c>
      <c r="AC612">
        <v>23</v>
      </c>
      <c r="AD612">
        <v>1</v>
      </c>
      <c r="AE612">
        <v>0</v>
      </c>
      <c r="AF612">
        <v>0</v>
      </c>
      <c r="AG612">
        <v>0</v>
      </c>
      <c r="AH612" t="s">
        <v>721</v>
      </c>
      <c r="AI612" s="1">
        <v>44515.487627314818</v>
      </c>
      <c r="AJ612">
        <v>181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>
      <c r="A613" t="s">
        <v>1606</v>
      </c>
      <c r="B613" t="s">
        <v>79</v>
      </c>
      <c r="C613" t="s">
        <v>1607</v>
      </c>
      <c r="D613" t="s">
        <v>81</v>
      </c>
      <c r="E613" s="2" t="str">
        <f>HYPERLINK("capsilon://?command=openfolder&amp;siteaddress=FAM.docvelocity-na8.net&amp;folderid=FX5E45893B-696E-379E-D69E-83A9B2D70AFA","FX21116826")</f>
        <v>FX21116826</v>
      </c>
      <c r="F613" t="s">
        <v>19</v>
      </c>
      <c r="G613" t="s">
        <v>19</v>
      </c>
      <c r="H613" t="s">
        <v>82</v>
      </c>
      <c r="I613" t="s">
        <v>1608</v>
      </c>
      <c r="J613">
        <v>350</v>
      </c>
      <c r="K613" t="s">
        <v>84</v>
      </c>
      <c r="L613" t="s">
        <v>85</v>
      </c>
      <c r="M613" t="s">
        <v>86</v>
      </c>
      <c r="N613">
        <v>2</v>
      </c>
      <c r="O613" s="1">
        <v>44515.412060185183</v>
      </c>
      <c r="P613" s="1">
        <v>44515.529895833337</v>
      </c>
      <c r="Q613">
        <v>4814</v>
      </c>
      <c r="R613">
        <v>5367</v>
      </c>
      <c r="S613" t="b">
        <v>0</v>
      </c>
      <c r="T613" t="s">
        <v>87</v>
      </c>
      <c r="U613" t="b">
        <v>0</v>
      </c>
      <c r="V613" t="s">
        <v>290</v>
      </c>
      <c r="W613" s="1">
        <v>44515.437152777777</v>
      </c>
      <c r="X613">
        <v>1806</v>
      </c>
      <c r="Y613">
        <v>296</v>
      </c>
      <c r="Z613">
        <v>0</v>
      </c>
      <c r="AA613">
        <v>296</v>
      </c>
      <c r="AB613">
        <v>0</v>
      </c>
      <c r="AC613">
        <v>26</v>
      </c>
      <c r="AD613">
        <v>54</v>
      </c>
      <c r="AE613">
        <v>0</v>
      </c>
      <c r="AF613">
        <v>0</v>
      </c>
      <c r="AG613">
        <v>0</v>
      </c>
      <c r="AH613" t="s">
        <v>160</v>
      </c>
      <c r="AI613" s="1">
        <v>44515.529895833337</v>
      </c>
      <c r="AJ613">
        <v>3526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54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>
      <c r="A614" t="s">
        <v>1609</v>
      </c>
      <c r="B614" t="s">
        <v>79</v>
      </c>
      <c r="C614" t="s">
        <v>357</v>
      </c>
      <c r="D614" t="s">
        <v>81</v>
      </c>
      <c r="E614" s="2" t="str">
        <f>HYPERLINK("capsilon://?command=openfolder&amp;siteaddress=FAM.docvelocity-na8.net&amp;folderid=FXE6DC40D6-4CC7-3608-E58A-C873E2677353","FX21111569")</f>
        <v>FX21111569</v>
      </c>
      <c r="F614" t="s">
        <v>19</v>
      </c>
      <c r="G614" t="s">
        <v>19</v>
      </c>
      <c r="H614" t="s">
        <v>82</v>
      </c>
      <c r="I614" t="s">
        <v>1610</v>
      </c>
      <c r="J614">
        <v>97</v>
      </c>
      <c r="K614" t="s">
        <v>84</v>
      </c>
      <c r="L614" t="s">
        <v>85</v>
      </c>
      <c r="M614" t="s">
        <v>86</v>
      </c>
      <c r="N614">
        <v>2</v>
      </c>
      <c r="O614" s="1">
        <v>44515.415914351855</v>
      </c>
      <c r="P614" s="1">
        <v>44515.507673611108</v>
      </c>
      <c r="Q614">
        <v>6053</v>
      </c>
      <c r="R614">
        <v>1875</v>
      </c>
      <c r="S614" t="b">
        <v>0</v>
      </c>
      <c r="T614" t="s">
        <v>87</v>
      </c>
      <c r="U614" t="b">
        <v>0</v>
      </c>
      <c r="V614" t="s">
        <v>130</v>
      </c>
      <c r="W614" s="1">
        <v>44515.437245370369</v>
      </c>
      <c r="X614">
        <v>1236</v>
      </c>
      <c r="Y614">
        <v>106</v>
      </c>
      <c r="Z614">
        <v>0</v>
      </c>
      <c r="AA614">
        <v>106</v>
      </c>
      <c r="AB614">
        <v>0</v>
      </c>
      <c r="AC614">
        <v>58</v>
      </c>
      <c r="AD614">
        <v>-9</v>
      </c>
      <c r="AE614">
        <v>0</v>
      </c>
      <c r="AF614">
        <v>0</v>
      </c>
      <c r="AG614">
        <v>0</v>
      </c>
      <c r="AH614" t="s">
        <v>721</v>
      </c>
      <c r="AI614" s="1">
        <v>44515.507673611108</v>
      </c>
      <c r="AJ614">
        <v>506</v>
      </c>
      <c r="AK614">
        <v>2</v>
      </c>
      <c r="AL614">
        <v>0</v>
      </c>
      <c r="AM614">
        <v>2</v>
      </c>
      <c r="AN614">
        <v>0</v>
      </c>
      <c r="AO614">
        <v>0</v>
      </c>
      <c r="AP614">
        <v>-11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>
      <c r="A615" t="s">
        <v>1611</v>
      </c>
      <c r="B615" t="s">
        <v>79</v>
      </c>
      <c r="C615" t="s">
        <v>992</v>
      </c>
      <c r="D615" t="s">
        <v>81</v>
      </c>
      <c r="E615" s="2" t="str">
        <f>HYPERLINK("capsilon://?command=openfolder&amp;siteaddress=FAM.docvelocity-na8.net&amp;folderid=FXD53150DE-36CD-BF25-62F5-C3BEE47F8498","FX21114227")</f>
        <v>FX21114227</v>
      </c>
      <c r="F615" t="s">
        <v>19</v>
      </c>
      <c r="G615" t="s">
        <v>19</v>
      </c>
      <c r="H615" t="s">
        <v>82</v>
      </c>
      <c r="I615" t="s">
        <v>1612</v>
      </c>
      <c r="J615">
        <v>30</v>
      </c>
      <c r="K615" t="s">
        <v>84</v>
      </c>
      <c r="L615" t="s">
        <v>85</v>
      </c>
      <c r="M615" t="s">
        <v>86</v>
      </c>
      <c r="N615">
        <v>2</v>
      </c>
      <c r="O615" s="1">
        <v>44515.416307870371</v>
      </c>
      <c r="P615" s="1">
        <v>44515.508726851855</v>
      </c>
      <c r="Q615">
        <v>7525</v>
      </c>
      <c r="R615">
        <v>460</v>
      </c>
      <c r="S615" t="b">
        <v>0</v>
      </c>
      <c r="T615" t="s">
        <v>87</v>
      </c>
      <c r="U615" t="b">
        <v>0</v>
      </c>
      <c r="V615" t="s">
        <v>99</v>
      </c>
      <c r="W615" s="1">
        <v>44515.429780092592</v>
      </c>
      <c r="X615">
        <v>370</v>
      </c>
      <c r="Y615">
        <v>9</v>
      </c>
      <c r="Z615">
        <v>0</v>
      </c>
      <c r="AA615">
        <v>9</v>
      </c>
      <c r="AB615">
        <v>0</v>
      </c>
      <c r="AC615">
        <v>1</v>
      </c>
      <c r="AD615">
        <v>21</v>
      </c>
      <c r="AE615">
        <v>0</v>
      </c>
      <c r="AF615">
        <v>0</v>
      </c>
      <c r="AG615">
        <v>0</v>
      </c>
      <c r="AH615" t="s">
        <v>721</v>
      </c>
      <c r="AI615" s="1">
        <v>44515.508726851855</v>
      </c>
      <c r="AJ615">
        <v>90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21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>
      <c r="A616" t="s">
        <v>1613</v>
      </c>
      <c r="B616" t="s">
        <v>79</v>
      </c>
      <c r="C616" t="s">
        <v>357</v>
      </c>
      <c r="D616" t="s">
        <v>81</v>
      </c>
      <c r="E616" s="2" t="str">
        <f>HYPERLINK("capsilon://?command=openfolder&amp;siteaddress=FAM.docvelocity-na8.net&amp;folderid=FXE6DC40D6-4CC7-3608-E58A-C873E2677353","FX21111569")</f>
        <v>FX21111569</v>
      </c>
      <c r="F616" t="s">
        <v>19</v>
      </c>
      <c r="G616" t="s">
        <v>19</v>
      </c>
      <c r="H616" t="s">
        <v>82</v>
      </c>
      <c r="I616" t="s">
        <v>1614</v>
      </c>
      <c r="J616">
        <v>66</v>
      </c>
      <c r="K616" t="s">
        <v>84</v>
      </c>
      <c r="L616" t="s">
        <v>85</v>
      </c>
      <c r="M616" t="s">
        <v>86</v>
      </c>
      <c r="N616">
        <v>2</v>
      </c>
      <c r="O616" s="1">
        <v>44515.420127314814</v>
      </c>
      <c r="P616" s="1">
        <v>44515.511805555558</v>
      </c>
      <c r="Q616">
        <v>5612</v>
      </c>
      <c r="R616">
        <v>2309</v>
      </c>
      <c r="S616" t="b">
        <v>0</v>
      </c>
      <c r="T616" t="s">
        <v>87</v>
      </c>
      <c r="U616" t="b">
        <v>0</v>
      </c>
      <c r="V616" t="s">
        <v>99</v>
      </c>
      <c r="W616" s="1">
        <v>44515.453449074077</v>
      </c>
      <c r="X616">
        <v>2044</v>
      </c>
      <c r="Y616">
        <v>52</v>
      </c>
      <c r="Z616">
        <v>0</v>
      </c>
      <c r="AA616">
        <v>52</v>
      </c>
      <c r="AB616">
        <v>0</v>
      </c>
      <c r="AC616">
        <v>36</v>
      </c>
      <c r="AD616">
        <v>14</v>
      </c>
      <c r="AE616">
        <v>0</v>
      </c>
      <c r="AF616">
        <v>0</v>
      </c>
      <c r="AG616">
        <v>0</v>
      </c>
      <c r="AH616" t="s">
        <v>721</v>
      </c>
      <c r="AI616" s="1">
        <v>44515.511805555558</v>
      </c>
      <c r="AJ616">
        <v>265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13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>
      <c r="A617" t="s">
        <v>1615</v>
      </c>
      <c r="B617" t="s">
        <v>79</v>
      </c>
      <c r="C617" t="s">
        <v>1616</v>
      </c>
      <c r="D617" t="s">
        <v>81</v>
      </c>
      <c r="E617" s="2" t="str">
        <f>HYPERLINK("capsilon://?command=openfolder&amp;siteaddress=FAM.docvelocity-na8.net&amp;folderid=FX4A3974D0-6C00-1393-F4B9-B7334C09C043","FX2111282")</f>
        <v>FX2111282</v>
      </c>
      <c r="F617" t="s">
        <v>19</v>
      </c>
      <c r="G617" t="s">
        <v>19</v>
      </c>
      <c r="H617" t="s">
        <v>82</v>
      </c>
      <c r="I617" t="s">
        <v>1617</v>
      </c>
      <c r="J617">
        <v>233</v>
      </c>
      <c r="K617" t="s">
        <v>84</v>
      </c>
      <c r="L617" t="s">
        <v>85</v>
      </c>
      <c r="M617" t="s">
        <v>86</v>
      </c>
      <c r="N617">
        <v>2</v>
      </c>
      <c r="O617" s="1">
        <v>44515.427361111113</v>
      </c>
      <c r="P617" s="1">
        <v>44515.556296296294</v>
      </c>
      <c r="Q617">
        <v>9490</v>
      </c>
      <c r="R617">
        <v>1650</v>
      </c>
      <c r="S617" t="b">
        <v>0</v>
      </c>
      <c r="T617" t="s">
        <v>87</v>
      </c>
      <c r="U617" t="b">
        <v>0</v>
      </c>
      <c r="V617" t="s">
        <v>290</v>
      </c>
      <c r="W617" s="1">
        <v>44515.446238425924</v>
      </c>
      <c r="X617">
        <v>785</v>
      </c>
      <c r="Y617">
        <v>131</v>
      </c>
      <c r="Z617">
        <v>0</v>
      </c>
      <c r="AA617">
        <v>131</v>
      </c>
      <c r="AB617">
        <v>42</v>
      </c>
      <c r="AC617">
        <v>2</v>
      </c>
      <c r="AD617">
        <v>102</v>
      </c>
      <c r="AE617">
        <v>0</v>
      </c>
      <c r="AF617">
        <v>0</v>
      </c>
      <c r="AG617">
        <v>0</v>
      </c>
      <c r="AH617" t="s">
        <v>89</v>
      </c>
      <c r="AI617" s="1">
        <v>44515.556296296294</v>
      </c>
      <c r="AJ617">
        <v>827</v>
      </c>
      <c r="AK617">
        <v>0</v>
      </c>
      <c r="AL617">
        <v>0</v>
      </c>
      <c r="AM617">
        <v>0</v>
      </c>
      <c r="AN617">
        <v>42</v>
      </c>
      <c r="AO617">
        <v>0</v>
      </c>
      <c r="AP617">
        <v>102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>
      <c r="A618" t="s">
        <v>1618</v>
      </c>
      <c r="B618" t="s">
        <v>79</v>
      </c>
      <c r="C618" t="s">
        <v>600</v>
      </c>
      <c r="D618" t="s">
        <v>81</v>
      </c>
      <c r="E618" s="2" t="str">
        <f>HYPERLINK("capsilon://?command=openfolder&amp;siteaddress=FAM.docvelocity-na8.net&amp;folderid=FX3D6EE9C0-6EF7-204E-331F-713BF0C04F1E","FX211013222")</f>
        <v>FX211013222</v>
      </c>
      <c r="F618" t="s">
        <v>19</v>
      </c>
      <c r="G618" t="s">
        <v>19</v>
      </c>
      <c r="H618" t="s">
        <v>82</v>
      </c>
      <c r="I618" t="s">
        <v>1619</v>
      </c>
      <c r="J618">
        <v>30</v>
      </c>
      <c r="K618" t="s">
        <v>84</v>
      </c>
      <c r="L618" t="s">
        <v>85</v>
      </c>
      <c r="M618" t="s">
        <v>86</v>
      </c>
      <c r="N618">
        <v>2</v>
      </c>
      <c r="O618" s="1">
        <v>44515.43141203704</v>
      </c>
      <c r="P618" s="1">
        <v>44515.557245370372</v>
      </c>
      <c r="Q618">
        <v>10685</v>
      </c>
      <c r="R618">
        <v>187</v>
      </c>
      <c r="S618" t="b">
        <v>0</v>
      </c>
      <c r="T618" t="s">
        <v>87</v>
      </c>
      <c r="U618" t="b">
        <v>0</v>
      </c>
      <c r="V618" t="s">
        <v>147</v>
      </c>
      <c r="W618" s="1">
        <v>44515.437858796293</v>
      </c>
      <c r="X618">
        <v>58</v>
      </c>
      <c r="Y618">
        <v>9</v>
      </c>
      <c r="Z618">
        <v>0</v>
      </c>
      <c r="AA618">
        <v>9</v>
      </c>
      <c r="AB618">
        <v>0</v>
      </c>
      <c r="AC618">
        <v>1</v>
      </c>
      <c r="AD618">
        <v>21</v>
      </c>
      <c r="AE618">
        <v>0</v>
      </c>
      <c r="AF618">
        <v>0</v>
      </c>
      <c r="AG618">
        <v>0</v>
      </c>
      <c r="AH618" t="s">
        <v>104</v>
      </c>
      <c r="AI618" s="1">
        <v>44515.557245370372</v>
      </c>
      <c r="AJ618">
        <v>129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21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>
      <c r="A619" t="s">
        <v>1620</v>
      </c>
      <c r="B619" t="s">
        <v>79</v>
      </c>
      <c r="C619" t="s">
        <v>1621</v>
      </c>
      <c r="D619" t="s">
        <v>81</v>
      </c>
      <c r="E619" s="2" t="str">
        <f>HYPERLINK("capsilon://?command=openfolder&amp;siteaddress=FAM.docvelocity-na8.net&amp;folderid=FX309F4CDD-0AB7-761E-B9F6-CA3A3DF265BC","FX21115443")</f>
        <v>FX21115443</v>
      </c>
      <c r="F619" t="s">
        <v>19</v>
      </c>
      <c r="G619" t="s">
        <v>19</v>
      </c>
      <c r="H619" t="s">
        <v>82</v>
      </c>
      <c r="I619" t="s">
        <v>1622</v>
      </c>
      <c r="J619">
        <v>325</v>
      </c>
      <c r="K619" t="s">
        <v>84</v>
      </c>
      <c r="L619" t="s">
        <v>85</v>
      </c>
      <c r="M619" t="s">
        <v>86</v>
      </c>
      <c r="N619">
        <v>2</v>
      </c>
      <c r="O619" s="1">
        <v>44515.433252314811</v>
      </c>
      <c r="P619" s="1">
        <v>44515.575520833336</v>
      </c>
      <c r="Q619">
        <v>8130</v>
      </c>
      <c r="R619">
        <v>4162</v>
      </c>
      <c r="S619" t="b">
        <v>0</v>
      </c>
      <c r="T619" t="s">
        <v>87</v>
      </c>
      <c r="U619" t="b">
        <v>0</v>
      </c>
      <c r="V619" t="s">
        <v>147</v>
      </c>
      <c r="W619" s="1">
        <v>44515.466527777775</v>
      </c>
      <c r="X619">
        <v>2476</v>
      </c>
      <c r="Y619">
        <v>326</v>
      </c>
      <c r="Z619">
        <v>0</v>
      </c>
      <c r="AA619">
        <v>326</v>
      </c>
      <c r="AB619">
        <v>0</v>
      </c>
      <c r="AC619">
        <v>199</v>
      </c>
      <c r="AD619">
        <v>-1</v>
      </c>
      <c r="AE619">
        <v>0</v>
      </c>
      <c r="AF619">
        <v>0</v>
      </c>
      <c r="AG619">
        <v>0</v>
      </c>
      <c r="AH619" t="s">
        <v>89</v>
      </c>
      <c r="AI619" s="1">
        <v>44515.575520833336</v>
      </c>
      <c r="AJ619">
        <v>1660</v>
      </c>
      <c r="AK619">
        <v>3</v>
      </c>
      <c r="AL619">
        <v>0</v>
      </c>
      <c r="AM619">
        <v>3</v>
      </c>
      <c r="AN619">
        <v>0</v>
      </c>
      <c r="AO619">
        <v>3</v>
      </c>
      <c r="AP619">
        <v>-4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>
      <c r="A620" t="s">
        <v>1623</v>
      </c>
      <c r="B620" t="s">
        <v>79</v>
      </c>
      <c r="C620" t="s">
        <v>1624</v>
      </c>
      <c r="D620" t="s">
        <v>81</v>
      </c>
      <c r="E620" s="2" t="str">
        <f>HYPERLINK("capsilon://?command=openfolder&amp;siteaddress=FAM.docvelocity-na8.net&amp;folderid=FXF114A1E9-1955-15C1-4310-A07294F81551","FX21112054")</f>
        <v>FX21112054</v>
      </c>
      <c r="F620" t="s">
        <v>19</v>
      </c>
      <c r="G620" t="s">
        <v>19</v>
      </c>
      <c r="H620" t="s">
        <v>82</v>
      </c>
      <c r="I620" t="s">
        <v>1625</v>
      </c>
      <c r="J620">
        <v>361</v>
      </c>
      <c r="K620" t="s">
        <v>84</v>
      </c>
      <c r="L620" t="s">
        <v>85</v>
      </c>
      <c r="M620" t="s">
        <v>86</v>
      </c>
      <c r="N620">
        <v>2</v>
      </c>
      <c r="O620" s="1">
        <v>44515.434074074074</v>
      </c>
      <c r="P620" s="1">
        <v>44515.570104166669</v>
      </c>
      <c r="Q620">
        <v>9473</v>
      </c>
      <c r="R620">
        <v>2280</v>
      </c>
      <c r="S620" t="b">
        <v>0</v>
      </c>
      <c r="T620" t="s">
        <v>87</v>
      </c>
      <c r="U620" t="b">
        <v>0</v>
      </c>
      <c r="V620" t="s">
        <v>130</v>
      </c>
      <c r="W620" s="1">
        <v>44515.451527777775</v>
      </c>
      <c r="X620">
        <v>1170</v>
      </c>
      <c r="Y620">
        <v>308</v>
      </c>
      <c r="Z620">
        <v>0</v>
      </c>
      <c r="AA620">
        <v>308</v>
      </c>
      <c r="AB620">
        <v>0</v>
      </c>
      <c r="AC620">
        <v>40</v>
      </c>
      <c r="AD620">
        <v>53</v>
      </c>
      <c r="AE620">
        <v>0</v>
      </c>
      <c r="AF620">
        <v>0</v>
      </c>
      <c r="AG620">
        <v>0</v>
      </c>
      <c r="AH620" t="s">
        <v>104</v>
      </c>
      <c r="AI620" s="1">
        <v>44515.570104166669</v>
      </c>
      <c r="AJ620">
        <v>1110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53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>
      <c r="A621" t="s">
        <v>1626</v>
      </c>
      <c r="B621" t="s">
        <v>79</v>
      </c>
      <c r="C621" t="s">
        <v>1627</v>
      </c>
      <c r="D621" t="s">
        <v>81</v>
      </c>
      <c r="E621" s="2" t="str">
        <f>HYPERLINK("capsilon://?command=openfolder&amp;siteaddress=FAM.docvelocity-na8.net&amp;folderid=FX3BB4AC3A-C955-2F74-5775-210DFB6ADAB5","FX21113174")</f>
        <v>FX21113174</v>
      </c>
      <c r="F621" t="s">
        <v>19</v>
      </c>
      <c r="G621" t="s">
        <v>19</v>
      </c>
      <c r="H621" t="s">
        <v>82</v>
      </c>
      <c r="I621" t="s">
        <v>1628</v>
      </c>
      <c r="J621">
        <v>246</v>
      </c>
      <c r="K621" t="s">
        <v>84</v>
      </c>
      <c r="L621" t="s">
        <v>85</v>
      </c>
      <c r="M621" t="s">
        <v>86</v>
      </c>
      <c r="N621">
        <v>2</v>
      </c>
      <c r="O621" s="1">
        <v>44515.448263888888</v>
      </c>
      <c r="P621" s="1">
        <v>44515.58189814815</v>
      </c>
      <c r="Q621">
        <v>9929</v>
      </c>
      <c r="R621">
        <v>1617</v>
      </c>
      <c r="S621" t="b">
        <v>0</v>
      </c>
      <c r="T621" t="s">
        <v>87</v>
      </c>
      <c r="U621" t="b">
        <v>0</v>
      </c>
      <c r="V621" t="s">
        <v>181</v>
      </c>
      <c r="W621" s="1">
        <v>44515.457268518519</v>
      </c>
      <c r="X621">
        <v>735</v>
      </c>
      <c r="Y621">
        <v>211</v>
      </c>
      <c r="Z621">
        <v>0</v>
      </c>
      <c r="AA621">
        <v>211</v>
      </c>
      <c r="AB621">
        <v>0</v>
      </c>
      <c r="AC621">
        <v>18</v>
      </c>
      <c r="AD621">
        <v>35</v>
      </c>
      <c r="AE621">
        <v>0</v>
      </c>
      <c r="AF621">
        <v>0</v>
      </c>
      <c r="AG621">
        <v>0</v>
      </c>
      <c r="AH621" t="s">
        <v>104</v>
      </c>
      <c r="AI621" s="1">
        <v>44515.58189814815</v>
      </c>
      <c r="AJ621">
        <v>25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35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>
      <c r="A622" t="s">
        <v>1629</v>
      </c>
      <c r="B622" t="s">
        <v>79</v>
      </c>
      <c r="C622" t="s">
        <v>1630</v>
      </c>
      <c r="D622" t="s">
        <v>81</v>
      </c>
      <c r="E622" s="2" t="str">
        <f>HYPERLINK("capsilon://?command=openfolder&amp;siteaddress=FAM.docvelocity-na8.net&amp;folderid=FXF06F16BF-ABC9-C139-3512-18B9DBE2EABA","FX21114416")</f>
        <v>FX21114416</v>
      </c>
      <c r="F622" t="s">
        <v>19</v>
      </c>
      <c r="G622" t="s">
        <v>19</v>
      </c>
      <c r="H622" t="s">
        <v>82</v>
      </c>
      <c r="I622" t="s">
        <v>1631</v>
      </c>
      <c r="J622">
        <v>288</v>
      </c>
      <c r="K622" t="s">
        <v>84</v>
      </c>
      <c r="L622" t="s">
        <v>85</v>
      </c>
      <c r="M622" t="s">
        <v>86</v>
      </c>
      <c r="N622">
        <v>2</v>
      </c>
      <c r="O622" s="1">
        <v>44515.44939814815</v>
      </c>
      <c r="P622" s="1">
        <v>44515.59202546296</v>
      </c>
      <c r="Q622">
        <v>8663</v>
      </c>
      <c r="R622">
        <v>3660</v>
      </c>
      <c r="S622" t="b">
        <v>0</v>
      </c>
      <c r="T622" t="s">
        <v>87</v>
      </c>
      <c r="U622" t="b">
        <v>0</v>
      </c>
      <c r="V622" t="s">
        <v>125</v>
      </c>
      <c r="W622" s="1">
        <v>44515.482187499998</v>
      </c>
      <c r="X622">
        <v>2785</v>
      </c>
      <c r="Y622">
        <v>243</v>
      </c>
      <c r="Z622">
        <v>0</v>
      </c>
      <c r="AA622">
        <v>243</v>
      </c>
      <c r="AB622">
        <v>0</v>
      </c>
      <c r="AC622">
        <v>116</v>
      </c>
      <c r="AD622">
        <v>45</v>
      </c>
      <c r="AE622">
        <v>0</v>
      </c>
      <c r="AF622">
        <v>0</v>
      </c>
      <c r="AG622">
        <v>0</v>
      </c>
      <c r="AH622" t="s">
        <v>104</v>
      </c>
      <c r="AI622" s="1">
        <v>44515.59202546296</v>
      </c>
      <c r="AJ622">
        <v>875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45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>
      <c r="A623" t="s">
        <v>1632</v>
      </c>
      <c r="B623" t="s">
        <v>79</v>
      </c>
      <c r="C623" t="s">
        <v>1633</v>
      </c>
      <c r="D623" t="s">
        <v>81</v>
      </c>
      <c r="E623" s="2" t="str">
        <f>HYPERLINK("capsilon://?command=openfolder&amp;siteaddress=FAM.docvelocity-na8.net&amp;folderid=FX25F11C69-4B61-9800-2591-57609EC74F97","FX21111906")</f>
        <v>FX21111906</v>
      </c>
      <c r="F623" t="s">
        <v>19</v>
      </c>
      <c r="G623" t="s">
        <v>19</v>
      </c>
      <c r="H623" t="s">
        <v>82</v>
      </c>
      <c r="I623" t="s">
        <v>1634</v>
      </c>
      <c r="J623">
        <v>107</v>
      </c>
      <c r="K623" t="s">
        <v>84</v>
      </c>
      <c r="L623" t="s">
        <v>85</v>
      </c>
      <c r="M623" t="s">
        <v>86</v>
      </c>
      <c r="N623">
        <v>2</v>
      </c>
      <c r="O623" s="1">
        <v>44515.449432870373</v>
      </c>
      <c r="P623" s="1">
        <v>44515.589004629626</v>
      </c>
      <c r="Q623">
        <v>11308</v>
      </c>
      <c r="R623">
        <v>751</v>
      </c>
      <c r="S623" t="b">
        <v>0</v>
      </c>
      <c r="T623" t="s">
        <v>87</v>
      </c>
      <c r="U623" t="b">
        <v>0</v>
      </c>
      <c r="V623" t="s">
        <v>130</v>
      </c>
      <c r="W623" s="1">
        <v>44515.453634259262</v>
      </c>
      <c r="X623">
        <v>181</v>
      </c>
      <c r="Y623">
        <v>88</v>
      </c>
      <c r="Z623">
        <v>0</v>
      </c>
      <c r="AA623">
        <v>88</v>
      </c>
      <c r="AB623">
        <v>0</v>
      </c>
      <c r="AC623">
        <v>2</v>
      </c>
      <c r="AD623">
        <v>19</v>
      </c>
      <c r="AE623">
        <v>0</v>
      </c>
      <c r="AF623">
        <v>0</v>
      </c>
      <c r="AG623">
        <v>0</v>
      </c>
      <c r="AH623" t="s">
        <v>89</v>
      </c>
      <c r="AI623" s="1">
        <v>44515.589004629626</v>
      </c>
      <c r="AJ623">
        <v>570</v>
      </c>
      <c r="AK623">
        <v>1</v>
      </c>
      <c r="AL623">
        <v>0</v>
      </c>
      <c r="AM623">
        <v>1</v>
      </c>
      <c r="AN623">
        <v>0</v>
      </c>
      <c r="AO623">
        <v>1</v>
      </c>
      <c r="AP623">
        <v>18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>
      <c r="A624" t="s">
        <v>1635</v>
      </c>
      <c r="B624" t="s">
        <v>79</v>
      </c>
      <c r="C624" t="s">
        <v>1636</v>
      </c>
      <c r="D624" t="s">
        <v>81</v>
      </c>
      <c r="E624" s="2" t="str">
        <f>HYPERLINK("capsilon://?command=openfolder&amp;siteaddress=FAM.docvelocity-na8.net&amp;folderid=FX8B2D7F31-588F-B598-FCFA-56BB0CC121D6","FX21115933")</f>
        <v>FX21115933</v>
      </c>
      <c r="F624" t="s">
        <v>19</v>
      </c>
      <c r="G624" t="s">
        <v>19</v>
      </c>
      <c r="H624" t="s">
        <v>82</v>
      </c>
      <c r="I624" t="s">
        <v>1637</v>
      </c>
      <c r="J624">
        <v>232</v>
      </c>
      <c r="K624" t="s">
        <v>84</v>
      </c>
      <c r="L624" t="s">
        <v>85</v>
      </c>
      <c r="M624" t="s">
        <v>86</v>
      </c>
      <c r="N624">
        <v>2</v>
      </c>
      <c r="O624" s="1">
        <v>44515.454525462963</v>
      </c>
      <c r="P624" s="1">
        <v>44515.598645833335</v>
      </c>
      <c r="Q624">
        <v>11099</v>
      </c>
      <c r="R624">
        <v>1353</v>
      </c>
      <c r="S624" t="b">
        <v>0</v>
      </c>
      <c r="T624" t="s">
        <v>87</v>
      </c>
      <c r="U624" t="b">
        <v>0</v>
      </c>
      <c r="V624" t="s">
        <v>290</v>
      </c>
      <c r="W624" s="1">
        <v>44515.463854166665</v>
      </c>
      <c r="X624">
        <v>774</v>
      </c>
      <c r="Y624">
        <v>207</v>
      </c>
      <c r="Z624">
        <v>0</v>
      </c>
      <c r="AA624">
        <v>207</v>
      </c>
      <c r="AB624">
        <v>0</v>
      </c>
      <c r="AC624">
        <v>29</v>
      </c>
      <c r="AD624">
        <v>25</v>
      </c>
      <c r="AE624">
        <v>0</v>
      </c>
      <c r="AF624">
        <v>0</v>
      </c>
      <c r="AG624">
        <v>0</v>
      </c>
      <c r="AH624" t="s">
        <v>104</v>
      </c>
      <c r="AI624" s="1">
        <v>44515.598645833335</v>
      </c>
      <c r="AJ624">
        <v>571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25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>
      <c r="A625" t="s">
        <v>1638</v>
      </c>
      <c r="B625" t="s">
        <v>79</v>
      </c>
      <c r="C625" t="s">
        <v>1639</v>
      </c>
      <c r="D625" t="s">
        <v>81</v>
      </c>
      <c r="E625" s="2" t="str">
        <f>HYPERLINK("capsilon://?command=openfolder&amp;siteaddress=FAM.docvelocity-na8.net&amp;folderid=FXAB2D7947-A831-0556-3C87-BD3E98792FAF","FX21114507")</f>
        <v>FX21114507</v>
      </c>
      <c r="F625" t="s">
        <v>19</v>
      </c>
      <c r="G625" t="s">
        <v>19</v>
      </c>
      <c r="H625" t="s">
        <v>82</v>
      </c>
      <c r="I625" t="s">
        <v>1640</v>
      </c>
      <c r="J625">
        <v>229</v>
      </c>
      <c r="K625" t="s">
        <v>84</v>
      </c>
      <c r="L625" t="s">
        <v>85</v>
      </c>
      <c r="M625" t="s">
        <v>86</v>
      </c>
      <c r="N625">
        <v>2</v>
      </c>
      <c r="O625" s="1">
        <v>44515.454641203702</v>
      </c>
      <c r="P625" s="1">
        <v>44515.606400462966</v>
      </c>
      <c r="Q625">
        <v>11679</v>
      </c>
      <c r="R625">
        <v>1433</v>
      </c>
      <c r="S625" t="b">
        <v>0</v>
      </c>
      <c r="T625" t="s">
        <v>87</v>
      </c>
      <c r="U625" t="b">
        <v>0</v>
      </c>
      <c r="V625" t="s">
        <v>130</v>
      </c>
      <c r="W625" s="1">
        <v>44515.46466435185</v>
      </c>
      <c r="X625">
        <v>764</v>
      </c>
      <c r="Y625">
        <v>197</v>
      </c>
      <c r="Z625">
        <v>0</v>
      </c>
      <c r="AA625">
        <v>197</v>
      </c>
      <c r="AB625">
        <v>0</v>
      </c>
      <c r="AC625">
        <v>64</v>
      </c>
      <c r="AD625">
        <v>32</v>
      </c>
      <c r="AE625">
        <v>0</v>
      </c>
      <c r="AF625">
        <v>0</v>
      </c>
      <c r="AG625">
        <v>0</v>
      </c>
      <c r="AH625" t="s">
        <v>104</v>
      </c>
      <c r="AI625" s="1">
        <v>44515.606400462966</v>
      </c>
      <c r="AJ625">
        <v>669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32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>
      <c r="A626" t="s">
        <v>1641</v>
      </c>
      <c r="B626" t="s">
        <v>79</v>
      </c>
      <c r="C626" t="s">
        <v>1642</v>
      </c>
      <c r="D626" t="s">
        <v>81</v>
      </c>
      <c r="E626" s="2" t="str">
        <f>HYPERLINK("capsilon://?command=openfolder&amp;siteaddress=FAM.docvelocity-na8.net&amp;folderid=FX453B7FDD-6531-5EBD-56BE-36226CAB24B2","FX21115193")</f>
        <v>FX21115193</v>
      </c>
      <c r="F626" t="s">
        <v>19</v>
      </c>
      <c r="G626" t="s">
        <v>19</v>
      </c>
      <c r="H626" t="s">
        <v>82</v>
      </c>
      <c r="I626" t="s">
        <v>1643</v>
      </c>
      <c r="J626">
        <v>463</v>
      </c>
      <c r="K626" t="s">
        <v>84</v>
      </c>
      <c r="L626" t="s">
        <v>85</v>
      </c>
      <c r="M626" t="s">
        <v>86</v>
      </c>
      <c r="N626">
        <v>2</v>
      </c>
      <c r="O626" s="1">
        <v>44515.455914351849</v>
      </c>
      <c r="P626" s="1">
        <v>44515.619155092594</v>
      </c>
      <c r="Q626">
        <v>12221</v>
      </c>
      <c r="R626">
        <v>1883</v>
      </c>
      <c r="S626" t="b">
        <v>0</v>
      </c>
      <c r="T626" t="s">
        <v>87</v>
      </c>
      <c r="U626" t="b">
        <v>0</v>
      </c>
      <c r="V626" t="s">
        <v>181</v>
      </c>
      <c r="W626" s="1">
        <v>44515.466319444444</v>
      </c>
      <c r="X626">
        <v>781</v>
      </c>
      <c r="Y626">
        <v>414</v>
      </c>
      <c r="Z626">
        <v>0</v>
      </c>
      <c r="AA626">
        <v>414</v>
      </c>
      <c r="AB626">
        <v>0</v>
      </c>
      <c r="AC626">
        <v>29</v>
      </c>
      <c r="AD626">
        <v>49</v>
      </c>
      <c r="AE626">
        <v>0</v>
      </c>
      <c r="AF626">
        <v>0</v>
      </c>
      <c r="AG626">
        <v>0</v>
      </c>
      <c r="AH626" t="s">
        <v>104</v>
      </c>
      <c r="AI626" s="1">
        <v>44515.619155092594</v>
      </c>
      <c r="AJ626">
        <v>1102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49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>
      <c r="A627" t="s">
        <v>1644</v>
      </c>
      <c r="B627" t="s">
        <v>79</v>
      </c>
      <c r="C627" t="s">
        <v>1211</v>
      </c>
      <c r="D627" t="s">
        <v>81</v>
      </c>
      <c r="E627" s="2" t="str">
        <f>HYPERLINK("capsilon://?command=openfolder&amp;siteaddress=FAM.docvelocity-na8.net&amp;folderid=FX92C26481-870A-D573-0DB4-42C6D02335DB","FX21114932")</f>
        <v>FX21114932</v>
      </c>
      <c r="F627" t="s">
        <v>19</v>
      </c>
      <c r="G627" t="s">
        <v>19</v>
      </c>
      <c r="H627" t="s">
        <v>82</v>
      </c>
      <c r="I627" t="s">
        <v>1645</v>
      </c>
      <c r="J627">
        <v>66</v>
      </c>
      <c r="K627" t="s">
        <v>84</v>
      </c>
      <c r="L627" t="s">
        <v>85</v>
      </c>
      <c r="M627" t="s">
        <v>86</v>
      </c>
      <c r="N627">
        <v>2</v>
      </c>
      <c r="O627" s="1">
        <v>44515.462372685186</v>
      </c>
      <c r="P627" s="1">
        <v>44515.615266203706</v>
      </c>
      <c r="Q627">
        <v>12686</v>
      </c>
      <c r="R627">
        <v>524</v>
      </c>
      <c r="S627" t="b">
        <v>0</v>
      </c>
      <c r="T627" t="s">
        <v>87</v>
      </c>
      <c r="U627" t="b">
        <v>0</v>
      </c>
      <c r="V627" t="s">
        <v>290</v>
      </c>
      <c r="W627" s="1">
        <v>44515.46638888889</v>
      </c>
      <c r="X627">
        <v>218</v>
      </c>
      <c r="Y627">
        <v>52</v>
      </c>
      <c r="Z627">
        <v>0</v>
      </c>
      <c r="AA627">
        <v>52</v>
      </c>
      <c r="AB627">
        <v>0</v>
      </c>
      <c r="AC627">
        <v>24</v>
      </c>
      <c r="AD627">
        <v>14</v>
      </c>
      <c r="AE627">
        <v>0</v>
      </c>
      <c r="AF627">
        <v>0</v>
      </c>
      <c r="AG627">
        <v>0</v>
      </c>
      <c r="AH627" t="s">
        <v>89</v>
      </c>
      <c r="AI627" s="1">
        <v>44515.615266203706</v>
      </c>
      <c r="AJ627">
        <v>306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14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>
      <c r="A628" t="s">
        <v>1646</v>
      </c>
      <c r="B628" t="s">
        <v>79</v>
      </c>
      <c r="C628" t="s">
        <v>1037</v>
      </c>
      <c r="D628" t="s">
        <v>81</v>
      </c>
      <c r="E628" s="2" t="str">
        <f>HYPERLINK("capsilon://?command=openfolder&amp;siteaddress=FAM.docvelocity-na8.net&amp;folderid=FX95557677-36A8-7475-41DE-24402A445583","FX21113153")</f>
        <v>FX21113153</v>
      </c>
      <c r="F628" t="s">
        <v>19</v>
      </c>
      <c r="G628" t="s">
        <v>19</v>
      </c>
      <c r="H628" t="s">
        <v>82</v>
      </c>
      <c r="I628" t="s">
        <v>1647</v>
      </c>
      <c r="J628">
        <v>66</v>
      </c>
      <c r="K628" t="s">
        <v>84</v>
      </c>
      <c r="L628" t="s">
        <v>85</v>
      </c>
      <c r="M628" t="s">
        <v>86</v>
      </c>
      <c r="N628">
        <v>2</v>
      </c>
      <c r="O628" s="1">
        <v>44515.464004629626</v>
      </c>
      <c r="P628" s="1">
        <v>44515.618263888886</v>
      </c>
      <c r="Q628">
        <v>12714</v>
      </c>
      <c r="R628">
        <v>614</v>
      </c>
      <c r="S628" t="b">
        <v>0</v>
      </c>
      <c r="T628" t="s">
        <v>87</v>
      </c>
      <c r="U628" t="b">
        <v>0</v>
      </c>
      <c r="V628" t="s">
        <v>130</v>
      </c>
      <c r="W628" s="1">
        <v>44515.4687962963</v>
      </c>
      <c r="X628">
        <v>356</v>
      </c>
      <c r="Y628">
        <v>52</v>
      </c>
      <c r="Z628">
        <v>0</v>
      </c>
      <c r="AA628">
        <v>52</v>
      </c>
      <c r="AB628">
        <v>0</v>
      </c>
      <c r="AC628">
        <v>32</v>
      </c>
      <c r="AD628">
        <v>14</v>
      </c>
      <c r="AE628">
        <v>0</v>
      </c>
      <c r="AF628">
        <v>0</v>
      </c>
      <c r="AG628">
        <v>0</v>
      </c>
      <c r="AH628" t="s">
        <v>89</v>
      </c>
      <c r="AI628" s="1">
        <v>44515.618263888886</v>
      </c>
      <c r="AJ628">
        <v>258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14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>
      <c r="A629" t="s">
        <v>1648</v>
      </c>
      <c r="B629" t="s">
        <v>79</v>
      </c>
      <c r="C629" t="s">
        <v>1649</v>
      </c>
      <c r="D629" t="s">
        <v>81</v>
      </c>
      <c r="E629" s="2" t="str">
        <f>HYPERLINK("capsilon://?command=openfolder&amp;siteaddress=FAM.docvelocity-na8.net&amp;folderid=FXE394FAD6-0EA7-0F71-E4FA-0818CBCA6806","FX21115184")</f>
        <v>FX21115184</v>
      </c>
      <c r="F629" t="s">
        <v>19</v>
      </c>
      <c r="G629" t="s">
        <v>19</v>
      </c>
      <c r="H629" t="s">
        <v>82</v>
      </c>
      <c r="I629" t="s">
        <v>1650</v>
      </c>
      <c r="J629">
        <v>224</v>
      </c>
      <c r="K629" t="s">
        <v>84</v>
      </c>
      <c r="L629" t="s">
        <v>85</v>
      </c>
      <c r="M629" t="s">
        <v>86</v>
      </c>
      <c r="N629">
        <v>2</v>
      </c>
      <c r="O629" s="1">
        <v>44515.468240740738</v>
      </c>
      <c r="P629" s="1">
        <v>44515.631932870368</v>
      </c>
      <c r="Q629">
        <v>12334</v>
      </c>
      <c r="R629">
        <v>1809</v>
      </c>
      <c r="S629" t="b">
        <v>0</v>
      </c>
      <c r="T629" t="s">
        <v>87</v>
      </c>
      <c r="U629" t="b">
        <v>0</v>
      </c>
      <c r="V629" t="s">
        <v>147</v>
      </c>
      <c r="W629" s="1">
        <v>44515.473703703705</v>
      </c>
      <c r="X629">
        <v>468</v>
      </c>
      <c r="Y629">
        <v>190</v>
      </c>
      <c r="Z629">
        <v>0</v>
      </c>
      <c r="AA629">
        <v>190</v>
      </c>
      <c r="AB629">
        <v>0</v>
      </c>
      <c r="AC629">
        <v>20</v>
      </c>
      <c r="AD629">
        <v>34</v>
      </c>
      <c r="AE629">
        <v>0</v>
      </c>
      <c r="AF629">
        <v>0</v>
      </c>
      <c r="AG629">
        <v>0</v>
      </c>
      <c r="AH629" t="s">
        <v>182</v>
      </c>
      <c r="AI629" s="1">
        <v>44515.631932870368</v>
      </c>
      <c r="AJ629">
        <v>1330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34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>
      <c r="A630" t="s">
        <v>1651</v>
      </c>
      <c r="B630" t="s">
        <v>79</v>
      </c>
      <c r="C630" t="s">
        <v>1652</v>
      </c>
      <c r="D630" t="s">
        <v>81</v>
      </c>
      <c r="E630" s="2" t="str">
        <f>HYPERLINK("capsilon://?command=openfolder&amp;siteaddress=FAM.docvelocity-na8.net&amp;folderid=FX56974B67-D139-9167-1949-4919002CF76F","FX21114066")</f>
        <v>FX21114066</v>
      </c>
      <c r="F630" t="s">
        <v>19</v>
      </c>
      <c r="G630" t="s">
        <v>19</v>
      </c>
      <c r="H630" t="s">
        <v>82</v>
      </c>
      <c r="I630" t="s">
        <v>1653</v>
      </c>
      <c r="J630">
        <v>451</v>
      </c>
      <c r="K630" t="s">
        <v>84</v>
      </c>
      <c r="L630" t="s">
        <v>85</v>
      </c>
      <c r="M630" t="s">
        <v>86</v>
      </c>
      <c r="N630">
        <v>2</v>
      </c>
      <c r="O630" s="1">
        <v>44515.471990740742</v>
      </c>
      <c r="P630" s="1">
        <v>44515.641898148147</v>
      </c>
      <c r="Q630">
        <v>11358</v>
      </c>
      <c r="R630">
        <v>3322</v>
      </c>
      <c r="S630" t="b">
        <v>0</v>
      </c>
      <c r="T630" t="s">
        <v>87</v>
      </c>
      <c r="U630" t="b">
        <v>0</v>
      </c>
      <c r="V630" t="s">
        <v>290</v>
      </c>
      <c r="W630" s="1">
        <v>44515.486990740741</v>
      </c>
      <c r="X630">
        <v>1281</v>
      </c>
      <c r="Y630">
        <v>403</v>
      </c>
      <c r="Z630">
        <v>0</v>
      </c>
      <c r="AA630">
        <v>403</v>
      </c>
      <c r="AB630">
        <v>0</v>
      </c>
      <c r="AC630">
        <v>12</v>
      </c>
      <c r="AD630">
        <v>48</v>
      </c>
      <c r="AE630">
        <v>0</v>
      </c>
      <c r="AF630">
        <v>0</v>
      </c>
      <c r="AG630">
        <v>0</v>
      </c>
      <c r="AH630" t="s">
        <v>89</v>
      </c>
      <c r="AI630" s="1">
        <v>44515.641898148147</v>
      </c>
      <c r="AJ630">
        <v>2041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48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>
      <c r="A631" t="s">
        <v>1654</v>
      </c>
      <c r="B631" t="s">
        <v>79</v>
      </c>
      <c r="C631" t="s">
        <v>1655</v>
      </c>
      <c r="D631" t="s">
        <v>81</v>
      </c>
      <c r="E631" s="2" t="str">
        <f>HYPERLINK("capsilon://?command=openfolder&amp;siteaddress=FAM.docvelocity-na8.net&amp;folderid=FXC89DA284-6AD3-9513-F5F6-81588AEDD628","FX21113050")</f>
        <v>FX21113050</v>
      </c>
      <c r="F631" t="s">
        <v>19</v>
      </c>
      <c r="G631" t="s">
        <v>19</v>
      </c>
      <c r="H631" t="s">
        <v>82</v>
      </c>
      <c r="I631" t="s">
        <v>1656</v>
      </c>
      <c r="J631">
        <v>176</v>
      </c>
      <c r="K631" t="s">
        <v>84</v>
      </c>
      <c r="L631" t="s">
        <v>85</v>
      </c>
      <c r="M631" t="s">
        <v>86</v>
      </c>
      <c r="N631">
        <v>2</v>
      </c>
      <c r="O631" s="1">
        <v>44515.472858796296</v>
      </c>
      <c r="P631" s="1">
        <v>44515.624606481484</v>
      </c>
      <c r="Q631">
        <v>12350</v>
      </c>
      <c r="R631">
        <v>761</v>
      </c>
      <c r="S631" t="b">
        <v>0</v>
      </c>
      <c r="T631" t="s">
        <v>87</v>
      </c>
      <c r="U631" t="b">
        <v>0</v>
      </c>
      <c r="V631" t="s">
        <v>147</v>
      </c>
      <c r="W631" s="1">
        <v>44515.477071759262</v>
      </c>
      <c r="X631">
        <v>291</v>
      </c>
      <c r="Y631">
        <v>159</v>
      </c>
      <c r="Z631">
        <v>0</v>
      </c>
      <c r="AA631">
        <v>159</v>
      </c>
      <c r="AB631">
        <v>0</v>
      </c>
      <c r="AC631">
        <v>5</v>
      </c>
      <c r="AD631">
        <v>17</v>
      </c>
      <c r="AE631">
        <v>0</v>
      </c>
      <c r="AF631">
        <v>0</v>
      </c>
      <c r="AG631">
        <v>0</v>
      </c>
      <c r="AH631" t="s">
        <v>104</v>
      </c>
      <c r="AI631" s="1">
        <v>44515.624606481484</v>
      </c>
      <c r="AJ631">
        <v>470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>
      <c r="A632" t="s">
        <v>1657</v>
      </c>
      <c r="B632" t="s">
        <v>79</v>
      </c>
      <c r="C632" t="s">
        <v>1658</v>
      </c>
      <c r="D632" t="s">
        <v>81</v>
      </c>
      <c r="E632" s="2" t="str">
        <f>HYPERLINK("capsilon://?command=openfolder&amp;siteaddress=FAM.docvelocity-na8.net&amp;folderid=FX618D5E96-5842-49A4-3514-5AF3075DDD17","FX21116504")</f>
        <v>FX21116504</v>
      </c>
      <c r="F632" t="s">
        <v>19</v>
      </c>
      <c r="G632" t="s">
        <v>19</v>
      </c>
      <c r="H632" t="s">
        <v>82</v>
      </c>
      <c r="I632" t="s">
        <v>1659</v>
      </c>
      <c r="J632">
        <v>329</v>
      </c>
      <c r="K632" t="s">
        <v>84</v>
      </c>
      <c r="L632" t="s">
        <v>85</v>
      </c>
      <c r="M632" t="s">
        <v>86</v>
      </c>
      <c r="N632">
        <v>2</v>
      </c>
      <c r="O632" s="1">
        <v>44515.474826388891</v>
      </c>
      <c r="P632" s="1">
        <v>44515.631979166668</v>
      </c>
      <c r="Q632">
        <v>11927</v>
      </c>
      <c r="R632">
        <v>1651</v>
      </c>
      <c r="S632" t="b">
        <v>0</v>
      </c>
      <c r="T632" t="s">
        <v>87</v>
      </c>
      <c r="U632" t="b">
        <v>0</v>
      </c>
      <c r="V632" t="s">
        <v>1039</v>
      </c>
      <c r="W632" s="1">
        <v>44515.489884259259</v>
      </c>
      <c r="X632">
        <v>998</v>
      </c>
      <c r="Y632">
        <v>247</v>
      </c>
      <c r="Z632">
        <v>0</v>
      </c>
      <c r="AA632">
        <v>247</v>
      </c>
      <c r="AB632">
        <v>0</v>
      </c>
      <c r="AC632">
        <v>8</v>
      </c>
      <c r="AD632">
        <v>82</v>
      </c>
      <c r="AE632">
        <v>0</v>
      </c>
      <c r="AF632">
        <v>0</v>
      </c>
      <c r="AG632">
        <v>0</v>
      </c>
      <c r="AH632" t="s">
        <v>104</v>
      </c>
      <c r="AI632" s="1">
        <v>44515.631979166668</v>
      </c>
      <c r="AJ632">
        <v>636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82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>
      <c r="A633" t="s">
        <v>1660</v>
      </c>
      <c r="B633" t="s">
        <v>79</v>
      </c>
      <c r="C633" t="s">
        <v>1661</v>
      </c>
      <c r="D633" t="s">
        <v>81</v>
      </c>
      <c r="E633" s="2" t="str">
        <f>HYPERLINK("capsilon://?command=openfolder&amp;siteaddress=FAM.docvelocity-na8.net&amp;folderid=FXE9DE1136-5811-181D-CC08-A0A73A846BB8","FX21115731")</f>
        <v>FX21115731</v>
      </c>
      <c r="F633" t="s">
        <v>19</v>
      </c>
      <c r="G633" t="s">
        <v>19</v>
      </c>
      <c r="H633" t="s">
        <v>82</v>
      </c>
      <c r="I633" t="s">
        <v>1662</v>
      </c>
      <c r="J633">
        <v>203</v>
      </c>
      <c r="K633" t="s">
        <v>84</v>
      </c>
      <c r="L633" t="s">
        <v>85</v>
      </c>
      <c r="M633" t="s">
        <v>86</v>
      </c>
      <c r="N633">
        <v>2</v>
      </c>
      <c r="O633" s="1">
        <v>44515.480532407404</v>
      </c>
      <c r="P633" s="1">
        <v>44515.644745370373</v>
      </c>
      <c r="Q633">
        <v>13098</v>
      </c>
      <c r="R633">
        <v>1090</v>
      </c>
      <c r="S633" t="b">
        <v>0</v>
      </c>
      <c r="T633" t="s">
        <v>87</v>
      </c>
      <c r="U633" t="b">
        <v>0</v>
      </c>
      <c r="V633" t="s">
        <v>130</v>
      </c>
      <c r="W633" s="1">
        <v>44515.485208333332</v>
      </c>
      <c r="X633">
        <v>392</v>
      </c>
      <c r="Y633">
        <v>167</v>
      </c>
      <c r="Z633">
        <v>0</v>
      </c>
      <c r="AA633">
        <v>167</v>
      </c>
      <c r="AB633">
        <v>0</v>
      </c>
      <c r="AC633">
        <v>3</v>
      </c>
      <c r="AD633">
        <v>36</v>
      </c>
      <c r="AE633">
        <v>0</v>
      </c>
      <c r="AF633">
        <v>0</v>
      </c>
      <c r="AG633">
        <v>0</v>
      </c>
      <c r="AH633" t="s">
        <v>104</v>
      </c>
      <c r="AI633" s="1">
        <v>44515.644745370373</v>
      </c>
      <c r="AJ633">
        <v>692</v>
      </c>
      <c r="AK633">
        <v>2</v>
      </c>
      <c r="AL633">
        <v>0</v>
      </c>
      <c r="AM633">
        <v>2</v>
      </c>
      <c r="AN633">
        <v>0</v>
      </c>
      <c r="AO633">
        <v>2</v>
      </c>
      <c r="AP633">
        <v>34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>
      <c r="A634" t="s">
        <v>1663</v>
      </c>
      <c r="B634" t="s">
        <v>79</v>
      </c>
      <c r="C634" t="s">
        <v>1391</v>
      </c>
      <c r="D634" t="s">
        <v>81</v>
      </c>
      <c r="E634" s="2" t="str">
        <f>HYPERLINK("capsilon://?command=openfolder&amp;siteaddress=FAM.docvelocity-na8.net&amp;folderid=FX3B3BB5E6-AB48-0C52-DA64-5D42F65FE78F","FX21115029")</f>
        <v>FX21115029</v>
      </c>
      <c r="F634" t="s">
        <v>19</v>
      </c>
      <c r="G634" t="s">
        <v>19</v>
      </c>
      <c r="H634" t="s">
        <v>82</v>
      </c>
      <c r="I634" t="s">
        <v>1664</v>
      </c>
      <c r="J634">
        <v>115</v>
      </c>
      <c r="K634" t="s">
        <v>84</v>
      </c>
      <c r="L634" t="s">
        <v>85</v>
      </c>
      <c r="M634" t="s">
        <v>86</v>
      </c>
      <c r="N634">
        <v>2</v>
      </c>
      <c r="O634" s="1">
        <v>44515.493784722225</v>
      </c>
      <c r="P634" s="1">
        <v>44515.636724537035</v>
      </c>
      <c r="Q634">
        <v>11360</v>
      </c>
      <c r="R634">
        <v>990</v>
      </c>
      <c r="S634" t="b">
        <v>0</v>
      </c>
      <c r="T634" t="s">
        <v>87</v>
      </c>
      <c r="U634" t="b">
        <v>0</v>
      </c>
      <c r="V634" t="s">
        <v>130</v>
      </c>
      <c r="W634" s="1">
        <v>44515.501180555555</v>
      </c>
      <c r="X634">
        <v>581</v>
      </c>
      <c r="Y634">
        <v>95</v>
      </c>
      <c r="Z634">
        <v>0</v>
      </c>
      <c r="AA634">
        <v>95</v>
      </c>
      <c r="AB634">
        <v>0</v>
      </c>
      <c r="AC634">
        <v>23</v>
      </c>
      <c r="AD634">
        <v>20</v>
      </c>
      <c r="AE634">
        <v>0</v>
      </c>
      <c r="AF634">
        <v>0</v>
      </c>
      <c r="AG634">
        <v>0</v>
      </c>
      <c r="AH634" t="s">
        <v>104</v>
      </c>
      <c r="AI634" s="1">
        <v>44515.636724537035</v>
      </c>
      <c r="AJ634">
        <v>409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20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>
      <c r="A635" t="s">
        <v>1665</v>
      </c>
      <c r="B635" t="s">
        <v>79</v>
      </c>
      <c r="C635" t="s">
        <v>1391</v>
      </c>
      <c r="D635" t="s">
        <v>81</v>
      </c>
      <c r="E635" s="2" t="str">
        <f>HYPERLINK("capsilon://?command=openfolder&amp;siteaddress=FAM.docvelocity-na8.net&amp;folderid=FX3B3BB5E6-AB48-0C52-DA64-5D42F65FE78F","FX21115029")</f>
        <v>FX21115029</v>
      </c>
      <c r="F635" t="s">
        <v>19</v>
      </c>
      <c r="G635" t="s">
        <v>19</v>
      </c>
      <c r="H635" t="s">
        <v>82</v>
      </c>
      <c r="I635" t="s">
        <v>1666</v>
      </c>
      <c r="J635">
        <v>110</v>
      </c>
      <c r="K635" t="s">
        <v>84</v>
      </c>
      <c r="L635" t="s">
        <v>85</v>
      </c>
      <c r="M635" t="s">
        <v>86</v>
      </c>
      <c r="N635">
        <v>2</v>
      </c>
      <c r="O635" s="1">
        <v>44515.493831018517</v>
      </c>
      <c r="P635" s="1">
        <v>44515.651446759257</v>
      </c>
      <c r="Q635">
        <v>12270</v>
      </c>
      <c r="R635">
        <v>1348</v>
      </c>
      <c r="S635" t="b">
        <v>0</v>
      </c>
      <c r="T635" t="s">
        <v>87</v>
      </c>
      <c r="U635" t="b">
        <v>0</v>
      </c>
      <c r="V635" t="s">
        <v>1039</v>
      </c>
      <c r="W635" s="1">
        <v>44515.50104166667</v>
      </c>
      <c r="X635">
        <v>523</v>
      </c>
      <c r="Y635">
        <v>103</v>
      </c>
      <c r="Z635">
        <v>0</v>
      </c>
      <c r="AA635">
        <v>103</v>
      </c>
      <c r="AB635">
        <v>0</v>
      </c>
      <c r="AC635">
        <v>17</v>
      </c>
      <c r="AD635">
        <v>7</v>
      </c>
      <c r="AE635">
        <v>0</v>
      </c>
      <c r="AF635">
        <v>0</v>
      </c>
      <c r="AG635">
        <v>0</v>
      </c>
      <c r="AH635" t="s">
        <v>89</v>
      </c>
      <c r="AI635" s="1">
        <v>44515.651446759257</v>
      </c>
      <c r="AJ635">
        <v>825</v>
      </c>
      <c r="AK635">
        <v>7</v>
      </c>
      <c r="AL635">
        <v>0</v>
      </c>
      <c r="AM635">
        <v>7</v>
      </c>
      <c r="AN635">
        <v>0</v>
      </c>
      <c r="AO635">
        <v>7</v>
      </c>
      <c r="AP635">
        <v>0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>
      <c r="A636" t="s">
        <v>1667</v>
      </c>
      <c r="B636" t="s">
        <v>79</v>
      </c>
      <c r="C636" t="s">
        <v>1668</v>
      </c>
      <c r="D636" t="s">
        <v>81</v>
      </c>
      <c r="E636" s="2" t="str">
        <f>HYPERLINK("capsilon://?command=openfolder&amp;siteaddress=FAM.docvelocity-na8.net&amp;folderid=FX11B37E36-FD3B-6E5D-C67D-4F03A728636F","FX21116234")</f>
        <v>FX21116234</v>
      </c>
      <c r="F636" t="s">
        <v>19</v>
      </c>
      <c r="G636" t="s">
        <v>19</v>
      </c>
      <c r="H636" t="s">
        <v>82</v>
      </c>
      <c r="I636" t="s">
        <v>1669</v>
      </c>
      <c r="J636">
        <v>470</v>
      </c>
      <c r="K636" t="s">
        <v>84</v>
      </c>
      <c r="L636" t="s">
        <v>85</v>
      </c>
      <c r="M636" t="s">
        <v>86</v>
      </c>
      <c r="N636">
        <v>2</v>
      </c>
      <c r="O636" s="1">
        <v>44515.493900462963</v>
      </c>
      <c r="P636" s="1">
        <v>44515.6797337963</v>
      </c>
      <c r="Q636">
        <v>11846</v>
      </c>
      <c r="R636">
        <v>4210</v>
      </c>
      <c r="S636" t="b">
        <v>0</v>
      </c>
      <c r="T636" t="s">
        <v>87</v>
      </c>
      <c r="U636" t="b">
        <v>0</v>
      </c>
      <c r="V636" t="s">
        <v>173</v>
      </c>
      <c r="W636" s="1">
        <v>44515.516689814816</v>
      </c>
      <c r="X636">
        <v>1737</v>
      </c>
      <c r="Y636">
        <v>401</v>
      </c>
      <c r="Z636">
        <v>0</v>
      </c>
      <c r="AA636">
        <v>401</v>
      </c>
      <c r="AB636">
        <v>0</v>
      </c>
      <c r="AC636">
        <v>45</v>
      </c>
      <c r="AD636">
        <v>69</v>
      </c>
      <c r="AE636">
        <v>0</v>
      </c>
      <c r="AF636">
        <v>0</v>
      </c>
      <c r="AG636">
        <v>0</v>
      </c>
      <c r="AH636" t="s">
        <v>89</v>
      </c>
      <c r="AI636" s="1">
        <v>44515.6797337963</v>
      </c>
      <c r="AJ636">
        <v>2443</v>
      </c>
      <c r="AK636">
        <v>0</v>
      </c>
      <c r="AL636">
        <v>0</v>
      </c>
      <c r="AM636">
        <v>0</v>
      </c>
      <c r="AN636">
        <v>0</v>
      </c>
      <c r="AO636">
        <v>2</v>
      </c>
      <c r="AP636">
        <v>69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>
      <c r="A637" t="s">
        <v>1670</v>
      </c>
      <c r="B637" t="s">
        <v>79</v>
      </c>
      <c r="C637" t="s">
        <v>1391</v>
      </c>
      <c r="D637" t="s">
        <v>81</v>
      </c>
      <c r="E637" s="2" t="str">
        <f>HYPERLINK("capsilon://?command=openfolder&amp;siteaddress=FAM.docvelocity-na8.net&amp;folderid=FX3B3BB5E6-AB48-0C52-DA64-5D42F65FE78F","FX21115029")</f>
        <v>FX21115029</v>
      </c>
      <c r="F637" t="s">
        <v>19</v>
      </c>
      <c r="G637" t="s">
        <v>19</v>
      </c>
      <c r="H637" t="s">
        <v>82</v>
      </c>
      <c r="I637" t="s">
        <v>1671</v>
      </c>
      <c r="J637">
        <v>115</v>
      </c>
      <c r="K637" t="s">
        <v>84</v>
      </c>
      <c r="L637" t="s">
        <v>85</v>
      </c>
      <c r="M637" t="s">
        <v>86</v>
      </c>
      <c r="N637">
        <v>2</v>
      </c>
      <c r="O637" s="1">
        <v>44515.493969907409</v>
      </c>
      <c r="P637" s="1">
        <v>44515.709513888891</v>
      </c>
      <c r="Q637">
        <v>17667</v>
      </c>
      <c r="R637">
        <v>956</v>
      </c>
      <c r="S637" t="b">
        <v>0</v>
      </c>
      <c r="T637" t="s">
        <v>87</v>
      </c>
      <c r="U637" t="b">
        <v>0</v>
      </c>
      <c r="V637" t="s">
        <v>1039</v>
      </c>
      <c r="W637" s="1">
        <v>44515.506805555553</v>
      </c>
      <c r="X637">
        <v>497</v>
      </c>
      <c r="Y637">
        <v>98</v>
      </c>
      <c r="Z637">
        <v>0</v>
      </c>
      <c r="AA637">
        <v>98</v>
      </c>
      <c r="AB637">
        <v>0</v>
      </c>
      <c r="AC637">
        <v>15</v>
      </c>
      <c r="AD637">
        <v>17</v>
      </c>
      <c r="AE637">
        <v>0</v>
      </c>
      <c r="AF637">
        <v>0</v>
      </c>
      <c r="AG637">
        <v>0</v>
      </c>
      <c r="AH637" t="s">
        <v>89</v>
      </c>
      <c r="AI637" s="1">
        <v>44515.709513888891</v>
      </c>
      <c r="AJ637">
        <v>419</v>
      </c>
      <c r="AK637">
        <v>4</v>
      </c>
      <c r="AL637">
        <v>0</v>
      </c>
      <c r="AM637">
        <v>4</v>
      </c>
      <c r="AN637">
        <v>0</v>
      </c>
      <c r="AO637">
        <v>4</v>
      </c>
      <c r="AP637">
        <v>13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>
      <c r="A638" t="s">
        <v>1672</v>
      </c>
      <c r="B638" t="s">
        <v>79</v>
      </c>
      <c r="C638" t="s">
        <v>1391</v>
      </c>
      <c r="D638" t="s">
        <v>81</v>
      </c>
      <c r="E638" s="2" t="str">
        <f>HYPERLINK("capsilon://?command=openfolder&amp;siteaddress=FAM.docvelocity-na8.net&amp;folderid=FX3B3BB5E6-AB48-0C52-DA64-5D42F65FE78F","FX21115029")</f>
        <v>FX21115029</v>
      </c>
      <c r="F638" t="s">
        <v>19</v>
      </c>
      <c r="G638" t="s">
        <v>19</v>
      </c>
      <c r="H638" t="s">
        <v>82</v>
      </c>
      <c r="I638" t="s">
        <v>1673</v>
      </c>
      <c r="J638">
        <v>83</v>
      </c>
      <c r="K638" t="s">
        <v>84</v>
      </c>
      <c r="L638" t="s">
        <v>85</v>
      </c>
      <c r="M638" t="s">
        <v>86</v>
      </c>
      <c r="N638">
        <v>2</v>
      </c>
      <c r="O638" s="1">
        <v>44515.49417824074</v>
      </c>
      <c r="P638" s="1">
        <v>44515.715173611112</v>
      </c>
      <c r="Q638">
        <v>18424</v>
      </c>
      <c r="R638">
        <v>670</v>
      </c>
      <c r="S638" t="b">
        <v>0</v>
      </c>
      <c r="T638" t="s">
        <v>87</v>
      </c>
      <c r="U638" t="b">
        <v>0</v>
      </c>
      <c r="V638" t="s">
        <v>130</v>
      </c>
      <c r="W638" s="1">
        <v>44515.503298611111</v>
      </c>
      <c r="X638">
        <v>182</v>
      </c>
      <c r="Y638">
        <v>78</v>
      </c>
      <c r="Z638">
        <v>0</v>
      </c>
      <c r="AA638">
        <v>78</v>
      </c>
      <c r="AB638">
        <v>0</v>
      </c>
      <c r="AC638">
        <v>1</v>
      </c>
      <c r="AD638">
        <v>5</v>
      </c>
      <c r="AE638">
        <v>0</v>
      </c>
      <c r="AF638">
        <v>0</v>
      </c>
      <c r="AG638">
        <v>0</v>
      </c>
      <c r="AH638" t="s">
        <v>89</v>
      </c>
      <c r="AI638" s="1">
        <v>44515.715173611112</v>
      </c>
      <c r="AJ638">
        <v>488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4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>
      <c r="A639" t="s">
        <v>1674</v>
      </c>
      <c r="B639" t="s">
        <v>79</v>
      </c>
      <c r="C639" t="s">
        <v>1391</v>
      </c>
      <c r="D639" t="s">
        <v>81</v>
      </c>
      <c r="E639" s="2" t="str">
        <f>HYPERLINK("capsilon://?command=openfolder&amp;siteaddress=FAM.docvelocity-na8.net&amp;folderid=FX3B3BB5E6-AB48-0C52-DA64-5D42F65FE78F","FX21115029")</f>
        <v>FX21115029</v>
      </c>
      <c r="F639" t="s">
        <v>19</v>
      </c>
      <c r="G639" t="s">
        <v>19</v>
      </c>
      <c r="H639" t="s">
        <v>82</v>
      </c>
      <c r="I639" t="s">
        <v>1675</v>
      </c>
      <c r="J639">
        <v>28</v>
      </c>
      <c r="K639" t="s">
        <v>84</v>
      </c>
      <c r="L639" t="s">
        <v>85</v>
      </c>
      <c r="M639" t="s">
        <v>86</v>
      </c>
      <c r="N639">
        <v>1</v>
      </c>
      <c r="O639" s="1">
        <v>44515.494305555556</v>
      </c>
      <c r="P639" s="1">
        <v>44515.557384259257</v>
      </c>
      <c r="Q639">
        <v>4969</v>
      </c>
      <c r="R639">
        <v>481</v>
      </c>
      <c r="S639" t="b">
        <v>0</v>
      </c>
      <c r="T639" t="s">
        <v>87</v>
      </c>
      <c r="U639" t="b">
        <v>0</v>
      </c>
      <c r="V639" t="s">
        <v>108</v>
      </c>
      <c r="W639" s="1">
        <v>44515.557384259257</v>
      </c>
      <c r="X639">
        <v>229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28</v>
      </c>
      <c r="AE639">
        <v>21</v>
      </c>
      <c r="AF639">
        <v>0</v>
      </c>
      <c r="AG639">
        <v>4</v>
      </c>
      <c r="AH639" t="s">
        <v>87</v>
      </c>
      <c r="AI639" t="s">
        <v>87</v>
      </c>
      <c r="AJ639" t="s">
        <v>87</v>
      </c>
      <c r="AK639" t="s">
        <v>87</v>
      </c>
      <c r="AL639" t="s">
        <v>87</v>
      </c>
      <c r="AM639" t="s">
        <v>87</v>
      </c>
      <c r="AN639" t="s">
        <v>87</v>
      </c>
      <c r="AO639" t="s">
        <v>87</v>
      </c>
      <c r="AP639" t="s">
        <v>87</v>
      </c>
      <c r="AQ639" t="s">
        <v>87</v>
      </c>
      <c r="AR639" t="s">
        <v>87</v>
      </c>
      <c r="AS639" t="s">
        <v>87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>
      <c r="A640" t="s">
        <v>1676</v>
      </c>
      <c r="B640" t="s">
        <v>79</v>
      </c>
      <c r="C640" t="s">
        <v>1391</v>
      </c>
      <c r="D640" t="s">
        <v>81</v>
      </c>
      <c r="E640" s="2" t="str">
        <f>HYPERLINK("capsilon://?command=openfolder&amp;siteaddress=FAM.docvelocity-na8.net&amp;folderid=FX3B3BB5E6-AB48-0C52-DA64-5D42F65FE78F","FX21115029")</f>
        <v>FX21115029</v>
      </c>
      <c r="F640" t="s">
        <v>19</v>
      </c>
      <c r="G640" t="s">
        <v>19</v>
      </c>
      <c r="H640" t="s">
        <v>82</v>
      </c>
      <c r="I640" t="s">
        <v>1677</v>
      </c>
      <c r="J640">
        <v>83</v>
      </c>
      <c r="K640" t="s">
        <v>84</v>
      </c>
      <c r="L640" t="s">
        <v>85</v>
      </c>
      <c r="M640" t="s">
        <v>86</v>
      </c>
      <c r="N640">
        <v>2</v>
      </c>
      <c r="O640" s="1">
        <v>44515.494340277779</v>
      </c>
      <c r="P640" s="1">
        <v>44515.718877314815</v>
      </c>
      <c r="Q640">
        <v>18901</v>
      </c>
      <c r="R640">
        <v>499</v>
      </c>
      <c r="S640" t="b">
        <v>0</v>
      </c>
      <c r="T640" t="s">
        <v>87</v>
      </c>
      <c r="U640" t="b">
        <v>0</v>
      </c>
      <c r="V640" t="s">
        <v>99</v>
      </c>
      <c r="W640" s="1">
        <v>44515.504386574074</v>
      </c>
      <c r="X640">
        <v>180</v>
      </c>
      <c r="Y640">
        <v>78</v>
      </c>
      <c r="Z640">
        <v>0</v>
      </c>
      <c r="AA640">
        <v>78</v>
      </c>
      <c r="AB640">
        <v>0</v>
      </c>
      <c r="AC640">
        <v>2</v>
      </c>
      <c r="AD640">
        <v>5</v>
      </c>
      <c r="AE640">
        <v>0</v>
      </c>
      <c r="AF640">
        <v>0</v>
      </c>
      <c r="AG640">
        <v>0</v>
      </c>
      <c r="AH640" t="s">
        <v>89</v>
      </c>
      <c r="AI640" s="1">
        <v>44515.718877314815</v>
      </c>
      <c r="AJ640">
        <v>319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>
      <c r="A641" t="s">
        <v>1678</v>
      </c>
      <c r="B641" t="s">
        <v>79</v>
      </c>
      <c r="C641" t="s">
        <v>811</v>
      </c>
      <c r="D641" t="s">
        <v>81</v>
      </c>
      <c r="E641" s="2" t="str">
        <f>HYPERLINK("capsilon://?command=openfolder&amp;siteaddress=FAM.docvelocity-na8.net&amp;folderid=FXEA4B1AED-4A51-4912-D994-123829FDF965","FX21112862")</f>
        <v>FX21112862</v>
      </c>
      <c r="F641" t="s">
        <v>19</v>
      </c>
      <c r="G641" t="s">
        <v>19</v>
      </c>
      <c r="H641" t="s">
        <v>82</v>
      </c>
      <c r="I641" t="s">
        <v>1679</v>
      </c>
      <c r="J641">
        <v>28</v>
      </c>
      <c r="K641" t="s">
        <v>84</v>
      </c>
      <c r="L641" t="s">
        <v>85</v>
      </c>
      <c r="M641" t="s">
        <v>86</v>
      </c>
      <c r="N641">
        <v>2</v>
      </c>
      <c r="O641" s="1">
        <v>44515.49800925926</v>
      </c>
      <c r="P641" s="1">
        <v>44515.724988425929</v>
      </c>
      <c r="Q641">
        <v>18395</v>
      </c>
      <c r="R641">
        <v>1216</v>
      </c>
      <c r="S641" t="b">
        <v>0</v>
      </c>
      <c r="T641" t="s">
        <v>87</v>
      </c>
      <c r="U641" t="b">
        <v>0</v>
      </c>
      <c r="V641" t="s">
        <v>181</v>
      </c>
      <c r="W641" s="1">
        <v>44515.522685185184</v>
      </c>
      <c r="X641">
        <v>471</v>
      </c>
      <c r="Y641">
        <v>21</v>
      </c>
      <c r="Z641">
        <v>0</v>
      </c>
      <c r="AA641">
        <v>21</v>
      </c>
      <c r="AB641">
        <v>0</v>
      </c>
      <c r="AC641">
        <v>19</v>
      </c>
      <c r="AD641">
        <v>7</v>
      </c>
      <c r="AE641">
        <v>0</v>
      </c>
      <c r="AF641">
        <v>0</v>
      </c>
      <c r="AG641">
        <v>0</v>
      </c>
      <c r="AH641" t="s">
        <v>89</v>
      </c>
      <c r="AI641" s="1">
        <v>44515.724988425929</v>
      </c>
      <c r="AJ641">
        <v>527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>
      <c r="A642" t="s">
        <v>1680</v>
      </c>
      <c r="B642" t="s">
        <v>79</v>
      </c>
      <c r="C642" t="s">
        <v>1681</v>
      </c>
      <c r="D642" t="s">
        <v>81</v>
      </c>
      <c r="E642" s="2" t="str">
        <f>HYPERLINK("capsilon://?command=openfolder&amp;siteaddress=FAM.docvelocity-na8.net&amp;folderid=FX210B65C3-1A19-FFE4-1DFF-1BC046747470","FX21112944")</f>
        <v>FX21112944</v>
      </c>
      <c r="F642" t="s">
        <v>19</v>
      </c>
      <c r="G642" t="s">
        <v>19</v>
      </c>
      <c r="H642" t="s">
        <v>82</v>
      </c>
      <c r="I642" t="s">
        <v>1682</v>
      </c>
      <c r="J642">
        <v>200</v>
      </c>
      <c r="K642" t="s">
        <v>84</v>
      </c>
      <c r="L642" t="s">
        <v>85</v>
      </c>
      <c r="M642" t="s">
        <v>86</v>
      </c>
      <c r="N642">
        <v>2</v>
      </c>
      <c r="O642" s="1">
        <v>44515.499236111114</v>
      </c>
      <c r="P642" s="1">
        <v>44515.739756944444</v>
      </c>
      <c r="Q642">
        <v>18943</v>
      </c>
      <c r="R642">
        <v>1838</v>
      </c>
      <c r="S642" t="b">
        <v>0</v>
      </c>
      <c r="T642" t="s">
        <v>87</v>
      </c>
      <c r="U642" t="b">
        <v>0</v>
      </c>
      <c r="V642" t="s">
        <v>99</v>
      </c>
      <c r="W642" s="1">
        <v>44515.511967592596</v>
      </c>
      <c r="X642">
        <v>547</v>
      </c>
      <c r="Y642">
        <v>175</v>
      </c>
      <c r="Z642">
        <v>0</v>
      </c>
      <c r="AA642">
        <v>175</v>
      </c>
      <c r="AB642">
        <v>0</v>
      </c>
      <c r="AC642">
        <v>19</v>
      </c>
      <c r="AD642">
        <v>25</v>
      </c>
      <c r="AE642">
        <v>0</v>
      </c>
      <c r="AF642">
        <v>0</v>
      </c>
      <c r="AG642">
        <v>0</v>
      </c>
      <c r="AH642" t="s">
        <v>89</v>
      </c>
      <c r="AI642" s="1">
        <v>44515.739756944444</v>
      </c>
      <c r="AJ642">
        <v>1275</v>
      </c>
      <c r="AK642">
        <v>4</v>
      </c>
      <c r="AL642">
        <v>0</v>
      </c>
      <c r="AM642">
        <v>4</v>
      </c>
      <c r="AN642">
        <v>0</v>
      </c>
      <c r="AO642">
        <v>4</v>
      </c>
      <c r="AP642">
        <v>21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>
      <c r="A643" t="s">
        <v>1683</v>
      </c>
      <c r="B643" t="s">
        <v>79</v>
      </c>
      <c r="C643" t="s">
        <v>816</v>
      </c>
      <c r="D643" t="s">
        <v>81</v>
      </c>
      <c r="E643" s="2" t="str">
        <f>HYPERLINK("capsilon://?command=openfolder&amp;siteaddress=FAM.docvelocity-na8.net&amp;folderid=FXCD0F9284-CFFD-FD31-A211-406AE1BC1F54","FX21112948")</f>
        <v>FX21112948</v>
      </c>
      <c r="F643" t="s">
        <v>19</v>
      </c>
      <c r="G643" t="s">
        <v>19</v>
      </c>
      <c r="H643" t="s">
        <v>82</v>
      </c>
      <c r="I643" t="s">
        <v>1684</v>
      </c>
      <c r="J643">
        <v>66</v>
      </c>
      <c r="K643" t="s">
        <v>84</v>
      </c>
      <c r="L643" t="s">
        <v>85</v>
      </c>
      <c r="M643" t="s">
        <v>86</v>
      </c>
      <c r="N643">
        <v>2</v>
      </c>
      <c r="O643" s="1">
        <v>44515.503587962965</v>
      </c>
      <c r="P643" s="1">
        <v>44515.743437500001</v>
      </c>
      <c r="Q643">
        <v>20134</v>
      </c>
      <c r="R643">
        <v>589</v>
      </c>
      <c r="S643" t="b">
        <v>0</v>
      </c>
      <c r="T643" t="s">
        <v>87</v>
      </c>
      <c r="U643" t="b">
        <v>0</v>
      </c>
      <c r="V643" t="s">
        <v>130</v>
      </c>
      <c r="W643" s="1">
        <v>44515.508842592593</v>
      </c>
      <c r="X643">
        <v>272</v>
      </c>
      <c r="Y643">
        <v>52</v>
      </c>
      <c r="Z643">
        <v>0</v>
      </c>
      <c r="AA643">
        <v>52</v>
      </c>
      <c r="AB643">
        <v>0</v>
      </c>
      <c r="AC643">
        <v>30</v>
      </c>
      <c r="AD643">
        <v>14</v>
      </c>
      <c r="AE643">
        <v>0</v>
      </c>
      <c r="AF643">
        <v>0</v>
      </c>
      <c r="AG643">
        <v>0</v>
      </c>
      <c r="AH643" t="s">
        <v>89</v>
      </c>
      <c r="AI643" s="1">
        <v>44515.743437500001</v>
      </c>
      <c r="AJ643">
        <v>317</v>
      </c>
      <c r="AK643">
        <v>1</v>
      </c>
      <c r="AL643">
        <v>0</v>
      </c>
      <c r="AM643">
        <v>1</v>
      </c>
      <c r="AN643">
        <v>0</v>
      </c>
      <c r="AO643">
        <v>1</v>
      </c>
      <c r="AP643">
        <v>13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>
      <c r="A644" t="s">
        <v>1685</v>
      </c>
      <c r="B644" t="s">
        <v>79</v>
      </c>
      <c r="C644" t="s">
        <v>1686</v>
      </c>
      <c r="D644" t="s">
        <v>81</v>
      </c>
      <c r="E644" s="2" t="str">
        <f>HYPERLINK("capsilon://?command=openfolder&amp;siteaddress=FAM.docvelocity-na8.net&amp;folderid=FX68733300-11CC-8FCD-E4E0-2F1EEE4DD819","FX21117054")</f>
        <v>FX21117054</v>
      </c>
      <c r="F644" t="s">
        <v>19</v>
      </c>
      <c r="G644" t="s">
        <v>19</v>
      </c>
      <c r="H644" t="s">
        <v>82</v>
      </c>
      <c r="I644" t="s">
        <v>1687</v>
      </c>
      <c r="J644">
        <v>252</v>
      </c>
      <c r="K644" t="s">
        <v>84</v>
      </c>
      <c r="L644" t="s">
        <v>85</v>
      </c>
      <c r="M644" t="s">
        <v>86</v>
      </c>
      <c r="N644">
        <v>2</v>
      </c>
      <c r="O644" s="1">
        <v>44515.509236111109</v>
      </c>
      <c r="P644" s="1">
        <v>44515.756574074076</v>
      </c>
      <c r="Q644">
        <v>19172</v>
      </c>
      <c r="R644">
        <v>2198</v>
      </c>
      <c r="S644" t="b">
        <v>0</v>
      </c>
      <c r="T644" t="s">
        <v>87</v>
      </c>
      <c r="U644" t="b">
        <v>0</v>
      </c>
      <c r="V644" t="s">
        <v>1039</v>
      </c>
      <c r="W644" s="1">
        <v>44515.523969907408</v>
      </c>
      <c r="X644">
        <v>1064</v>
      </c>
      <c r="Y644">
        <v>202</v>
      </c>
      <c r="Z644">
        <v>0</v>
      </c>
      <c r="AA644">
        <v>202</v>
      </c>
      <c r="AB644">
        <v>0</v>
      </c>
      <c r="AC644">
        <v>16</v>
      </c>
      <c r="AD644">
        <v>50</v>
      </c>
      <c r="AE644">
        <v>0</v>
      </c>
      <c r="AF644">
        <v>0</v>
      </c>
      <c r="AG644">
        <v>0</v>
      </c>
      <c r="AH644" t="s">
        <v>89</v>
      </c>
      <c r="AI644" s="1">
        <v>44515.756574074076</v>
      </c>
      <c r="AJ644">
        <v>1134</v>
      </c>
      <c r="AK644">
        <v>4</v>
      </c>
      <c r="AL644">
        <v>0</v>
      </c>
      <c r="AM644">
        <v>4</v>
      </c>
      <c r="AN644">
        <v>0</v>
      </c>
      <c r="AO644">
        <v>4</v>
      </c>
      <c r="AP644">
        <v>46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>
      <c r="A645" t="s">
        <v>1688</v>
      </c>
      <c r="B645" t="s">
        <v>79</v>
      </c>
      <c r="C645" t="s">
        <v>1535</v>
      </c>
      <c r="D645" t="s">
        <v>81</v>
      </c>
      <c r="E645" s="2" t="str">
        <f>HYPERLINK("capsilon://?command=openfolder&amp;siteaddress=FAM.docvelocity-na8.net&amp;folderid=FX210A6B80-4B25-1870-FA03-BEFDBA525415","FX21113608")</f>
        <v>FX21113608</v>
      </c>
      <c r="F645" t="s">
        <v>19</v>
      </c>
      <c r="G645" t="s">
        <v>19</v>
      </c>
      <c r="H645" t="s">
        <v>82</v>
      </c>
      <c r="I645" t="s">
        <v>1689</v>
      </c>
      <c r="J645">
        <v>38</v>
      </c>
      <c r="K645" t="s">
        <v>84</v>
      </c>
      <c r="L645" t="s">
        <v>85</v>
      </c>
      <c r="M645" t="s">
        <v>86</v>
      </c>
      <c r="N645">
        <v>2</v>
      </c>
      <c r="O645" s="1">
        <v>44515.511631944442</v>
      </c>
      <c r="P645" s="1">
        <v>44515.754953703705</v>
      </c>
      <c r="Q645">
        <v>20429</v>
      </c>
      <c r="R645">
        <v>594</v>
      </c>
      <c r="S645" t="b">
        <v>0</v>
      </c>
      <c r="T645" t="s">
        <v>87</v>
      </c>
      <c r="U645" t="b">
        <v>0</v>
      </c>
      <c r="V645" t="s">
        <v>125</v>
      </c>
      <c r="W645" s="1">
        <v>44515.513912037037</v>
      </c>
      <c r="X645">
        <v>184</v>
      </c>
      <c r="Y645">
        <v>37</v>
      </c>
      <c r="Z645">
        <v>0</v>
      </c>
      <c r="AA645">
        <v>37</v>
      </c>
      <c r="AB645">
        <v>0</v>
      </c>
      <c r="AC645">
        <v>14</v>
      </c>
      <c r="AD645">
        <v>1</v>
      </c>
      <c r="AE645">
        <v>0</v>
      </c>
      <c r="AF645">
        <v>0</v>
      </c>
      <c r="AG645">
        <v>0</v>
      </c>
      <c r="AH645" t="s">
        <v>182</v>
      </c>
      <c r="AI645" s="1">
        <v>44515.754953703705</v>
      </c>
      <c r="AJ645">
        <v>410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>
      <c r="A646" t="s">
        <v>1690</v>
      </c>
      <c r="B646" t="s">
        <v>79</v>
      </c>
      <c r="C646" t="s">
        <v>1691</v>
      </c>
      <c r="D646" t="s">
        <v>81</v>
      </c>
      <c r="E646" s="2" t="str">
        <f>HYPERLINK("capsilon://?command=openfolder&amp;siteaddress=FAM.docvelocity-na8.net&amp;folderid=FX6375364F-00FE-0198-DFA6-4D511610F6E0","FX21116919")</f>
        <v>FX21116919</v>
      </c>
      <c r="F646" t="s">
        <v>19</v>
      </c>
      <c r="G646" t="s">
        <v>19</v>
      </c>
      <c r="H646" t="s">
        <v>82</v>
      </c>
      <c r="I646" t="s">
        <v>1692</v>
      </c>
      <c r="J646">
        <v>158</v>
      </c>
      <c r="K646" t="s">
        <v>84</v>
      </c>
      <c r="L646" t="s">
        <v>85</v>
      </c>
      <c r="M646" t="s">
        <v>86</v>
      </c>
      <c r="N646">
        <v>2</v>
      </c>
      <c r="O646" s="1">
        <v>44515.51185185185</v>
      </c>
      <c r="P646" s="1">
        <v>44515.764490740738</v>
      </c>
      <c r="Q646">
        <v>20582</v>
      </c>
      <c r="R646">
        <v>1246</v>
      </c>
      <c r="S646" t="b">
        <v>0</v>
      </c>
      <c r="T646" t="s">
        <v>87</v>
      </c>
      <c r="U646" t="b">
        <v>0</v>
      </c>
      <c r="V646" t="s">
        <v>99</v>
      </c>
      <c r="W646" s="1">
        <v>44515.516875000001</v>
      </c>
      <c r="X646">
        <v>423</v>
      </c>
      <c r="Y646">
        <v>140</v>
      </c>
      <c r="Z646">
        <v>0</v>
      </c>
      <c r="AA646">
        <v>140</v>
      </c>
      <c r="AB646">
        <v>0</v>
      </c>
      <c r="AC646">
        <v>16</v>
      </c>
      <c r="AD646">
        <v>18</v>
      </c>
      <c r="AE646">
        <v>0</v>
      </c>
      <c r="AF646">
        <v>0</v>
      </c>
      <c r="AG646">
        <v>0</v>
      </c>
      <c r="AH646" t="s">
        <v>182</v>
      </c>
      <c r="AI646" s="1">
        <v>44515.764490740738</v>
      </c>
      <c r="AJ646">
        <v>823</v>
      </c>
      <c r="AK646">
        <v>1</v>
      </c>
      <c r="AL646">
        <v>0</v>
      </c>
      <c r="AM646">
        <v>1</v>
      </c>
      <c r="AN646">
        <v>0</v>
      </c>
      <c r="AO646">
        <v>1</v>
      </c>
      <c r="AP646">
        <v>17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>
      <c r="A647" t="s">
        <v>1693</v>
      </c>
      <c r="B647" t="s">
        <v>79</v>
      </c>
      <c r="C647" t="s">
        <v>1694</v>
      </c>
      <c r="D647" t="s">
        <v>81</v>
      </c>
      <c r="E647" s="2" t="str">
        <f>HYPERLINK("capsilon://?command=openfolder&amp;siteaddress=FAM.docvelocity-na8.net&amp;folderid=FXAAC2D579-32D7-22BD-87A8-F0F8D3ADE63F","FX21115715")</f>
        <v>FX21115715</v>
      </c>
      <c r="F647" t="s">
        <v>19</v>
      </c>
      <c r="G647" t="s">
        <v>19</v>
      </c>
      <c r="H647" t="s">
        <v>82</v>
      </c>
      <c r="I647" t="s">
        <v>1695</v>
      </c>
      <c r="J647">
        <v>216</v>
      </c>
      <c r="K647" t="s">
        <v>84</v>
      </c>
      <c r="L647" t="s">
        <v>85</v>
      </c>
      <c r="M647" t="s">
        <v>86</v>
      </c>
      <c r="N647">
        <v>2</v>
      </c>
      <c r="O647" s="1">
        <v>44515.515347222223</v>
      </c>
      <c r="P647" s="1">
        <v>44515.809548611112</v>
      </c>
      <c r="Q647">
        <v>23369</v>
      </c>
      <c r="R647">
        <v>2050</v>
      </c>
      <c r="S647" t="b">
        <v>0</v>
      </c>
      <c r="T647" t="s">
        <v>87</v>
      </c>
      <c r="U647" t="b">
        <v>0</v>
      </c>
      <c r="V647" t="s">
        <v>99</v>
      </c>
      <c r="W647" s="1">
        <v>44515.522372685184</v>
      </c>
      <c r="X647">
        <v>474</v>
      </c>
      <c r="Y647">
        <v>189</v>
      </c>
      <c r="Z647">
        <v>0</v>
      </c>
      <c r="AA647">
        <v>189</v>
      </c>
      <c r="AB647">
        <v>0</v>
      </c>
      <c r="AC647">
        <v>25</v>
      </c>
      <c r="AD647">
        <v>27</v>
      </c>
      <c r="AE647">
        <v>0</v>
      </c>
      <c r="AF647">
        <v>0</v>
      </c>
      <c r="AG647">
        <v>0</v>
      </c>
      <c r="AH647" t="s">
        <v>89</v>
      </c>
      <c r="AI647" s="1">
        <v>44515.809548611112</v>
      </c>
      <c r="AJ647">
        <v>1549</v>
      </c>
      <c r="AK647">
        <v>11</v>
      </c>
      <c r="AL647">
        <v>0</v>
      </c>
      <c r="AM647">
        <v>11</v>
      </c>
      <c r="AN647">
        <v>0</v>
      </c>
      <c r="AO647">
        <v>25</v>
      </c>
      <c r="AP647">
        <v>16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>
      <c r="A648" t="s">
        <v>1696</v>
      </c>
      <c r="B648" t="s">
        <v>79</v>
      </c>
      <c r="C648" t="s">
        <v>1697</v>
      </c>
      <c r="D648" t="s">
        <v>81</v>
      </c>
      <c r="E648" s="2" t="str">
        <f>HYPERLINK("capsilon://?command=openfolder&amp;siteaddress=FAM.docvelocity-na8.net&amp;folderid=FXA6C5E788-948D-D5DC-DE20-B99AF685FB01","FX21116364")</f>
        <v>FX21116364</v>
      </c>
      <c r="F648" t="s">
        <v>19</v>
      </c>
      <c r="G648" t="s">
        <v>19</v>
      </c>
      <c r="H648" t="s">
        <v>82</v>
      </c>
      <c r="I648" t="s">
        <v>1698</v>
      </c>
      <c r="J648">
        <v>158</v>
      </c>
      <c r="K648" t="s">
        <v>84</v>
      </c>
      <c r="L648" t="s">
        <v>85</v>
      </c>
      <c r="M648" t="s">
        <v>86</v>
      </c>
      <c r="N648">
        <v>2</v>
      </c>
      <c r="O648" s="1">
        <v>44515.521689814814</v>
      </c>
      <c r="P648" s="1">
        <v>44515.827905092592</v>
      </c>
      <c r="Q648">
        <v>23504</v>
      </c>
      <c r="R648">
        <v>2953</v>
      </c>
      <c r="S648" t="b">
        <v>0</v>
      </c>
      <c r="T648" t="s">
        <v>87</v>
      </c>
      <c r="U648" t="b">
        <v>0</v>
      </c>
      <c r="V648" t="s">
        <v>1039</v>
      </c>
      <c r="W648" s="1">
        <v>44515.539293981485</v>
      </c>
      <c r="X648">
        <v>1323</v>
      </c>
      <c r="Y648">
        <v>201</v>
      </c>
      <c r="Z648">
        <v>0</v>
      </c>
      <c r="AA648">
        <v>201</v>
      </c>
      <c r="AB648">
        <v>0</v>
      </c>
      <c r="AC648">
        <v>156</v>
      </c>
      <c r="AD648">
        <v>-43</v>
      </c>
      <c r="AE648">
        <v>0</v>
      </c>
      <c r="AF648">
        <v>0</v>
      </c>
      <c r="AG648">
        <v>0</v>
      </c>
      <c r="AH648" t="s">
        <v>182</v>
      </c>
      <c r="AI648" s="1">
        <v>44515.827905092592</v>
      </c>
      <c r="AJ648">
        <v>1522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-44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>
      <c r="A649" t="s">
        <v>1699</v>
      </c>
      <c r="B649" t="s">
        <v>79</v>
      </c>
      <c r="C649" t="s">
        <v>967</v>
      </c>
      <c r="D649" t="s">
        <v>81</v>
      </c>
      <c r="E649" s="2" t="str">
        <f>HYPERLINK("capsilon://?command=openfolder&amp;siteaddress=FAM.docvelocity-na8.net&amp;folderid=FX1FAE703E-7186-2555-4776-625C353591C3","FX21111616")</f>
        <v>FX21111616</v>
      </c>
      <c r="F649" t="s">
        <v>19</v>
      </c>
      <c r="G649" t="s">
        <v>19</v>
      </c>
      <c r="H649" t="s">
        <v>82</v>
      </c>
      <c r="I649" t="s">
        <v>1700</v>
      </c>
      <c r="J649">
        <v>66</v>
      </c>
      <c r="K649" t="s">
        <v>84</v>
      </c>
      <c r="L649" t="s">
        <v>85</v>
      </c>
      <c r="M649" t="s">
        <v>86</v>
      </c>
      <c r="N649">
        <v>2</v>
      </c>
      <c r="O649" s="1">
        <v>44515.523020833331</v>
      </c>
      <c r="P649" s="1">
        <v>44515.817962962959</v>
      </c>
      <c r="Q649">
        <v>24276</v>
      </c>
      <c r="R649">
        <v>1207</v>
      </c>
      <c r="S649" t="b">
        <v>0</v>
      </c>
      <c r="T649" t="s">
        <v>87</v>
      </c>
      <c r="U649" t="b">
        <v>0</v>
      </c>
      <c r="V649" t="s">
        <v>173</v>
      </c>
      <c r="W649" s="1">
        <v>44515.539583333331</v>
      </c>
      <c r="X649">
        <v>523</v>
      </c>
      <c r="Y649">
        <v>52</v>
      </c>
      <c r="Z649">
        <v>0</v>
      </c>
      <c r="AA649">
        <v>52</v>
      </c>
      <c r="AB649">
        <v>0</v>
      </c>
      <c r="AC649">
        <v>8</v>
      </c>
      <c r="AD649">
        <v>14</v>
      </c>
      <c r="AE649">
        <v>0</v>
      </c>
      <c r="AF649">
        <v>0</v>
      </c>
      <c r="AG649">
        <v>0</v>
      </c>
      <c r="AH649" t="s">
        <v>89</v>
      </c>
      <c r="AI649" s="1">
        <v>44515.817962962959</v>
      </c>
      <c r="AJ649">
        <v>387</v>
      </c>
      <c r="AK649">
        <v>2</v>
      </c>
      <c r="AL649">
        <v>0</v>
      </c>
      <c r="AM649">
        <v>2</v>
      </c>
      <c r="AN649">
        <v>0</v>
      </c>
      <c r="AO649">
        <v>2</v>
      </c>
      <c r="AP649">
        <v>12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>
      <c r="A650" t="s">
        <v>1701</v>
      </c>
      <c r="B650" t="s">
        <v>79</v>
      </c>
      <c r="C650" t="s">
        <v>1702</v>
      </c>
      <c r="D650" t="s">
        <v>81</v>
      </c>
      <c r="E650" s="2" t="str">
        <f>HYPERLINK("capsilon://?command=openfolder&amp;siteaddress=FAM.docvelocity-na8.net&amp;folderid=FXA52C872A-2651-EC03-D684-766046E60296","FX21115156")</f>
        <v>FX21115156</v>
      </c>
      <c r="F650" t="s">
        <v>19</v>
      </c>
      <c r="G650" t="s">
        <v>19</v>
      </c>
      <c r="H650" t="s">
        <v>82</v>
      </c>
      <c r="I650" t="s">
        <v>1703</v>
      </c>
      <c r="J650">
        <v>149</v>
      </c>
      <c r="K650" t="s">
        <v>84</v>
      </c>
      <c r="L650" t="s">
        <v>85</v>
      </c>
      <c r="M650" t="s">
        <v>86</v>
      </c>
      <c r="N650">
        <v>2</v>
      </c>
      <c r="O650" s="1">
        <v>44515.525821759256</v>
      </c>
      <c r="P650" s="1">
        <v>44515.823206018518</v>
      </c>
      <c r="Q650">
        <v>24764</v>
      </c>
      <c r="R650">
        <v>930</v>
      </c>
      <c r="S650" t="b">
        <v>0</v>
      </c>
      <c r="T650" t="s">
        <v>87</v>
      </c>
      <c r="U650" t="b">
        <v>0</v>
      </c>
      <c r="V650" t="s">
        <v>173</v>
      </c>
      <c r="W650" s="1">
        <v>44515.533518518518</v>
      </c>
      <c r="X650">
        <v>478</v>
      </c>
      <c r="Y650">
        <v>81</v>
      </c>
      <c r="Z650">
        <v>0</v>
      </c>
      <c r="AA650">
        <v>81</v>
      </c>
      <c r="AB650">
        <v>21</v>
      </c>
      <c r="AC650">
        <v>7</v>
      </c>
      <c r="AD650">
        <v>68</v>
      </c>
      <c r="AE650">
        <v>0</v>
      </c>
      <c r="AF650">
        <v>0</v>
      </c>
      <c r="AG650">
        <v>0</v>
      </c>
      <c r="AH650" t="s">
        <v>89</v>
      </c>
      <c r="AI650" s="1">
        <v>44515.823206018518</v>
      </c>
      <c r="AJ650">
        <v>452</v>
      </c>
      <c r="AK650">
        <v>0</v>
      </c>
      <c r="AL650">
        <v>0</v>
      </c>
      <c r="AM650">
        <v>0</v>
      </c>
      <c r="AN650">
        <v>21</v>
      </c>
      <c r="AO650">
        <v>0</v>
      </c>
      <c r="AP650">
        <v>68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>
      <c r="A651" t="s">
        <v>1704</v>
      </c>
      <c r="B651" t="s">
        <v>79</v>
      </c>
      <c r="C651" t="s">
        <v>1705</v>
      </c>
      <c r="D651" t="s">
        <v>81</v>
      </c>
      <c r="E651" s="2" t="str">
        <f>HYPERLINK("capsilon://?command=openfolder&amp;siteaddress=FAM.docvelocity-na8.net&amp;folderid=FX4DD5ECC5-2B73-5ED7-2B79-E5BC49C30C38","FX21116394")</f>
        <v>FX21116394</v>
      </c>
      <c r="F651" t="s">
        <v>19</v>
      </c>
      <c r="G651" t="s">
        <v>19</v>
      </c>
      <c r="H651" t="s">
        <v>82</v>
      </c>
      <c r="I651" t="s">
        <v>1706</v>
      </c>
      <c r="J651">
        <v>396</v>
      </c>
      <c r="K651" t="s">
        <v>84</v>
      </c>
      <c r="L651" t="s">
        <v>85</v>
      </c>
      <c r="M651" t="s">
        <v>86</v>
      </c>
      <c r="N651">
        <v>2</v>
      </c>
      <c r="O651" s="1">
        <v>44515.528935185182</v>
      </c>
      <c r="P651" s="1">
        <v>44516.188356481478</v>
      </c>
      <c r="Q651">
        <v>52655</v>
      </c>
      <c r="R651">
        <v>4319</v>
      </c>
      <c r="S651" t="b">
        <v>0</v>
      </c>
      <c r="T651" t="s">
        <v>87</v>
      </c>
      <c r="U651" t="b">
        <v>0</v>
      </c>
      <c r="V651" t="s">
        <v>125</v>
      </c>
      <c r="W651" s="1">
        <v>44515.547268518516</v>
      </c>
      <c r="X651">
        <v>1555</v>
      </c>
      <c r="Y651">
        <v>328</v>
      </c>
      <c r="Z651">
        <v>0</v>
      </c>
      <c r="AA651">
        <v>328</v>
      </c>
      <c r="AB651">
        <v>0</v>
      </c>
      <c r="AC651">
        <v>173</v>
      </c>
      <c r="AD651">
        <v>68</v>
      </c>
      <c r="AE651">
        <v>0</v>
      </c>
      <c r="AF651">
        <v>0</v>
      </c>
      <c r="AG651">
        <v>0</v>
      </c>
      <c r="AH651" t="s">
        <v>721</v>
      </c>
      <c r="AI651" s="1">
        <v>44516.188356481478</v>
      </c>
      <c r="AJ651">
        <v>2747</v>
      </c>
      <c r="AK651">
        <v>13</v>
      </c>
      <c r="AL651">
        <v>0</v>
      </c>
      <c r="AM651">
        <v>13</v>
      </c>
      <c r="AN651">
        <v>0</v>
      </c>
      <c r="AO651">
        <v>12</v>
      </c>
      <c r="AP651">
        <v>55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>
      <c r="A652" t="s">
        <v>1707</v>
      </c>
      <c r="B652" t="s">
        <v>79</v>
      </c>
      <c r="C652" t="s">
        <v>1708</v>
      </c>
      <c r="D652" t="s">
        <v>81</v>
      </c>
      <c r="E652" s="2" t="str">
        <f>HYPERLINK("capsilon://?command=openfolder&amp;siteaddress=FAM.docvelocity-na8.net&amp;folderid=FX37067024-14E7-CBE9-DD86-4E9EF3B98570","FX210913769")</f>
        <v>FX210913769</v>
      </c>
      <c r="F652" t="s">
        <v>19</v>
      </c>
      <c r="G652" t="s">
        <v>19</v>
      </c>
      <c r="H652" t="s">
        <v>82</v>
      </c>
      <c r="I652" t="s">
        <v>1709</v>
      </c>
      <c r="J652">
        <v>84</v>
      </c>
      <c r="K652" t="s">
        <v>84</v>
      </c>
      <c r="L652" t="s">
        <v>85</v>
      </c>
      <c r="M652" t="s">
        <v>86</v>
      </c>
      <c r="N652">
        <v>2</v>
      </c>
      <c r="O652" s="1">
        <v>44515.529652777775</v>
      </c>
      <c r="P652" s="1">
        <v>44516.274548611109</v>
      </c>
      <c r="Q652">
        <v>62698</v>
      </c>
      <c r="R652">
        <v>1661</v>
      </c>
      <c r="S652" t="b">
        <v>0</v>
      </c>
      <c r="T652" t="s">
        <v>87</v>
      </c>
      <c r="U652" t="b">
        <v>0</v>
      </c>
      <c r="V652" t="s">
        <v>1039</v>
      </c>
      <c r="W652" s="1">
        <v>44515.541215277779</v>
      </c>
      <c r="X652">
        <v>165</v>
      </c>
      <c r="Y652">
        <v>21</v>
      </c>
      <c r="Z652">
        <v>0</v>
      </c>
      <c r="AA652">
        <v>21</v>
      </c>
      <c r="AB652">
        <v>42</v>
      </c>
      <c r="AC652">
        <v>0</v>
      </c>
      <c r="AD652">
        <v>63</v>
      </c>
      <c r="AE652">
        <v>0</v>
      </c>
      <c r="AF652">
        <v>0</v>
      </c>
      <c r="AG652">
        <v>0</v>
      </c>
      <c r="AH652" t="s">
        <v>182</v>
      </c>
      <c r="AI652" s="1">
        <v>44516.274548611109</v>
      </c>
      <c r="AJ652">
        <v>1342</v>
      </c>
      <c r="AK652">
        <v>1</v>
      </c>
      <c r="AL652">
        <v>0</v>
      </c>
      <c r="AM652">
        <v>1</v>
      </c>
      <c r="AN652">
        <v>42</v>
      </c>
      <c r="AO652">
        <v>1</v>
      </c>
      <c r="AP652">
        <v>62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>
      <c r="A653" t="s">
        <v>1710</v>
      </c>
      <c r="B653" t="s">
        <v>79</v>
      </c>
      <c r="C653" t="s">
        <v>1711</v>
      </c>
      <c r="D653" t="s">
        <v>81</v>
      </c>
      <c r="E653" s="2" t="str">
        <f>HYPERLINK("capsilon://?command=openfolder&amp;siteaddress=FAM.docvelocity-na8.net&amp;folderid=FX22D2C10F-6D04-2C22-1BA3-EA11945AE8B5","FX21115630")</f>
        <v>FX21115630</v>
      </c>
      <c r="F653" t="s">
        <v>19</v>
      </c>
      <c r="G653" t="s">
        <v>19</v>
      </c>
      <c r="H653" t="s">
        <v>82</v>
      </c>
      <c r="I653" t="s">
        <v>1712</v>
      </c>
      <c r="J653">
        <v>505</v>
      </c>
      <c r="K653" t="s">
        <v>84</v>
      </c>
      <c r="L653" t="s">
        <v>85</v>
      </c>
      <c r="M653" t="s">
        <v>86</v>
      </c>
      <c r="N653">
        <v>2</v>
      </c>
      <c r="O653" s="1">
        <v>44515.532696759263</v>
      </c>
      <c r="P653" s="1">
        <v>44516.308229166665</v>
      </c>
      <c r="Q653">
        <v>63518</v>
      </c>
      <c r="R653">
        <v>3488</v>
      </c>
      <c r="S653" t="b">
        <v>0</v>
      </c>
      <c r="T653" t="s">
        <v>87</v>
      </c>
      <c r="U653" t="b">
        <v>0</v>
      </c>
      <c r="V653" t="s">
        <v>99</v>
      </c>
      <c r="W653" s="1">
        <v>44515.548321759263</v>
      </c>
      <c r="X653">
        <v>911</v>
      </c>
      <c r="Y653">
        <v>445</v>
      </c>
      <c r="Z653">
        <v>0</v>
      </c>
      <c r="AA653">
        <v>445</v>
      </c>
      <c r="AB653">
        <v>0</v>
      </c>
      <c r="AC653">
        <v>8</v>
      </c>
      <c r="AD653">
        <v>60</v>
      </c>
      <c r="AE653">
        <v>0</v>
      </c>
      <c r="AF653">
        <v>0</v>
      </c>
      <c r="AG653">
        <v>0</v>
      </c>
      <c r="AH653" t="s">
        <v>160</v>
      </c>
      <c r="AI653" s="1">
        <v>44516.308229166665</v>
      </c>
      <c r="AJ653">
        <v>2412</v>
      </c>
      <c r="AK653">
        <v>2</v>
      </c>
      <c r="AL653">
        <v>0</v>
      </c>
      <c r="AM653">
        <v>2</v>
      </c>
      <c r="AN653">
        <v>0</v>
      </c>
      <c r="AO653">
        <v>2</v>
      </c>
      <c r="AP653">
        <v>58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>
      <c r="A654" t="s">
        <v>1713</v>
      </c>
      <c r="B654" t="s">
        <v>79</v>
      </c>
      <c r="C654" t="s">
        <v>1714</v>
      </c>
      <c r="D654" t="s">
        <v>81</v>
      </c>
      <c r="E654" s="2" t="str">
        <f>HYPERLINK("capsilon://?command=openfolder&amp;siteaddress=FAM.docvelocity-na8.net&amp;folderid=FX3990C6EB-7E4E-F4D0-9F20-E01B547A90BB","FX21116500")</f>
        <v>FX21116500</v>
      </c>
      <c r="F654" t="s">
        <v>19</v>
      </c>
      <c r="G654" t="s">
        <v>19</v>
      </c>
      <c r="H654" t="s">
        <v>82</v>
      </c>
      <c r="I654" t="s">
        <v>1715</v>
      </c>
      <c r="J654">
        <v>38</v>
      </c>
      <c r="K654" t="s">
        <v>84</v>
      </c>
      <c r="L654" t="s">
        <v>85</v>
      </c>
      <c r="M654" t="s">
        <v>86</v>
      </c>
      <c r="N654">
        <v>2</v>
      </c>
      <c r="O654" s="1">
        <v>44515.539583333331</v>
      </c>
      <c r="P654" s="1">
        <v>44516.286273148151</v>
      </c>
      <c r="Q654">
        <v>63357</v>
      </c>
      <c r="R654">
        <v>1157</v>
      </c>
      <c r="S654" t="b">
        <v>0</v>
      </c>
      <c r="T654" t="s">
        <v>87</v>
      </c>
      <c r="U654" t="b">
        <v>0</v>
      </c>
      <c r="V654" t="s">
        <v>173</v>
      </c>
      <c r="W654" s="1">
        <v>44515.543414351851</v>
      </c>
      <c r="X654">
        <v>325</v>
      </c>
      <c r="Y654">
        <v>37</v>
      </c>
      <c r="Z654">
        <v>0</v>
      </c>
      <c r="AA654">
        <v>37</v>
      </c>
      <c r="AB654">
        <v>0</v>
      </c>
      <c r="AC654">
        <v>20</v>
      </c>
      <c r="AD654">
        <v>1</v>
      </c>
      <c r="AE654">
        <v>0</v>
      </c>
      <c r="AF654">
        <v>0</v>
      </c>
      <c r="AG654">
        <v>0</v>
      </c>
      <c r="AH654" t="s">
        <v>182</v>
      </c>
      <c r="AI654" s="1">
        <v>44516.286273148151</v>
      </c>
      <c r="AJ654">
        <v>832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>
      <c r="A655" t="s">
        <v>1716</v>
      </c>
      <c r="B655" t="s">
        <v>79</v>
      </c>
      <c r="C655" t="s">
        <v>380</v>
      </c>
      <c r="D655" t="s">
        <v>81</v>
      </c>
      <c r="E655" s="2" t="str">
        <f>HYPERLINK("capsilon://?command=openfolder&amp;siteaddress=FAM.docvelocity-na8.net&amp;folderid=FXFDB21C5B-3CB7-CFD3-94A9-45B6305CF0EB","FX21108505")</f>
        <v>FX21108505</v>
      </c>
      <c r="F655" t="s">
        <v>19</v>
      </c>
      <c r="G655" t="s">
        <v>19</v>
      </c>
      <c r="H655" t="s">
        <v>82</v>
      </c>
      <c r="I655" t="s">
        <v>1717</v>
      </c>
      <c r="J655">
        <v>38</v>
      </c>
      <c r="K655" t="s">
        <v>84</v>
      </c>
      <c r="L655" t="s">
        <v>85</v>
      </c>
      <c r="M655" t="s">
        <v>86</v>
      </c>
      <c r="N655">
        <v>2</v>
      </c>
      <c r="O655" s="1">
        <v>44515.541018518517</v>
      </c>
      <c r="P655" s="1">
        <v>44516.287129629629</v>
      </c>
      <c r="Q655">
        <v>64307</v>
      </c>
      <c r="R655">
        <v>157</v>
      </c>
      <c r="S655" t="b">
        <v>0</v>
      </c>
      <c r="T655" t="s">
        <v>87</v>
      </c>
      <c r="U655" t="b">
        <v>0</v>
      </c>
      <c r="V655" t="s">
        <v>1039</v>
      </c>
      <c r="W655" s="1">
        <v>44515.542187500003</v>
      </c>
      <c r="X655">
        <v>84</v>
      </c>
      <c r="Y655">
        <v>0</v>
      </c>
      <c r="Z655">
        <v>0</v>
      </c>
      <c r="AA655">
        <v>0</v>
      </c>
      <c r="AB655">
        <v>37</v>
      </c>
      <c r="AC655">
        <v>0</v>
      </c>
      <c r="AD655">
        <v>38</v>
      </c>
      <c r="AE655">
        <v>0</v>
      </c>
      <c r="AF655">
        <v>0</v>
      </c>
      <c r="AG655">
        <v>0</v>
      </c>
      <c r="AH655" t="s">
        <v>182</v>
      </c>
      <c r="AI655" s="1">
        <v>44516.287129629629</v>
      </c>
      <c r="AJ655">
        <v>73</v>
      </c>
      <c r="AK655">
        <v>0</v>
      </c>
      <c r="AL655">
        <v>0</v>
      </c>
      <c r="AM655">
        <v>0</v>
      </c>
      <c r="AN655">
        <v>37</v>
      </c>
      <c r="AO655">
        <v>0</v>
      </c>
      <c r="AP655">
        <v>38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>
      <c r="A656" t="s">
        <v>1718</v>
      </c>
      <c r="B656" t="s">
        <v>79</v>
      </c>
      <c r="C656" t="s">
        <v>1719</v>
      </c>
      <c r="D656" t="s">
        <v>81</v>
      </c>
      <c r="E656" s="2" t="str">
        <f>HYPERLINK("capsilon://?command=openfolder&amp;siteaddress=FAM.docvelocity-na8.net&amp;folderid=FXA2D19EBB-8349-6140-2D19-2A58886C7869","FX21115477")</f>
        <v>FX21115477</v>
      </c>
      <c r="F656" t="s">
        <v>19</v>
      </c>
      <c r="G656" t="s">
        <v>19</v>
      </c>
      <c r="H656" t="s">
        <v>82</v>
      </c>
      <c r="I656" t="s">
        <v>1720</v>
      </c>
      <c r="J656">
        <v>175</v>
      </c>
      <c r="K656" t="s">
        <v>84</v>
      </c>
      <c r="L656" t="s">
        <v>85</v>
      </c>
      <c r="M656" t="s">
        <v>86</v>
      </c>
      <c r="N656">
        <v>2</v>
      </c>
      <c r="O656" s="1">
        <v>44515.541643518518</v>
      </c>
      <c r="P656" s="1">
        <v>44516.308680555558</v>
      </c>
      <c r="Q656">
        <v>63947</v>
      </c>
      <c r="R656">
        <v>2325</v>
      </c>
      <c r="S656" t="b">
        <v>0</v>
      </c>
      <c r="T656" t="s">
        <v>87</v>
      </c>
      <c r="U656" t="b">
        <v>0</v>
      </c>
      <c r="V656" t="s">
        <v>1039</v>
      </c>
      <c r="W656" s="1">
        <v>44515.54755787037</v>
      </c>
      <c r="X656">
        <v>464</v>
      </c>
      <c r="Y656">
        <v>85</v>
      </c>
      <c r="Z656">
        <v>0</v>
      </c>
      <c r="AA656">
        <v>85</v>
      </c>
      <c r="AB656">
        <v>37</v>
      </c>
      <c r="AC656">
        <v>21</v>
      </c>
      <c r="AD656">
        <v>90</v>
      </c>
      <c r="AE656">
        <v>0</v>
      </c>
      <c r="AF656">
        <v>0</v>
      </c>
      <c r="AG656">
        <v>0</v>
      </c>
      <c r="AH656" t="s">
        <v>182</v>
      </c>
      <c r="AI656" s="1">
        <v>44516.308680555558</v>
      </c>
      <c r="AJ656">
        <v>1861</v>
      </c>
      <c r="AK656">
        <v>4</v>
      </c>
      <c r="AL656">
        <v>0</v>
      </c>
      <c r="AM656">
        <v>4</v>
      </c>
      <c r="AN656">
        <v>37</v>
      </c>
      <c r="AO656">
        <v>7</v>
      </c>
      <c r="AP656">
        <v>86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>
      <c r="A657" t="s">
        <v>1721</v>
      </c>
      <c r="B657" t="s">
        <v>79</v>
      </c>
      <c r="C657" t="s">
        <v>852</v>
      </c>
      <c r="D657" t="s">
        <v>81</v>
      </c>
      <c r="E657" s="2" t="str">
        <f>HYPERLINK("capsilon://?command=openfolder&amp;siteaddress=FAM.docvelocity-na8.net&amp;folderid=FXAB1046B3-8456-FC77-670F-06BE888147D3","FX21113300")</f>
        <v>FX21113300</v>
      </c>
      <c r="F657" t="s">
        <v>19</v>
      </c>
      <c r="G657" t="s">
        <v>19</v>
      </c>
      <c r="H657" t="s">
        <v>82</v>
      </c>
      <c r="I657" t="s">
        <v>1722</v>
      </c>
      <c r="J657">
        <v>66</v>
      </c>
      <c r="K657" t="s">
        <v>84</v>
      </c>
      <c r="L657" t="s">
        <v>85</v>
      </c>
      <c r="M657" t="s">
        <v>86</v>
      </c>
      <c r="N657">
        <v>2</v>
      </c>
      <c r="O657" s="1">
        <v>44515.545578703706</v>
      </c>
      <c r="P657" s="1">
        <v>44516.312719907408</v>
      </c>
      <c r="Q657">
        <v>65673</v>
      </c>
      <c r="R657">
        <v>608</v>
      </c>
      <c r="S657" t="b">
        <v>0</v>
      </c>
      <c r="T657" t="s">
        <v>87</v>
      </c>
      <c r="U657" t="b">
        <v>0</v>
      </c>
      <c r="V657" t="s">
        <v>147</v>
      </c>
      <c r="W657" s="1">
        <v>44515.548449074071</v>
      </c>
      <c r="X657">
        <v>221</v>
      </c>
      <c r="Y657">
        <v>52</v>
      </c>
      <c r="Z657">
        <v>0</v>
      </c>
      <c r="AA657">
        <v>52</v>
      </c>
      <c r="AB657">
        <v>0</v>
      </c>
      <c r="AC657">
        <v>33</v>
      </c>
      <c r="AD657">
        <v>14</v>
      </c>
      <c r="AE657">
        <v>0</v>
      </c>
      <c r="AF657">
        <v>0</v>
      </c>
      <c r="AG657">
        <v>0</v>
      </c>
      <c r="AH657" t="s">
        <v>160</v>
      </c>
      <c r="AI657" s="1">
        <v>44516.312719907408</v>
      </c>
      <c r="AJ657">
        <v>387</v>
      </c>
      <c r="AK657">
        <v>1</v>
      </c>
      <c r="AL657">
        <v>0</v>
      </c>
      <c r="AM657">
        <v>1</v>
      </c>
      <c r="AN657">
        <v>0</v>
      </c>
      <c r="AO657">
        <v>1</v>
      </c>
      <c r="AP657">
        <v>13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>
      <c r="A658" t="s">
        <v>1723</v>
      </c>
      <c r="B658" t="s">
        <v>79</v>
      </c>
      <c r="C658" t="s">
        <v>1391</v>
      </c>
      <c r="D658" t="s">
        <v>81</v>
      </c>
      <c r="E658" s="2" t="str">
        <f>HYPERLINK("capsilon://?command=openfolder&amp;siteaddress=FAM.docvelocity-na8.net&amp;folderid=FX3B3BB5E6-AB48-0C52-DA64-5D42F65FE78F","FX21115029")</f>
        <v>FX21115029</v>
      </c>
      <c r="F658" t="s">
        <v>19</v>
      </c>
      <c r="G658" t="s">
        <v>19</v>
      </c>
      <c r="H658" t="s">
        <v>82</v>
      </c>
      <c r="I658" t="s">
        <v>1675</v>
      </c>
      <c r="J658">
        <v>112</v>
      </c>
      <c r="K658" t="s">
        <v>84</v>
      </c>
      <c r="L658" t="s">
        <v>85</v>
      </c>
      <c r="M658" t="s">
        <v>86</v>
      </c>
      <c r="N658">
        <v>2</v>
      </c>
      <c r="O658" s="1">
        <v>44515.55841435185</v>
      </c>
      <c r="P658" s="1">
        <v>44515.582395833335</v>
      </c>
      <c r="Q658">
        <v>658</v>
      </c>
      <c r="R658">
        <v>1414</v>
      </c>
      <c r="S658" t="b">
        <v>0</v>
      </c>
      <c r="T658" t="s">
        <v>87</v>
      </c>
      <c r="U658" t="b">
        <v>1</v>
      </c>
      <c r="V658" t="s">
        <v>125</v>
      </c>
      <c r="W658" s="1">
        <v>44515.575381944444</v>
      </c>
      <c r="X658">
        <v>800</v>
      </c>
      <c r="Y658">
        <v>84</v>
      </c>
      <c r="Z658">
        <v>0</v>
      </c>
      <c r="AA658">
        <v>84</v>
      </c>
      <c r="AB658">
        <v>0</v>
      </c>
      <c r="AC658">
        <v>42</v>
      </c>
      <c r="AD658">
        <v>28</v>
      </c>
      <c r="AE658">
        <v>0</v>
      </c>
      <c r="AF658">
        <v>0</v>
      </c>
      <c r="AG658">
        <v>0</v>
      </c>
      <c r="AH658" t="s">
        <v>89</v>
      </c>
      <c r="AI658" s="1">
        <v>44515.582395833335</v>
      </c>
      <c r="AJ658">
        <v>593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28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>
      <c r="A659" t="s">
        <v>1724</v>
      </c>
      <c r="B659" t="s">
        <v>79</v>
      </c>
      <c r="C659" t="s">
        <v>1725</v>
      </c>
      <c r="D659" t="s">
        <v>81</v>
      </c>
      <c r="E659" s="2" t="str">
        <f>HYPERLINK("capsilon://?command=openfolder&amp;siteaddress=FAM.docvelocity-na8.net&amp;folderid=FX3E215246-A8CC-EDBA-F245-57CC6C7A25AE","FX21116866")</f>
        <v>FX21116866</v>
      </c>
      <c r="F659" t="s">
        <v>19</v>
      </c>
      <c r="G659" t="s">
        <v>19</v>
      </c>
      <c r="H659" t="s">
        <v>82</v>
      </c>
      <c r="I659" t="s">
        <v>1726</v>
      </c>
      <c r="J659">
        <v>76</v>
      </c>
      <c r="K659" t="s">
        <v>84</v>
      </c>
      <c r="L659" t="s">
        <v>85</v>
      </c>
      <c r="M659" t="s">
        <v>86</v>
      </c>
      <c r="N659">
        <v>2</v>
      </c>
      <c r="O659" s="1">
        <v>44515.558668981481</v>
      </c>
      <c r="P659" s="1">
        <v>44516.320567129631</v>
      </c>
      <c r="Q659">
        <v>64484</v>
      </c>
      <c r="R659">
        <v>1344</v>
      </c>
      <c r="S659" t="b">
        <v>0</v>
      </c>
      <c r="T659" t="s">
        <v>87</v>
      </c>
      <c r="U659" t="b">
        <v>0</v>
      </c>
      <c r="V659" t="s">
        <v>1039</v>
      </c>
      <c r="W659" s="1">
        <v>44515.573009259257</v>
      </c>
      <c r="X659">
        <v>317</v>
      </c>
      <c r="Y659">
        <v>74</v>
      </c>
      <c r="Z659">
        <v>0</v>
      </c>
      <c r="AA659">
        <v>74</v>
      </c>
      <c r="AB659">
        <v>0</v>
      </c>
      <c r="AC659">
        <v>37</v>
      </c>
      <c r="AD659">
        <v>2</v>
      </c>
      <c r="AE659">
        <v>0</v>
      </c>
      <c r="AF659">
        <v>0</v>
      </c>
      <c r="AG659">
        <v>0</v>
      </c>
      <c r="AH659" t="s">
        <v>182</v>
      </c>
      <c r="AI659" s="1">
        <v>44516.320567129631</v>
      </c>
      <c r="AJ659">
        <v>1027</v>
      </c>
      <c r="AK659">
        <v>1</v>
      </c>
      <c r="AL659">
        <v>0</v>
      </c>
      <c r="AM659">
        <v>1</v>
      </c>
      <c r="AN659">
        <v>0</v>
      </c>
      <c r="AO659">
        <v>1</v>
      </c>
      <c r="AP659">
        <v>1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>
      <c r="A660" t="s">
        <v>1727</v>
      </c>
      <c r="B660" t="s">
        <v>79</v>
      </c>
      <c r="C660" t="s">
        <v>903</v>
      </c>
      <c r="D660" t="s">
        <v>81</v>
      </c>
      <c r="E660" s="2" t="str">
        <f>HYPERLINK("capsilon://?command=openfolder&amp;siteaddress=FAM.docvelocity-na8.net&amp;folderid=FX55F5BCE8-17E1-CE8D-9AA4-1F8A79531988","FX21111157")</f>
        <v>FX21111157</v>
      </c>
      <c r="F660" t="s">
        <v>19</v>
      </c>
      <c r="G660" t="s">
        <v>19</v>
      </c>
      <c r="H660" t="s">
        <v>82</v>
      </c>
      <c r="I660" t="s">
        <v>1728</v>
      </c>
      <c r="J660">
        <v>56</v>
      </c>
      <c r="K660" t="s">
        <v>84</v>
      </c>
      <c r="L660" t="s">
        <v>85</v>
      </c>
      <c r="M660" t="s">
        <v>86</v>
      </c>
      <c r="N660">
        <v>2</v>
      </c>
      <c r="O660" s="1">
        <v>44515.55972222222</v>
      </c>
      <c r="P660" s="1">
        <v>44516.317754629628</v>
      </c>
      <c r="Q660">
        <v>64916</v>
      </c>
      <c r="R660">
        <v>578</v>
      </c>
      <c r="S660" t="b">
        <v>0</v>
      </c>
      <c r="T660" t="s">
        <v>87</v>
      </c>
      <c r="U660" t="b">
        <v>0</v>
      </c>
      <c r="V660" t="s">
        <v>1039</v>
      </c>
      <c r="W660" s="1">
        <v>44515.574328703704</v>
      </c>
      <c r="X660">
        <v>113</v>
      </c>
      <c r="Y660">
        <v>42</v>
      </c>
      <c r="Z660">
        <v>0</v>
      </c>
      <c r="AA660">
        <v>42</v>
      </c>
      <c r="AB660">
        <v>0</v>
      </c>
      <c r="AC660">
        <v>0</v>
      </c>
      <c r="AD660">
        <v>14</v>
      </c>
      <c r="AE660">
        <v>0</v>
      </c>
      <c r="AF660">
        <v>0</v>
      </c>
      <c r="AG660">
        <v>0</v>
      </c>
      <c r="AH660" t="s">
        <v>160</v>
      </c>
      <c r="AI660" s="1">
        <v>44516.317754629628</v>
      </c>
      <c r="AJ660">
        <v>434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14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>
      <c r="A661" t="s">
        <v>1729</v>
      </c>
      <c r="B661" t="s">
        <v>79</v>
      </c>
      <c r="C661" t="s">
        <v>1006</v>
      </c>
      <c r="D661" t="s">
        <v>81</v>
      </c>
      <c r="E661" s="2" t="str">
        <f>HYPERLINK("capsilon://?command=openfolder&amp;siteaddress=FAM.docvelocity-na8.net&amp;folderid=FXFB7D8BC9-2BBB-9282-C6A1-4900E47D2054","FX21114099")</f>
        <v>FX21114099</v>
      </c>
      <c r="F661" t="s">
        <v>19</v>
      </c>
      <c r="G661" t="s">
        <v>19</v>
      </c>
      <c r="H661" t="s">
        <v>82</v>
      </c>
      <c r="I661" t="s">
        <v>1730</v>
      </c>
      <c r="J661">
        <v>38</v>
      </c>
      <c r="K661" t="s">
        <v>137</v>
      </c>
      <c r="L661" t="s">
        <v>19</v>
      </c>
      <c r="M661" t="s">
        <v>81</v>
      </c>
      <c r="N661">
        <v>0</v>
      </c>
      <c r="O661" s="1">
        <v>44515.565763888888</v>
      </c>
      <c r="P661" s="1">
        <v>44515.567002314812</v>
      </c>
      <c r="Q661">
        <v>107</v>
      </c>
      <c r="R661">
        <v>0</v>
      </c>
      <c r="S661" t="b">
        <v>0</v>
      </c>
      <c r="T661" t="s">
        <v>87</v>
      </c>
      <c r="U661" t="b">
        <v>0</v>
      </c>
      <c r="V661" t="s">
        <v>87</v>
      </c>
      <c r="W661" t="s">
        <v>87</v>
      </c>
      <c r="X661" t="s">
        <v>87</v>
      </c>
      <c r="Y661" t="s">
        <v>87</v>
      </c>
      <c r="Z661" t="s">
        <v>87</v>
      </c>
      <c r="AA661" t="s">
        <v>87</v>
      </c>
      <c r="AB661" t="s">
        <v>87</v>
      </c>
      <c r="AC661" t="s">
        <v>87</v>
      </c>
      <c r="AD661" t="s">
        <v>87</v>
      </c>
      <c r="AE661" t="s">
        <v>87</v>
      </c>
      <c r="AF661" t="s">
        <v>87</v>
      </c>
      <c r="AG661" t="s">
        <v>87</v>
      </c>
      <c r="AH661" t="s">
        <v>87</v>
      </c>
      <c r="AI661" t="s">
        <v>87</v>
      </c>
      <c r="AJ661" t="s">
        <v>87</v>
      </c>
      <c r="AK661" t="s">
        <v>87</v>
      </c>
      <c r="AL661" t="s">
        <v>87</v>
      </c>
      <c r="AM661" t="s">
        <v>87</v>
      </c>
      <c r="AN661" t="s">
        <v>87</v>
      </c>
      <c r="AO661" t="s">
        <v>87</v>
      </c>
      <c r="AP661" t="s">
        <v>87</v>
      </c>
      <c r="AQ661" t="s">
        <v>87</v>
      </c>
      <c r="AR661" t="s">
        <v>87</v>
      </c>
      <c r="AS661" t="s">
        <v>87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>
      <c r="A662" t="s">
        <v>1731</v>
      </c>
      <c r="B662" t="s">
        <v>79</v>
      </c>
      <c r="C662" t="s">
        <v>1732</v>
      </c>
      <c r="D662" t="s">
        <v>81</v>
      </c>
      <c r="E662" s="2" t="str">
        <f>HYPERLINK("capsilon://?command=openfolder&amp;siteaddress=FAM.docvelocity-na8.net&amp;folderid=FX9E0BB233-6A23-0E1D-3205-28C4A27A821F","FX21117026")</f>
        <v>FX21117026</v>
      </c>
      <c r="F662" t="s">
        <v>19</v>
      </c>
      <c r="G662" t="s">
        <v>19</v>
      </c>
      <c r="H662" t="s">
        <v>82</v>
      </c>
      <c r="I662" t="s">
        <v>1733</v>
      </c>
      <c r="J662">
        <v>511</v>
      </c>
      <c r="K662" t="s">
        <v>84</v>
      </c>
      <c r="L662" t="s">
        <v>85</v>
      </c>
      <c r="M662" t="s">
        <v>86</v>
      </c>
      <c r="N662">
        <v>2</v>
      </c>
      <c r="O662" s="1">
        <v>44515.575324074074</v>
      </c>
      <c r="P662" s="1">
        <v>44516.368761574071</v>
      </c>
      <c r="Q662">
        <v>65237</v>
      </c>
      <c r="R662">
        <v>3316</v>
      </c>
      <c r="S662" t="b">
        <v>0</v>
      </c>
      <c r="T662" t="s">
        <v>87</v>
      </c>
      <c r="U662" t="b">
        <v>0</v>
      </c>
      <c r="V662" t="s">
        <v>189</v>
      </c>
      <c r="W662" s="1">
        <v>44515.592685185184</v>
      </c>
      <c r="X662">
        <v>912</v>
      </c>
      <c r="Y662">
        <v>221</v>
      </c>
      <c r="Z662">
        <v>0</v>
      </c>
      <c r="AA662">
        <v>221</v>
      </c>
      <c r="AB662">
        <v>242</v>
      </c>
      <c r="AC662">
        <v>5</v>
      </c>
      <c r="AD662">
        <v>290</v>
      </c>
      <c r="AE662">
        <v>0</v>
      </c>
      <c r="AF662">
        <v>0</v>
      </c>
      <c r="AG662">
        <v>0</v>
      </c>
      <c r="AH662" t="s">
        <v>160</v>
      </c>
      <c r="AI662" s="1">
        <v>44516.368761574071</v>
      </c>
      <c r="AJ662">
        <v>2135</v>
      </c>
      <c r="AK662">
        <v>0</v>
      </c>
      <c r="AL662">
        <v>0</v>
      </c>
      <c r="AM662">
        <v>0</v>
      </c>
      <c r="AN662">
        <v>242</v>
      </c>
      <c r="AO662">
        <v>0</v>
      </c>
      <c r="AP662">
        <v>290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>
      <c r="A663" t="s">
        <v>1734</v>
      </c>
      <c r="B663" t="s">
        <v>79</v>
      </c>
      <c r="C663" t="s">
        <v>1735</v>
      </c>
      <c r="D663" t="s">
        <v>81</v>
      </c>
      <c r="E663" s="2" t="str">
        <f>HYPERLINK("capsilon://?command=openfolder&amp;siteaddress=FAM.docvelocity-na8.net&amp;folderid=FX67D458AD-DB3C-5712-BD18-9E46E3C871E7","FX21115138")</f>
        <v>FX21115138</v>
      </c>
      <c r="F663" t="s">
        <v>19</v>
      </c>
      <c r="G663" t="s">
        <v>19</v>
      </c>
      <c r="H663" t="s">
        <v>82</v>
      </c>
      <c r="I663" t="s">
        <v>1736</v>
      </c>
      <c r="J663">
        <v>38</v>
      </c>
      <c r="K663" t="s">
        <v>84</v>
      </c>
      <c r="L663" t="s">
        <v>85</v>
      </c>
      <c r="M663" t="s">
        <v>86</v>
      </c>
      <c r="N663">
        <v>2</v>
      </c>
      <c r="O663" s="1">
        <v>44515.585902777777</v>
      </c>
      <c r="P663" s="1">
        <v>44516.372523148151</v>
      </c>
      <c r="Q663">
        <v>67547</v>
      </c>
      <c r="R663">
        <v>417</v>
      </c>
      <c r="S663" t="b">
        <v>0</v>
      </c>
      <c r="T663" t="s">
        <v>87</v>
      </c>
      <c r="U663" t="b">
        <v>0</v>
      </c>
      <c r="V663" t="s">
        <v>1039</v>
      </c>
      <c r="W663" s="1">
        <v>44515.590069444443</v>
      </c>
      <c r="X663">
        <v>93</v>
      </c>
      <c r="Y663">
        <v>37</v>
      </c>
      <c r="Z663">
        <v>0</v>
      </c>
      <c r="AA663">
        <v>37</v>
      </c>
      <c r="AB663">
        <v>0</v>
      </c>
      <c r="AC663">
        <v>8</v>
      </c>
      <c r="AD663">
        <v>1</v>
      </c>
      <c r="AE663">
        <v>0</v>
      </c>
      <c r="AF663">
        <v>0</v>
      </c>
      <c r="AG663">
        <v>0</v>
      </c>
      <c r="AH663" t="s">
        <v>160</v>
      </c>
      <c r="AI663" s="1">
        <v>44516.372523148151</v>
      </c>
      <c r="AJ663">
        <v>324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>
      <c r="A664" t="s">
        <v>1737</v>
      </c>
      <c r="B664" t="s">
        <v>79</v>
      </c>
      <c r="C664" t="s">
        <v>1738</v>
      </c>
      <c r="D664" t="s">
        <v>81</v>
      </c>
      <c r="E664" s="2" t="str">
        <f>HYPERLINK("capsilon://?command=openfolder&amp;siteaddress=FAM.docvelocity-na8.net&amp;folderid=FX9A0AEB7A-65CA-AEFE-2872-4C9B1140053F","FX211011813")</f>
        <v>FX211011813</v>
      </c>
      <c r="F664" t="s">
        <v>19</v>
      </c>
      <c r="G664" t="s">
        <v>19</v>
      </c>
      <c r="H664" t="s">
        <v>82</v>
      </c>
      <c r="I664" t="s">
        <v>1739</v>
      </c>
      <c r="J664">
        <v>205</v>
      </c>
      <c r="K664" t="s">
        <v>84</v>
      </c>
      <c r="L664" t="s">
        <v>85</v>
      </c>
      <c r="M664" t="s">
        <v>86</v>
      </c>
      <c r="N664">
        <v>2</v>
      </c>
      <c r="O664" s="1">
        <v>44515.608240740738</v>
      </c>
      <c r="P664" s="1">
        <v>44516.393043981479</v>
      </c>
      <c r="Q664">
        <v>64853</v>
      </c>
      <c r="R664">
        <v>2954</v>
      </c>
      <c r="S664" t="b">
        <v>0</v>
      </c>
      <c r="T664" t="s">
        <v>87</v>
      </c>
      <c r="U664" t="b">
        <v>0</v>
      </c>
      <c r="V664" t="s">
        <v>181</v>
      </c>
      <c r="W664" s="1">
        <v>44515.622314814813</v>
      </c>
      <c r="X664">
        <v>1167</v>
      </c>
      <c r="Y664">
        <v>193</v>
      </c>
      <c r="Z664">
        <v>0</v>
      </c>
      <c r="AA664">
        <v>193</v>
      </c>
      <c r="AB664">
        <v>0</v>
      </c>
      <c r="AC664">
        <v>88</v>
      </c>
      <c r="AD664">
        <v>12</v>
      </c>
      <c r="AE664">
        <v>0</v>
      </c>
      <c r="AF664">
        <v>0</v>
      </c>
      <c r="AG664">
        <v>0</v>
      </c>
      <c r="AH664" t="s">
        <v>160</v>
      </c>
      <c r="AI664" s="1">
        <v>44516.393043981479</v>
      </c>
      <c r="AJ664">
        <v>1772</v>
      </c>
      <c r="AK664">
        <v>2</v>
      </c>
      <c r="AL664">
        <v>0</v>
      </c>
      <c r="AM664">
        <v>2</v>
      </c>
      <c r="AN664">
        <v>0</v>
      </c>
      <c r="AO664">
        <v>2</v>
      </c>
      <c r="AP664">
        <v>10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>
      <c r="A665" t="s">
        <v>1740</v>
      </c>
      <c r="B665" t="s">
        <v>79</v>
      </c>
      <c r="C665" t="s">
        <v>1535</v>
      </c>
      <c r="D665" t="s">
        <v>81</v>
      </c>
      <c r="E665" s="2" t="str">
        <f>HYPERLINK("capsilon://?command=openfolder&amp;siteaddress=FAM.docvelocity-na8.net&amp;folderid=FX210A6B80-4B25-1870-FA03-BEFDBA525415","FX21113608")</f>
        <v>FX21113608</v>
      </c>
      <c r="F665" t="s">
        <v>19</v>
      </c>
      <c r="G665" t="s">
        <v>19</v>
      </c>
      <c r="H665" t="s">
        <v>82</v>
      </c>
      <c r="I665" t="s">
        <v>1741</v>
      </c>
      <c r="J665">
        <v>85</v>
      </c>
      <c r="K665" t="s">
        <v>84</v>
      </c>
      <c r="L665" t="s">
        <v>85</v>
      </c>
      <c r="M665" t="s">
        <v>86</v>
      </c>
      <c r="N665">
        <v>2</v>
      </c>
      <c r="O665" s="1">
        <v>44515.61515046296</v>
      </c>
      <c r="P665" s="1">
        <v>44516.382893518516</v>
      </c>
      <c r="Q665">
        <v>65757</v>
      </c>
      <c r="R665">
        <v>576</v>
      </c>
      <c r="S665" t="b">
        <v>0</v>
      </c>
      <c r="T665" t="s">
        <v>87</v>
      </c>
      <c r="U665" t="b">
        <v>0</v>
      </c>
      <c r="V665" t="s">
        <v>189</v>
      </c>
      <c r="W665" s="1">
        <v>44515.619317129633</v>
      </c>
      <c r="X665">
        <v>335</v>
      </c>
      <c r="Y665">
        <v>75</v>
      </c>
      <c r="Z665">
        <v>0</v>
      </c>
      <c r="AA665">
        <v>75</v>
      </c>
      <c r="AB665">
        <v>0</v>
      </c>
      <c r="AC665">
        <v>8</v>
      </c>
      <c r="AD665">
        <v>10</v>
      </c>
      <c r="AE665">
        <v>0</v>
      </c>
      <c r="AF665">
        <v>0</v>
      </c>
      <c r="AG665">
        <v>0</v>
      </c>
      <c r="AH665" t="s">
        <v>182</v>
      </c>
      <c r="AI665" s="1">
        <v>44516.382893518516</v>
      </c>
      <c r="AJ665">
        <v>241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10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>
      <c r="A666" t="s">
        <v>1742</v>
      </c>
      <c r="B666" t="s">
        <v>79</v>
      </c>
      <c r="C666" t="s">
        <v>1535</v>
      </c>
      <c r="D666" t="s">
        <v>81</v>
      </c>
      <c r="E666" s="2" t="str">
        <f>HYPERLINK("capsilon://?command=openfolder&amp;siteaddress=FAM.docvelocity-na8.net&amp;folderid=FX210A6B80-4B25-1870-FA03-BEFDBA525415","FX21113608")</f>
        <v>FX21113608</v>
      </c>
      <c r="F666" t="s">
        <v>19</v>
      </c>
      <c r="G666" t="s">
        <v>19</v>
      </c>
      <c r="H666" t="s">
        <v>82</v>
      </c>
      <c r="I666" t="s">
        <v>1743</v>
      </c>
      <c r="J666">
        <v>28</v>
      </c>
      <c r="K666" t="s">
        <v>84</v>
      </c>
      <c r="L666" t="s">
        <v>85</v>
      </c>
      <c r="M666" t="s">
        <v>86</v>
      </c>
      <c r="N666">
        <v>2</v>
      </c>
      <c r="O666" s="1">
        <v>44515.615289351852</v>
      </c>
      <c r="P666" s="1">
        <v>44516.385196759256</v>
      </c>
      <c r="Q666">
        <v>66250</v>
      </c>
      <c r="R666">
        <v>270</v>
      </c>
      <c r="S666" t="b">
        <v>0</v>
      </c>
      <c r="T666" t="s">
        <v>87</v>
      </c>
      <c r="U666" t="b">
        <v>0</v>
      </c>
      <c r="V666" t="s">
        <v>189</v>
      </c>
      <c r="W666" s="1">
        <v>44515.620162037034</v>
      </c>
      <c r="X666">
        <v>72</v>
      </c>
      <c r="Y666">
        <v>21</v>
      </c>
      <c r="Z666">
        <v>0</v>
      </c>
      <c r="AA666">
        <v>21</v>
      </c>
      <c r="AB666">
        <v>0</v>
      </c>
      <c r="AC666">
        <v>1</v>
      </c>
      <c r="AD666">
        <v>7</v>
      </c>
      <c r="AE666">
        <v>0</v>
      </c>
      <c r="AF666">
        <v>0</v>
      </c>
      <c r="AG666">
        <v>0</v>
      </c>
      <c r="AH666" t="s">
        <v>182</v>
      </c>
      <c r="AI666" s="1">
        <v>44516.385196759256</v>
      </c>
      <c r="AJ666">
        <v>198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7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>
      <c r="A667" t="s">
        <v>1744</v>
      </c>
      <c r="B667" t="s">
        <v>79</v>
      </c>
      <c r="C667" t="s">
        <v>1535</v>
      </c>
      <c r="D667" t="s">
        <v>81</v>
      </c>
      <c r="E667" s="2" t="str">
        <f>HYPERLINK("capsilon://?command=openfolder&amp;siteaddress=FAM.docvelocity-na8.net&amp;folderid=FX210A6B80-4B25-1870-FA03-BEFDBA525415","FX21113608")</f>
        <v>FX21113608</v>
      </c>
      <c r="F667" t="s">
        <v>19</v>
      </c>
      <c r="G667" t="s">
        <v>19</v>
      </c>
      <c r="H667" t="s">
        <v>82</v>
      </c>
      <c r="I667" t="s">
        <v>1745</v>
      </c>
      <c r="J667">
        <v>28</v>
      </c>
      <c r="K667" t="s">
        <v>84</v>
      </c>
      <c r="L667" t="s">
        <v>85</v>
      </c>
      <c r="M667" t="s">
        <v>86</v>
      </c>
      <c r="N667">
        <v>2</v>
      </c>
      <c r="O667" s="1">
        <v>44515.615578703706</v>
      </c>
      <c r="P667" s="1">
        <v>44516.395960648151</v>
      </c>
      <c r="Q667">
        <v>67062</v>
      </c>
      <c r="R667">
        <v>363</v>
      </c>
      <c r="S667" t="b">
        <v>0</v>
      </c>
      <c r="T667" t="s">
        <v>87</v>
      </c>
      <c r="U667" t="b">
        <v>0</v>
      </c>
      <c r="V667" t="s">
        <v>147</v>
      </c>
      <c r="W667" s="1">
        <v>44515.621296296296</v>
      </c>
      <c r="X667">
        <v>106</v>
      </c>
      <c r="Y667">
        <v>21</v>
      </c>
      <c r="Z667">
        <v>0</v>
      </c>
      <c r="AA667">
        <v>21</v>
      </c>
      <c r="AB667">
        <v>0</v>
      </c>
      <c r="AC667">
        <v>1</v>
      </c>
      <c r="AD667">
        <v>7</v>
      </c>
      <c r="AE667">
        <v>0</v>
      </c>
      <c r="AF667">
        <v>0</v>
      </c>
      <c r="AG667">
        <v>0</v>
      </c>
      <c r="AH667" t="s">
        <v>160</v>
      </c>
      <c r="AI667" s="1">
        <v>44516.395960648151</v>
      </c>
      <c r="AJ667">
        <v>251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7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>
      <c r="A668" t="s">
        <v>1746</v>
      </c>
      <c r="B668" t="s">
        <v>79</v>
      </c>
      <c r="C668" t="s">
        <v>1535</v>
      </c>
      <c r="D668" t="s">
        <v>81</v>
      </c>
      <c r="E668" s="2" t="str">
        <f>HYPERLINK("capsilon://?command=openfolder&amp;siteaddress=FAM.docvelocity-na8.net&amp;folderid=FX210A6B80-4B25-1870-FA03-BEFDBA525415","FX21113608")</f>
        <v>FX21113608</v>
      </c>
      <c r="F668" t="s">
        <v>19</v>
      </c>
      <c r="G668" t="s">
        <v>19</v>
      </c>
      <c r="H668" t="s">
        <v>82</v>
      </c>
      <c r="I668" t="s">
        <v>1747</v>
      </c>
      <c r="J668">
        <v>80</v>
      </c>
      <c r="K668" t="s">
        <v>84</v>
      </c>
      <c r="L668" t="s">
        <v>85</v>
      </c>
      <c r="M668" t="s">
        <v>86</v>
      </c>
      <c r="N668">
        <v>2</v>
      </c>
      <c r="O668" s="1">
        <v>44515.615740740737</v>
      </c>
      <c r="P668" s="1">
        <v>44516.413726851853</v>
      </c>
      <c r="Q668">
        <v>68169</v>
      </c>
      <c r="R668">
        <v>777</v>
      </c>
      <c r="S668" t="b">
        <v>0</v>
      </c>
      <c r="T668" t="s">
        <v>87</v>
      </c>
      <c r="U668" t="b">
        <v>0</v>
      </c>
      <c r="V668" t="s">
        <v>173</v>
      </c>
      <c r="W668" s="1">
        <v>44515.625740740739</v>
      </c>
      <c r="X668">
        <v>285</v>
      </c>
      <c r="Y668">
        <v>80</v>
      </c>
      <c r="Z668">
        <v>0</v>
      </c>
      <c r="AA668">
        <v>80</v>
      </c>
      <c r="AB668">
        <v>0</v>
      </c>
      <c r="AC668">
        <v>13</v>
      </c>
      <c r="AD668">
        <v>0</v>
      </c>
      <c r="AE668">
        <v>0</v>
      </c>
      <c r="AF668">
        <v>0</v>
      </c>
      <c r="AG668">
        <v>0</v>
      </c>
      <c r="AH668" t="s">
        <v>89</v>
      </c>
      <c r="AI668" s="1">
        <v>44516.413726851853</v>
      </c>
      <c r="AJ668">
        <v>345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>
      <c r="A669" t="s">
        <v>1748</v>
      </c>
      <c r="B669" t="s">
        <v>79</v>
      </c>
      <c r="C669" t="s">
        <v>1535</v>
      </c>
      <c r="D669" t="s">
        <v>81</v>
      </c>
      <c r="E669" s="2" t="str">
        <f>HYPERLINK("capsilon://?command=openfolder&amp;siteaddress=FAM.docvelocity-na8.net&amp;folderid=FX210A6B80-4B25-1870-FA03-BEFDBA525415","FX21113608")</f>
        <v>FX21113608</v>
      </c>
      <c r="F669" t="s">
        <v>19</v>
      </c>
      <c r="G669" t="s">
        <v>19</v>
      </c>
      <c r="H669" t="s">
        <v>82</v>
      </c>
      <c r="I669" t="s">
        <v>1749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44515.615902777776</v>
      </c>
      <c r="P669" s="1">
        <v>44516.413958333331</v>
      </c>
      <c r="Q669">
        <v>68855</v>
      </c>
      <c r="R669">
        <v>97</v>
      </c>
      <c r="S669" t="b">
        <v>0</v>
      </c>
      <c r="T669" t="s">
        <v>87</v>
      </c>
      <c r="U669" t="b">
        <v>0</v>
      </c>
      <c r="V669" t="s">
        <v>173</v>
      </c>
      <c r="W669" s="1">
        <v>44515.62232638889</v>
      </c>
      <c r="X669">
        <v>78</v>
      </c>
      <c r="Y669">
        <v>0</v>
      </c>
      <c r="Z669">
        <v>0</v>
      </c>
      <c r="AA669">
        <v>0</v>
      </c>
      <c r="AB669">
        <v>21</v>
      </c>
      <c r="AC669">
        <v>0</v>
      </c>
      <c r="AD669">
        <v>28</v>
      </c>
      <c r="AE669">
        <v>0</v>
      </c>
      <c r="AF669">
        <v>0</v>
      </c>
      <c r="AG669">
        <v>0</v>
      </c>
      <c r="AH669" t="s">
        <v>89</v>
      </c>
      <c r="AI669" s="1">
        <v>44516.413958333331</v>
      </c>
      <c r="AJ669">
        <v>19</v>
      </c>
      <c r="AK669">
        <v>0</v>
      </c>
      <c r="AL669">
        <v>0</v>
      </c>
      <c r="AM669">
        <v>0</v>
      </c>
      <c r="AN669">
        <v>21</v>
      </c>
      <c r="AO669">
        <v>0</v>
      </c>
      <c r="AP669">
        <v>28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>
      <c r="A670" t="s">
        <v>1750</v>
      </c>
      <c r="B670" t="s">
        <v>79</v>
      </c>
      <c r="C670" t="s">
        <v>1751</v>
      </c>
      <c r="D670" t="s">
        <v>81</v>
      </c>
      <c r="E670" s="2" t="str">
        <f>HYPERLINK("capsilon://?command=openfolder&amp;siteaddress=FAM.docvelocity-na8.net&amp;folderid=FX84452E40-5199-6690-52F9-A0527C824B93","FX21092266")</f>
        <v>FX21092266</v>
      </c>
      <c r="F670" t="s">
        <v>19</v>
      </c>
      <c r="G670" t="s">
        <v>19</v>
      </c>
      <c r="H670" t="s">
        <v>82</v>
      </c>
      <c r="I670" t="s">
        <v>1752</v>
      </c>
      <c r="J670">
        <v>188</v>
      </c>
      <c r="K670" t="s">
        <v>84</v>
      </c>
      <c r="L670" t="s">
        <v>85</v>
      </c>
      <c r="M670" t="s">
        <v>86</v>
      </c>
      <c r="N670">
        <v>2</v>
      </c>
      <c r="O670" s="1">
        <v>44515.617650462962</v>
      </c>
      <c r="P670" s="1">
        <v>44516.443784722222</v>
      </c>
      <c r="Q670">
        <v>69703</v>
      </c>
      <c r="R670">
        <v>1675</v>
      </c>
      <c r="S670" t="b">
        <v>0</v>
      </c>
      <c r="T670" t="s">
        <v>87</v>
      </c>
      <c r="U670" t="b">
        <v>0</v>
      </c>
      <c r="V670" t="s">
        <v>1039</v>
      </c>
      <c r="W670" s="1">
        <v>44515.6253125</v>
      </c>
      <c r="X670">
        <v>265</v>
      </c>
      <c r="Y670">
        <v>168</v>
      </c>
      <c r="Z670">
        <v>0</v>
      </c>
      <c r="AA670">
        <v>168</v>
      </c>
      <c r="AB670">
        <v>0</v>
      </c>
      <c r="AC670">
        <v>13</v>
      </c>
      <c r="AD670">
        <v>20</v>
      </c>
      <c r="AE670">
        <v>0</v>
      </c>
      <c r="AF670">
        <v>0</v>
      </c>
      <c r="AG670">
        <v>0</v>
      </c>
      <c r="AH670" t="s">
        <v>160</v>
      </c>
      <c r="AI670" s="1">
        <v>44516.443784722222</v>
      </c>
      <c r="AJ670">
        <v>1291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19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>
      <c r="A671" t="s">
        <v>1753</v>
      </c>
      <c r="B671" t="s">
        <v>79</v>
      </c>
      <c r="C671" t="s">
        <v>1235</v>
      </c>
      <c r="D671" t="s">
        <v>81</v>
      </c>
      <c r="E671" s="2" t="str">
        <f>HYPERLINK("capsilon://?command=openfolder&amp;siteaddress=FAM.docvelocity-na8.net&amp;folderid=FX3A3C83FE-4BE6-CE9C-594E-C7E6462E09C9","FX21113040")</f>
        <v>FX21113040</v>
      </c>
      <c r="F671" t="s">
        <v>19</v>
      </c>
      <c r="G671" t="s">
        <v>19</v>
      </c>
      <c r="H671" t="s">
        <v>82</v>
      </c>
      <c r="I671" t="s">
        <v>1754</v>
      </c>
      <c r="J671">
        <v>38</v>
      </c>
      <c r="K671" t="s">
        <v>137</v>
      </c>
      <c r="L671" t="s">
        <v>19</v>
      </c>
      <c r="M671" t="s">
        <v>81</v>
      </c>
      <c r="N671">
        <v>0</v>
      </c>
      <c r="O671" s="1">
        <v>44515.618888888886</v>
      </c>
      <c r="P671" s="1">
        <v>44515.619074074071</v>
      </c>
      <c r="Q671">
        <v>16</v>
      </c>
      <c r="R671">
        <v>0</v>
      </c>
      <c r="S671" t="b">
        <v>0</v>
      </c>
      <c r="T671" t="s">
        <v>87</v>
      </c>
      <c r="U671" t="b">
        <v>0</v>
      </c>
      <c r="V671" t="s">
        <v>87</v>
      </c>
      <c r="W671" t="s">
        <v>87</v>
      </c>
      <c r="X671" t="s">
        <v>87</v>
      </c>
      <c r="Y671" t="s">
        <v>87</v>
      </c>
      <c r="Z671" t="s">
        <v>87</v>
      </c>
      <c r="AA671" t="s">
        <v>87</v>
      </c>
      <c r="AB671" t="s">
        <v>87</v>
      </c>
      <c r="AC671" t="s">
        <v>87</v>
      </c>
      <c r="AD671" t="s">
        <v>87</v>
      </c>
      <c r="AE671" t="s">
        <v>87</v>
      </c>
      <c r="AF671" t="s">
        <v>87</v>
      </c>
      <c r="AG671" t="s">
        <v>87</v>
      </c>
      <c r="AH671" t="s">
        <v>87</v>
      </c>
      <c r="AI671" t="s">
        <v>87</v>
      </c>
      <c r="AJ671" t="s">
        <v>87</v>
      </c>
      <c r="AK671" t="s">
        <v>87</v>
      </c>
      <c r="AL671" t="s">
        <v>87</v>
      </c>
      <c r="AM671" t="s">
        <v>87</v>
      </c>
      <c r="AN671" t="s">
        <v>87</v>
      </c>
      <c r="AO671" t="s">
        <v>87</v>
      </c>
      <c r="AP671" t="s">
        <v>87</v>
      </c>
      <c r="AQ671" t="s">
        <v>87</v>
      </c>
      <c r="AR671" t="s">
        <v>87</v>
      </c>
      <c r="AS671" t="s">
        <v>87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>
      <c r="A672" t="s">
        <v>1755</v>
      </c>
      <c r="B672" t="s">
        <v>79</v>
      </c>
      <c r="C672" t="s">
        <v>752</v>
      </c>
      <c r="D672" t="s">
        <v>81</v>
      </c>
      <c r="E672" s="2" t="str">
        <f>HYPERLINK("capsilon://?command=openfolder&amp;siteaddress=FAM.docvelocity-na8.net&amp;folderid=FX4D530336-DBD4-0ADD-C352-D282ADA7395A","FX21111172")</f>
        <v>FX21111172</v>
      </c>
      <c r="F672" t="s">
        <v>19</v>
      </c>
      <c r="G672" t="s">
        <v>19</v>
      </c>
      <c r="H672" t="s">
        <v>82</v>
      </c>
      <c r="I672" t="s">
        <v>1756</v>
      </c>
      <c r="J672">
        <v>66</v>
      </c>
      <c r="K672" t="s">
        <v>84</v>
      </c>
      <c r="L672" t="s">
        <v>85</v>
      </c>
      <c r="M672" t="s">
        <v>86</v>
      </c>
      <c r="N672">
        <v>2</v>
      </c>
      <c r="O672" s="1">
        <v>44515.622245370374</v>
      </c>
      <c r="P672" s="1">
        <v>44516.416643518518</v>
      </c>
      <c r="Q672">
        <v>68333</v>
      </c>
      <c r="R672">
        <v>303</v>
      </c>
      <c r="S672" t="b">
        <v>0</v>
      </c>
      <c r="T672" t="s">
        <v>87</v>
      </c>
      <c r="U672" t="b">
        <v>0</v>
      </c>
      <c r="V672" t="s">
        <v>181</v>
      </c>
      <c r="W672" s="1">
        <v>44515.624456018515</v>
      </c>
      <c r="X672">
        <v>184</v>
      </c>
      <c r="Y672">
        <v>52</v>
      </c>
      <c r="Z672">
        <v>0</v>
      </c>
      <c r="AA672">
        <v>52</v>
      </c>
      <c r="AB672">
        <v>0</v>
      </c>
      <c r="AC672">
        <v>28</v>
      </c>
      <c r="AD672">
        <v>14</v>
      </c>
      <c r="AE672">
        <v>0</v>
      </c>
      <c r="AF672">
        <v>0</v>
      </c>
      <c r="AG672">
        <v>0</v>
      </c>
      <c r="AH672" t="s">
        <v>89</v>
      </c>
      <c r="AI672" s="1">
        <v>44516.416643518518</v>
      </c>
      <c r="AJ672">
        <v>119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14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>
      <c r="A673" t="s">
        <v>1757</v>
      </c>
      <c r="B673" t="s">
        <v>79</v>
      </c>
      <c r="C673" t="s">
        <v>946</v>
      </c>
      <c r="D673" t="s">
        <v>81</v>
      </c>
      <c r="E673" s="2" t="str">
        <f>HYPERLINK("capsilon://?command=openfolder&amp;siteaddress=FAM.docvelocity-na8.net&amp;folderid=FX0AF70D6E-5C21-3BBA-D2C8-AEBD054DA2A3","FX21094396")</f>
        <v>FX21094396</v>
      </c>
      <c r="F673" t="s">
        <v>19</v>
      </c>
      <c r="G673" t="s">
        <v>19</v>
      </c>
      <c r="H673" t="s">
        <v>82</v>
      </c>
      <c r="I673" t="s">
        <v>1758</v>
      </c>
      <c r="J673">
        <v>130</v>
      </c>
      <c r="K673" t="s">
        <v>84</v>
      </c>
      <c r="L673" t="s">
        <v>85</v>
      </c>
      <c r="M673" t="s">
        <v>86</v>
      </c>
      <c r="N673">
        <v>1</v>
      </c>
      <c r="O673" s="1">
        <v>44515.623240740744</v>
      </c>
      <c r="P673" s="1">
        <v>44515.742418981485</v>
      </c>
      <c r="Q673">
        <v>9876</v>
      </c>
      <c r="R673">
        <v>421</v>
      </c>
      <c r="S673" t="b">
        <v>0</v>
      </c>
      <c r="T673" t="s">
        <v>87</v>
      </c>
      <c r="U673" t="b">
        <v>0</v>
      </c>
      <c r="V673" t="s">
        <v>108</v>
      </c>
      <c r="W673" s="1">
        <v>44515.742418981485</v>
      </c>
      <c r="X673">
        <v>148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130</v>
      </c>
      <c r="AE673">
        <v>120</v>
      </c>
      <c r="AF673">
        <v>0</v>
      </c>
      <c r="AG673">
        <v>5</v>
      </c>
      <c r="AH673" t="s">
        <v>87</v>
      </c>
      <c r="AI673" t="s">
        <v>87</v>
      </c>
      <c r="AJ673" t="s">
        <v>87</v>
      </c>
      <c r="AK673" t="s">
        <v>87</v>
      </c>
      <c r="AL673" t="s">
        <v>87</v>
      </c>
      <c r="AM673" t="s">
        <v>87</v>
      </c>
      <c r="AN673" t="s">
        <v>87</v>
      </c>
      <c r="AO673" t="s">
        <v>87</v>
      </c>
      <c r="AP673" t="s">
        <v>87</v>
      </c>
      <c r="AQ673" t="s">
        <v>87</v>
      </c>
      <c r="AR673" t="s">
        <v>87</v>
      </c>
      <c r="AS673" t="s">
        <v>87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>
      <c r="A674" t="s">
        <v>1759</v>
      </c>
      <c r="B674" t="s">
        <v>79</v>
      </c>
      <c r="C674" t="s">
        <v>1296</v>
      </c>
      <c r="D674" t="s">
        <v>81</v>
      </c>
      <c r="E674" s="2" t="str">
        <f>HYPERLINK("capsilon://?command=openfolder&amp;siteaddress=FAM.docvelocity-na8.net&amp;folderid=FX6BE550DD-5D9D-4A6B-9FB0-4641EE52D774","FX21114354")</f>
        <v>FX21114354</v>
      </c>
      <c r="F674" t="s">
        <v>19</v>
      </c>
      <c r="G674" t="s">
        <v>19</v>
      </c>
      <c r="H674" t="s">
        <v>82</v>
      </c>
      <c r="I674" t="s">
        <v>1760</v>
      </c>
      <c r="J674">
        <v>66</v>
      </c>
      <c r="K674" t="s">
        <v>84</v>
      </c>
      <c r="L674" t="s">
        <v>85</v>
      </c>
      <c r="M674" t="s">
        <v>86</v>
      </c>
      <c r="N674">
        <v>2</v>
      </c>
      <c r="O674" s="1">
        <v>44515.623877314814</v>
      </c>
      <c r="P674" s="1">
        <v>44516.418182870373</v>
      </c>
      <c r="Q674">
        <v>68357</v>
      </c>
      <c r="R674">
        <v>271</v>
      </c>
      <c r="S674" t="b">
        <v>0</v>
      </c>
      <c r="T674" t="s">
        <v>87</v>
      </c>
      <c r="U674" t="b">
        <v>0</v>
      </c>
      <c r="V674" t="s">
        <v>181</v>
      </c>
      <c r="W674" s="1">
        <v>44515.626076388886</v>
      </c>
      <c r="X674">
        <v>139</v>
      </c>
      <c r="Y674">
        <v>52</v>
      </c>
      <c r="Z674">
        <v>0</v>
      </c>
      <c r="AA674">
        <v>52</v>
      </c>
      <c r="AB674">
        <v>0</v>
      </c>
      <c r="AC674">
        <v>24</v>
      </c>
      <c r="AD674">
        <v>14</v>
      </c>
      <c r="AE674">
        <v>0</v>
      </c>
      <c r="AF674">
        <v>0</v>
      </c>
      <c r="AG674">
        <v>0</v>
      </c>
      <c r="AH674" t="s">
        <v>89</v>
      </c>
      <c r="AI674" s="1">
        <v>44516.418182870373</v>
      </c>
      <c r="AJ674">
        <v>132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14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>
      <c r="A675" t="s">
        <v>1761</v>
      </c>
      <c r="B675" t="s">
        <v>79</v>
      </c>
      <c r="C675" t="s">
        <v>1762</v>
      </c>
      <c r="D675" t="s">
        <v>81</v>
      </c>
      <c r="E675" s="2" t="str">
        <f>HYPERLINK("capsilon://?command=openfolder&amp;siteaddress=FAM.docvelocity-na8.net&amp;folderid=FXE228F76F-8F7D-B968-481A-AF86590E8578","FX21115569")</f>
        <v>FX21115569</v>
      </c>
      <c r="F675" t="s">
        <v>19</v>
      </c>
      <c r="G675" t="s">
        <v>19</v>
      </c>
      <c r="H675" t="s">
        <v>82</v>
      </c>
      <c r="I675" t="s">
        <v>1763</v>
      </c>
      <c r="J675">
        <v>38</v>
      </c>
      <c r="K675" t="s">
        <v>84</v>
      </c>
      <c r="L675" t="s">
        <v>85</v>
      </c>
      <c r="M675" t="s">
        <v>86</v>
      </c>
      <c r="N675">
        <v>2</v>
      </c>
      <c r="O675" s="1">
        <v>44515.642754629633</v>
      </c>
      <c r="P675" s="1">
        <v>44516.420081018521</v>
      </c>
      <c r="Q675">
        <v>66877</v>
      </c>
      <c r="R675">
        <v>284</v>
      </c>
      <c r="S675" t="b">
        <v>0</v>
      </c>
      <c r="T675" t="s">
        <v>87</v>
      </c>
      <c r="U675" t="b">
        <v>0</v>
      </c>
      <c r="V675" t="s">
        <v>181</v>
      </c>
      <c r="W675" s="1">
        <v>44515.653263888889</v>
      </c>
      <c r="X675">
        <v>121</v>
      </c>
      <c r="Y675">
        <v>37</v>
      </c>
      <c r="Z675">
        <v>0</v>
      </c>
      <c r="AA675">
        <v>37</v>
      </c>
      <c r="AB675">
        <v>0</v>
      </c>
      <c r="AC675">
        <v>13</v>
      </c>
      <c r="AD675">
        <v>1</v>
      </c>
      <c r="AE675">
        <v>0</v>
      </c>
      <c r="AF675">
        <v>0</v>
      </c>
      <c r="AG675">
        <v>0</v>
      </c>
      <c r="AH675" t="s">
        <v>89</v>
      </c>
      <c r="AI675" s="1">
        <v>44516.420081018521</v>
      </c>
      <c r="AJ675">
        <v>163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>
      <c r="A676" t="s">
        <v>1764</v>
      </c>
      <c r="B676" t="s">
        <v>79</v>
      </c>
      <c r="C676" t="s">
        <v>1765</v>
      </c>
      <c r="D676" t="s">
        <v>81</v>
      </c>
      <c r="E676" s="2" t="str">
        <f>HYPERLINK("capsilon://?command=openfolder&amp;siteaddress=FAM.docvelocity-na8.net&amp;folderid=FXF7ABA679-C2AE-18F0-DDA1-FC17F20AA50E","FX21116860")</f>
        <v>FX21116860</v>
      </c>
      <c r="F676" t="s">
        <v>19</v>
      </c>
      <c r="G676" t="s">
        <v>19</v>
      </c>
      <c r="H676" t="s">
        <v>82</v>
      </c>
      <c r="I676" t="s">
        <v>1766</v>
      </c>
      <c r="J676">
        <v>381</v>
      </c>
      <c r="K676" t="s">
        <v>84</v>
      </c>
      <c r="L676" t="s">
        <v>85</v>
      </c>
      <c r="M676" t="s">
        <v>86</v>
      </c>
      <c r="N676">
        <v>1</v>
      </c>
      <c r="O676" s="1">
        <v>44515.6481712963</v>
      </c>
      <c r="P676" s="1">
        <v>44516.175949074073</v>
      </c>
      <c r="Q676">
        <v>43348</v>
      </c>
      <c r="R676">
        <v>2252</v>
      </c>
      <c r="S676" t="b">
        <v>0</v>
      </c>
      <c r="T676" t="s">
        <v>87</v>
      </c>
      <c r="U676" t="b">
        <v>0</v>
      </c>
      <c r="V676" t="s">
        <v>231</v>
      </c>
      <c r="W676" s="1">
        <v>44516.175949074073</v>
      </c>
      <c r="X676">
        <v>1236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381</v>
      </c>
      <c r="AE676">
        <v>336</v>
      </c>
      <c r="AF676">
        <v>0</v>
      </c>
      <c r="AG676">
        <v>11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>
      <c r="A677" t="s">
        <v>1767</v>
      </c>
      <c r="B677" t="s">
        <v>79</v>
      </c>
      <c r="C677" t="s">
        <v>1768</v>
      </c>
      <c r="D677" t="s">
        <v>81</v>
      </c>
      <c r="E677" s="2" t="str">
        <f>HYPERLINK("capsilon://?command=openfolder&amp;siteaddress=FAM.docvelocity-na8.net&amp;folderid=FX1D1B2B4B-D736-5E70-3A05-3083BD7355C2","FX211010821")</f>
        <v>FX211010821</v>
      </c>
      <c r="F677" t="s">
        <v>19</v>
      </c>
      <c r="G677" t="s">
        <v>19</v>
      </c>
      <c r="H677" t="s">
        <v>82</v>
      </c>
      <c r="I677" t="s">
        <v>1769</v>
      </c>
      <c r="J677">
        <v>37</v>
      </c>
      <c r="K677" t="s">
        <v>84</v>
      </c>
      <c r="L677" t="s">
        <v>85</v>
      </c>
      <c r="M677" t="s">
        <v>86</v>
      </c>
      <c r="N677">
        <v>2</v>
      </c>
      <c r="O677" s="1">
        <v>44515.648449074077</v>
      </c>
      <c r="P677" s="1">
        <v>44516.43178240741</v>
      </c>
      <c r="Q677">
        <v>67324</v>
      </c>
      <c r="R677">
        <v>356</v>
      </c>
      <c r="S677" t="b">
        <v>0</v>
      </c>
      <c r="T677" t="s">
        <v>87</v>
      </c>
      <c r="U677" t="b">
        <v>0</v>
      </c>
      <c r="V677" t="s">
        <v>1039</v>
      </c>
      <c r="W677" s="1">
        <v>44515.654733796298</v>
      </c>
      <c r="X677">
        <v>130</v>
      </c>
      <c r="Y677">
        <v>32</v>
      </c>
      <c r="Z677">
        <v>0</v>
      </c>
      <c r="AA677">
        <v>32</v>
      </c>
      <c r="AB677">
        <v>0</v>
      </c>
      <c r="AC677">
        <v>4</v>
      </c>
      <c r="AD677">
        <v>5</v>
      </c>
      <c r="AE677">
        <v>0</v>
      </c>
      <c r="AF677">
        <v>0</v>
      </c>
      <c r="AG677">
        <v>0</v>
      </c>
      <c r="AH677" t="s">
        <v>89</v>
      </c>
      <c r="AI677" s="1">
        <v>44516.43178240741</v>
      </c>
      <c r="AJ677">
        <v>128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5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>
      <c r="A678" t="s">
        <v>1770</v>
      </c>
      <c r="B678" t="s">
        <v>79</v>
      </c>
      <c r="C678" t="s">
        <v>1771</v>
      </c>
      <c r="D678" t="s">
        <v>81</v>
      </c>
      <c r="E678" s="2" t="str">
        <f>HYPERLINK("capsilon://?command=openfolder&amp;siteaddress=FAM.docvelocity-na8.net&amp;folderid=FX78D0308A-C680-E16E-343C-E60DB5D4486D","FX21116178")</f>
        <v>FX21116178</v>
      </c>
      <c r="F678" t="s">
        <v>19</v>
      </c>
      <c r="G678" t="s">
        <v>19</v>
      </c>
      <c r="H678" t="s">
        <v>82</v>
      </c>
      <c r="I678" t="s">
        <v>1772</v>
      </c>
      <c r="J678">
        <v>78</v>
      </c>
      <c r="K678" t="s">
        <v>84</v>
      </c>
      <c r="L678" t="s">
        <v>85</v>
      </c>
      <c r="M678" t="s">
        <v>86</v>
      </c>
      <c r="N678">
        <v>2</v>
      </c>
      <c r="O678" s="1">
        <v>44515.673576388886</v>
      </c>
      <c r="P678" s="1">
        <v>44516.453344907408</v>
      </c>
      <c r="Q678">
        <v>65771</v>
      </c>
      <c r="R678">
        <v>1601</v>
      </c>
      <c r="S678" t="b">
        <v>0</v>
      </c>
      <c r="T678" t="s">
        <v>87</v>
      </c>
      <c r="U678" t="b">
        <v>0</v>
      </c>
      <c r="V678" t="s">
        <v>173</v>
      </c>
      <c r="W678" s="1">
        <v>44515.684930555559</v>
      </c>
      <c r="X678">
        <v>356</v>
      </c>
      <c r="Y678">
        <v>60</v>
      </c>
      <c r="Z678">
        <v>0</v>
      </c>
      <c r="AA678">
        <v>60</v>
      </c>
      <c r="AB678">
        <v>0</v>
      </c>
      <c r="AC678">
        <v>10</v>
      </c>
      <c r="AD678">
        <v>18</v>
      </c>
      <c r="AE678">
        <v>0</v>
      </c>
      <c r="AF678">
        <v>0</v>
      </c>
      <c r="AG678">
        <v>0</v>
      </c>
      <c r="AH678" t="s">
        <v>177</v>
      </c>
      <c r="AI678" s="1">
        <v>44516.453344907408</v>
      </c>
      <c r="AJ678">
        <v>383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18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>
      <c r="A679" t="s">
        <v>1773</v>
      </c>
      <c r="B679" t="s">
        <v>79</v>
      </c>
      <c r="C679" t="s">
        <v>1774</v>
      </c>
      <c r="D679" t="s">
        <v>81</v>
      </c>
      <c r="E679" s="2" t="str">
        <f>HYPERLINK("capsilon://?command=openfolder&amp;siteaddress=FAM.docvelocity-na8.net&amp;folderid=FXA712E2E6-4B75-B318-CFC7-608BA5A96D68","FX21116547")</f>
        <v>FX21116547</v>
      </c>
      <c r="F679" t="s">
        <v>19</v>
      </c>
      <c r="G679" t="s">
        <v>19</v>
      </c>
      <c r="H679" t="s">
        <v>82</v>
      </c>
      <c r="I679" t="s">
        <v>1775</v>
      </c>
      <c r="J679">
        <v>178</v>
      </c>
      <c r="K679" t="s">
        <v>84</v>
      </c>
      <c r="L679" t="s">
        <v>85</v>
      </c>
      <c r="M679" t="s">
        <v>86</v>
      </c>
      <c r="N679">
        <v>2</v>
      </c>
      <c r="O679" s="1">
        <v>44515.690254629626</v>
      </c>
      <c r="P679" s="1">
        <v>44516.448900462965</v>
      </c>
      <c r="Q679">
        <v>63733</v>
      </c>
      <c r="R679">
        <v>1814</v>
      </c>
      <c r="S679" t="b">
        <v>0</v>
      </c>
      <c r="T679" t="s">
        <v>87</v>
      </c>
      <c r="U679" t="b">
        <v>0</v>
      </c>
      <c r="V679" t="s">
        <v>173</v>
      </c>
      <c r="W679" s="1">
        <v>44515.731921296298</v>
      </c>
      <c r="X679">
        <v>1039</v>
      </c>
      <c r="Y679">
        <v>138</v>
      </c>
      <c r="Z679">
        <v>0</v>
      </c>
      <c r="AA679">
        <v>138</v>
      </c>
      <c r="AB679">
        <v>0</v>
      </c>
      <c r="AC679">
        <v>63</v>
      </c>
      <c r="AD679">
        <v>40</v>
      </c>
      <c r="AE679">
        <v>0</v>
      </c>
      <c r="AF679">
        <v>0</v>
      </c>
      <c r="AG679">
        <v>0</v>
      </c>
      <c r="AH679" t="s">
        <v>177</v>
      </c>
      <c r="AI679" s="1">
        <v>44516.448900462965</v>
      </c>
      <c r="AJ679">
        <v>762</v>
      </c>
      <c r="AK679">
        <v>6</v>
      </c>
      <c r="AL679">
        <v>0</v>
      </c>
      <c r="AM679">
        <v>6</v>
      </c>
      <c r="AN679">
        <v>0</v>
      </c>
      <c r="AO679">
        <v>6</v>
      </c>
      <c r="AP679">
        <v>34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>
      <c r="A680" t="s">
        <v>1776</v>
      </c>
      <c r="B680" t="s">
        <v>79</v>
      </c>
      <c r="C680" t="s">
        <v>1777</v>
      </c>
      <c r="D680" t="s">
        <v>81</v>
      </c>
      <c r="E680" s="2" t="str">
        <f>HYPERLINK("capsilon://?command=openfolder&amp;siteaddress=FAM.docvelocity-na8.net&amp;folderid=FX36F5708F-90FC-489A-292B-02D7075F5AE7","FX211013745")</f>
        <v>FX211013745</v>
      </c>
      <c r="F680" t="s">
        <v>19</v>
      </c>
      <c r="G680" t="s">
        <v>19</v>
      </c>
      <c r="H680" t="s">
        <v>82</v>
      </c>
      <c r="I680" t="s">
        <v>1778</v>
      </c>
      <c r="J680">
        <v>76</v>
      </c>
      <c r="K680" t="s">
        <v>84</v>
      </c>
      <c r="L680" t="s">
        <v>85</v>
      </c>
      <c r="M680" t="s">
        <v>86</v>
      </c>
      <c r="N680">
        <v>2</v>
      </c>
      <c r="O680" s="1">
        <v>44501.446631944447</v>
      </c>
      <c r="P680" s="1">
        <v>44501.460081018522</v>
      </c>
      <c r="Q680">
        <v>429</v>
      </c>
      <c r="R680">
        <v>733</v>
      </c>
      <c r="S680" t="b">
        <v>0</v>
      </c>
      <c r="T680" t="s">
        <v>87</v>
      </c>
      <c r="U680" t="b">
        <v>0</v>
      </c>
      <c r="V680" t="s">
        <v>290</v>
      </c>
      <c r="W680" s="1">
        <v>44501.450810185182</v>
      </c>
      <c r="X680">
        <v>309</v>
      </c>
      <c r="Y680">
        <v>74</v>
      </c>
      <c r="Z680">
        <v>0</v>
      </c>
      <c r="AA680">
        <v>74</v>
      </c>
      <c r="AB680">
        <v>0</v>
      </c>
      <c r="AC680">
        <v>16</v>
      </c>
      <c r="AD680">
        <v>2</v>
      </c>
      <c r="AE680">
        <v>0</v>
      </c>
      <c r="AF680">
        <v>0</v>
      </c>
      <c r="AG680">
        <v>0</v>
      </c>
      <c r="AH680" t="s">
        <v>177</v>
      </c>
      <c r="AI680" s="1">
        <v>44501.460081018522</v>
      </c>
      <c r="AJ680">
        <v>424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2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>
      <c r="A681" t="s">
        <v>1779</v>
      </c>
      <c r="B681" t="s">
        <v>79</v>
      </c>
      <c r="C681" t="s">
        <v>1732</v>
      </c>
      <c r="D681" t="s">
        <v>81</v>
      </c>
      <c r="E681" s="2" t="str">
        <f>HYPERLINK("capsilon://?command=openfolder&amp;siteaddress=FAM.docvelocity-na8.net&amp;folderid=FX9E0BB233-6A23-0E1D-3205-28C4A27A821F","FX21117026")</f>
        <v>FX21117026</v>
      </c>
      <c r="F681" t="s">
        <v>19</v>
      </c>
      <c r="G681" t="s">
        <v>19</v>
      </c>
      <c r="H681" t="s">
        <v>82</v>
      </c>
      <c r="I681" t="s">
        <v>1780</v>
      </c>
      <c r="J681">
        <v>76</v>
      </c>
      <c r="K681" t="s">
        <v>84</v>
      </c>
      <c r="L681" t="s">
        <v>85</v>
      </c>
      <c r="M681" t="s">
        <v>86</v>
      </c>
      <c r="N681">
        <v>2</v>
      </c>
      <c r="O681" s="1">
        <v>44515.706967592596</v>
      </c>
      <c r="P681" s="1">
        <v>44516.446504629632</v>
      </c>
      <c r="Q681">
        <v>63040</v>
      </c>
      <c r="R681">
        <v>856</v>
      </c>
      <c r="S681" t="b">
        <v>0</v>
      </c>
      <c r="T681" t="s">
        <v>87</v>
      </c>
      <c r="U681" t="b">
        <v>0</v>
      </c>
      <c r="V681" t="s">
        <v>125</v>
      </c>
      <c r="W681" s="1">
        <v>44515.726886574077</v>
      </c>
      <c r="X681">
        <v>591</v>
      </c>
      <c r="Y681">
        <v>71</v>
      </c>
      <c r="Z681">
        <v>0</v>
      </c>
      <c r="AA681">
        <v>71</v>
      </c>
      <c r="AB681">
        <v>0</v>
      </c>
      <c r="AC681">
        <v>3</v>
      </c>
      <c r="AD681">
        <v>5</v>
      </c>
      <c r="AE681">
        <v>0</v>
      </c>
      <c r="AF681">
        <v>0</v>
      </c>
      <c r="AG681">
        <v>0</v>
      </c>
      <c r="AH681" t="s">
        <v>89</v>
      </c>
      <c r="AI681" s="1">
        <v>44516.446504629632</v>
      </c>
      <c r="AJ681">
        <v>253</v>
      </c>
      <c r="AK681">
        <v>0</v>
      </c>
      <c r="AL681">
        <v>0</v>
      </c>
      <c r="AM681">
        <v>0</v>
      </c>
      <c r="AN681">
        <v>71</v>
      </c>
      <c r="AO681">
        <v>0</v>
      </c>
      <c r="AP681">
        <v>5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>
      <c r="A682" t="s">
        <v>1781</v>
      </c>
      <c r="B682" t="s">
        <v>79</v>
      </c>
      <c r="C682" t="s">
        <v>1253</v>
      </c>
      <c r="D682" t="s">
        <v>81</v>
      </c>
      <c r="E682" s="2" t="str">
        <f>HYPERLINK("capsilon://?command=openfolder&amp;siteaddress=FAM.docvelocity-na8.net&amp;folderid=FX77A4CA2F-FE78-3E1B-F477-67636ADE10AD","FX21114611")</f>
        <v>FX21114611</v>
      </c>
      <c r="F682" t="s">
        <v>19</v>
      </c>
      <c r="G682" t="s">
        <v>19</v>
      </c>
      <c r="H682" t="s">
        <v>82</v>
      </c>
      <c r="I682" t="s">
        <v>1782</v>
      </c>
      <c r="J682">
        <v>66</v>
      </c>
      <c r="K682" t="s">
        <v>84</v>
      </c>
      <c r="L682" t="s">
        <v>85</v>
      </c>
      <c r="M682" t="s">
        <v>86</v>
      </c>
      <c r="N682">
        <v>2</v>
      </c>
      <c r="O682" s="1">
        <v>44515.707245370373</v>
      </c>
      <c r="P682" s="1">
        <v>44516.450706018521</v>
      </c>
      <c r="Q682">
        <v>63000</v>
      </c>
      <c r="R682">
        <v>1235</v>
      </c>
      <c r="S682" t="b">
        <v>0</v>
      </c>
      <c r="T682" t="s">
        <v>87</v>
      </c>
      <c r="U682" t="b">
        <v>0</v>
      </c>
      <c r="V682" t="s">
        <v>125</v>
      </c>
      <c r="W682" s="1">
        <v>44515.734282407408</v>
      </c>
      <c r="X682">
        <v>638</v>
      </c>
      <c r="Y682">
        <v>52</v>
      </c>
      <c r="Z682">
        <v>0</v>
      </c>
      <c r="AA682">
        <v>52</v>
      </c>
      <c r="AB682">
        <v>0</v>
      </c>
      <c r="AC682">
        <v>31</v>
      </c>
      <c r="AD682">
        <v>14</v>
      </c>
      <c r="AE682">
        <v>0</v>
      </c>
      <c r="AF682">
        <v>0</v>
      </c>
      <c r="AG682">
        <v>0</v>
      </c>
      <c r="AH682" t="s">
        <v>160</v>
      </c>
      <c r="AI682" s="1">
        <v>44516.450706018521</v>
      </c>
      <c r="AJ682">
        <v>597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14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>
      <c r="A683" t="s">
        <v>1783</v>
      </c>
      <c r="B683" t="s">
        <v>79</v>
      </c>
      <c r="C683" t="s">
        <v>1732</v>
      </c>
      <c r="D683" t="s">
        <v>81</v>
      </c>
      <c r="E683" s="2" t="str">
        <f>HYPERLINK("capsilon://?command=openfolder&amp;siteaddress=FAM.docvelocity-na8.net&amp;folderid=FX9E0BB233-6A23-0E1D-3205-28C4A27A821F","FX21117026")</f>
        <v>FX21117026</v>
      </c>
      <c r="F683" t="s">
        <v>19</v>
      </c>
      <c r="G683" t="s">
        <v>19</v>
      </c>
      <c r="H683" t="s">
        <v>82</v>
      </c>
      <c r="I683" t="s">
        <v>1784</v>
      </c>
      <c r="J683">
        <v>156</v>
      </c>
      <c r="K683" t="s">
        <v>84</v>
      </c>
      <c r="L683" t="s">
        <v>85</v>
      </c>
      <c r="M683" t="s">
        <v>86</v>
      </c>
      <c r="N683">
        <v>2</v>
      </c>
      <c r="O683" s="1">
        <v>44515.707314814812</v>
      </c>
      <c r="P683" s="1">
        <v>44516.45957175926</v>
      </c>
      <c r="Q683">
        <v>63814</v>
      </c>
      <c r="R683">
        <v>1181</v>
      </c>
      <c r="S683" t="b">
        <v>0</v>
      </c>
      <c r="T683" t="s">
        <v>87</v>
      </c>
      <c r="U683" t="b">
        <v>0</v>
      </c>
      <c r="V683" t="s">
        <v>125</v>
      </c>
      <c r="W683" s="1">
        <v>44515.740983796299</v>
      </c>
      <c r="X683">
        <v>579</v>
      </c>
      <c r="Y683">
        <v>146</v>
      </c>
      <c r="Z683">
        <v>0</v>
      </c>
      <c r="AA683">
        <v>146</v>
      </c>
      <c r="AB683">
        <v>0</v>
      </c>
      <c r="AC683">
        <v>89</v>
      </c>
      <c r="AD683">
        <v>10</v>
      </c>
      <c r="AE683">
        <v>0</v>
      </c>
      <c r="AF683">
        <v>0</v>
      </c>
      <c r="AG683">
        <v>0</v>
      </c>
      <c r="AH683" t="s">
        <v>177</v>
      </c>
      <c r="AI683" s="1">
        <v>44516.45957175926</v>
      </c>
      <c r="AJ683">
        <v>538</v>
      </c>
      <c r="AK683">
        <v>0</v>
      </c>
      <c r="AL683">
        <v>0</v>
      </c>
      <c r="AM683">
        <v>0</v>
      </c>
      <c r="AN683">
        <v>146</v>
      </c>
      <c r="AO683">
        <v>0</v>
      </c>
      <c r="AP683">
        <v>10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>
      <c r="A684" t="s">
        <v>1785</v>
      </c>
      <c r="B684" t="s">
        <v>79</v>
      </c>
      <c r="C684" t="s">
        <v>1732</v>
      </c>
      <c r="D684" t="s">
        <v>81</v>
      </c>
      <c r="E684" s="2" t="str">
        <f>HYPERLINK("capsilon://?command=openfolder&amp;siteaddress=FAM.docvelocity-na8.net&amp;folderid=FX9E0BB233-6A23-0E1D-3205-28C4A27A821F","FX21117026")</f>
        <v>FX21117026</v>
      </c>
      <c r="F684" t="s">
        <v>19</v>
      </c>
      <c r="G684" t="s">
        <v>19</v>
      </c>
      <c r="H684" t="s">
        <v>82</v>
      </c>
      <c r="I684" t="s">
        <v>1786</v>
      </c>
      <c r="J684">
        <v>28</v>
      </c>
      <c r="K684" t="s">
        <v>84</v>
      </c>
      <c r="L684" t="s">
        <v>85</v>
      </c>
      <c r="M684" t="s">
        <v>86</v>
      </c>
      <c r="N684">
        <v>2</v>
      </c>
      <c r="O684" s="1">
        <v>44515.707349537035</v>
      </c>
      <c r="P684" s="1">
        <v>44516.449652777781</v>
      </c>
      <c r="Q684">
        <v>63922</v>
      </c>
      <c r="R684">
        <v>213</v>
      </c>
      <c r="S684" t="b">
        <v>0</v>
      </c>
      <c r="T684" t="s">
        <v>87</v>
      </c>
      <c r="U684" t="b">
        <v>0</v>
      </c>
      <c r="V684" t="s">
        <v>173</v>
      </c>
      <c r="W684" s="1">
        <v>44515.735659722224</v>
      </c>
      <c r="X684">
        <v>116</v>
      </c>
      <c r="Y684">
        <v>21</v>
      </c>
      <c r="Z684">
        <v>0</v>
      </c>
      <c r="AA684">
        <v>21</v>
      </c>
      <c r="AB684">
        <v>0</v>
      </c>
      <c r="AC684">
        <v>0</v>
      </c>
      <c r="AD684">
        <v>7</v>
      </c>
      <c r="AE684">
        <v>0</v>
      </c>
      <c r="AF684">
        <v>0</v>
      </c>
      <c r="AG684">
        <v>0</v>
      </c>
      <c r="AH684" t="s">
        <v>89</v>
      </c>
      <c r="AI684" s="1">
        <v>44516.449652777781</v>
      </c>
      <c r="AJ684">
        <v>97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>
      <c r="A685" t="s">
        <v>1787</v>
      </c>
      <c r="B685" t="s">
        <v>79</v>
      </c>
      <c r="C685" t="s">
        <v>1732</v>
      </c>
      <c r="D685" t="s">
        <v>81</v>
      </c>
      <c r="E685" s="2" t="str">
        <f>HYPERLINK("capsilon://?command=openfolder&amp;siteaddress=FAM.docvelocity-na8.net&amp;folderid=FX9E0BB233-6A23-0E1D-3205-28C4A27A821F","FX21117026")</f>
        <v>FX21117026</v>
      </c>
      <c r="F685" t="s">
        <v>19</v>
      </c>
      <c r="G685" t="s">
        <v>19</v>
      </c>
      <c r="H685" t="s">
        <v>82</v>
      </c>
      <c r="I685" t="s">
        <v>1788</v>
      </c>
      <c r="J685">
        <v>96</v>
      </c>
      <c r="K685" t="s">
        <v>84</v>
      </c>
      <c r="L685" t="s">
        <v>85</v>
      </c>
      <c r="M685" t="s">
        <v>86</v>
      </c>
      <c r="N685">
        <v>2</v>
      </c>
      <c r="O685" s="1">
        <v>44515.707476851851</v>
      </c>
      <c r="P685" s="1">
        <v>44516.455972222226</v>
      </c>
      <c r="Q685">
        <v>63828</v>
      </c>
      <c r="R685">
        <v>842</v>
      </c>
      <c r="S685" t="b">
        <v>0</v>
      </c>
      <c r="T685" t="s">
        <v>87</v>
      </c>
      <c r="U685" t="b">
        <v>0</v>
      </c>
      <c r="V685" t="s">
        <v>173</v>
      </c>
      <c r="W685" s="1">
        <v>44515.740358796298</v>
      </c>
      <c r="X685">
        <v>406</v>
      </c>
      <c r="Y685">
        <v>76</v>
      </c>
      <c r="Z685">
        <v>0</v>
      </c>
      <c r="AA685">
        <v>76</v>
      </c>
      <c r="AB685">
        <v>0</v>
      </c>
      <c r="AC685">
        <v>20</v>
      </c>
      <c r="AD685">
        <v>20</v>
      </c>
      <c r="AE685">
        <v>0</v>
      </c>
      <c r="AF685">
        <v>0</v>
      </c>
      <c r="AG685">
        <v>0</v>
      </c>
      <c r="AH685" t="s">
        <v>89</v>
      </c>
      <c r="AI685" s="1">
        <v>44516.455972222226</v>
      </c>
      <c r="AJ685">
        <v>436</v>
      </c>
      <c r="AK685">
        <v>0</v>
      </c>
      <c r="AL685">
        <v>0</v>
      </c>
      <c r="AM685">
        <v>0</v>
      </c>
      <c r="AN685">
        <v>76</v>
      </c>
      <c r="AO685">
        <v>0</v>
      </c>
      <c r="AP685">
        <v>20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>
      <c r="A686" t="s">
        <v>1789</v>
      </c>
      <c r="B686" t="s">
        <v>79</v>
      </c>
      <c r="C686" t="s">
        <v>1732</v>
      </c>
      <c r="D686" t="s">
        <v>81</v>
      </c>
      <c r="E686" s="2" t="str">
        <f>HYPERLINK("capsilon://?command=openfolder&amp;siteaddress=FAM.docvelocity-na8.net&amp;folderid=FX9E0BB233-6A23-0E1D-3205-28C4A27A821F","FX21117026")</f>
        <v>FX21117026</v>
      </c>
      <c r="F686" t="s">
        <v>19</v>
      </c>
      <c r="G686" t="s">
        <v>19</v>
      </c>
      <c r="H686" t="s">
        <v>82</v>
      </c>
      <c r="I686" t="s">
        <v>1790</v>
      </c>
      <c r="J686">
        <v>71</v>
      </c>
      <c r="K686" t="s">
        <v>84</v>
      </c>
      <c r="L686" t="s">
        <v>85</v>
      </c>
      <c r="M686" t="s">
        <v>86</v>
      </c>
      <c r="N686">
        <v>2</v>
      </c>
      <c r="O686" s="1">
        <v>44515.70758101852</v>
      </c>
      <c r="P686" s="1">
        <v>44516.456736111111</v>
      </c>
      <c r="Q686">
        <v>64385</v>
      </c>
      <c r="R686">
        <v>342</v>
      </c>
      <c r="S686" t="b">
        <v>0</v>
      </c>
      <c r="T686" t="s">
        <v>87</v>
      </c>
      <c r="U686" t="b">
        <v>0</v>
      </c>
      <c r="V686" t="s">
        <v>189</v>
      </c>
      <c r="W686" s="1">
        <v>44515.739479166667</v>
      </c>
      <c r="X686">
        <v>277</v>
      </c>
      <c r="Y686">
        <v>66</v>
      </c>
      <c r="Z686">
        <v>0</v>
      </c>
      <c r="AA686">
        <v>66</v>
      </c>
      <c r="AB686">
        <v>0</v>
      </c>
      <c r="AC686">
        <v>3</v>
      </c>
      <c r="AD686">
        <v>5</v>
      </c>
      <c r="AE686">
        <v>0</v>
      </c>
      <c r="AF686">
        <v>0</v>
      </c>
      <c r="AG686">
        <v>0</v>
      </c>
      <c r="AH686" t="s">
        <v>89</v>
      </c>
      <c r="AI686" s="1">
        <v>44516.456736111111</v>
      </c>
      <c r="AJ686">
        <v>65</v>
      </c>
      <c r="AK686">
        <v>0</v>
      </c>
      <c r="AL686">
        <v>0</v>
      </c>
      <c r="AM686">
        <v>0</v>
      </c>
      <c r="AN686">
        <v>66</v>
      </c>
      <c r="AO686">
        <v>0</v>
      </c>
      <c r="AP686">
        <v>5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>
      <c r="A687" t="s">
        <v>1791</v>
      </c>
      <c r="B687" t="s">
        <v>79</v>
      </c>
      <c r="C687" t="s">
        <v>1732</v>
      </c>
      <c r="D687" t="s">
        <v>81</v>
      </c>
      <c r="E687" s="2" t="str">
        <f>HYPERLINK("capsilon://?command=openfolder&amp;siteaddress=FAM.docvelocity-na8.net&amp;folderid=FX9E0BB233-6A23-0E1D-3205-28C4A27A821F","FX21117026")</f>
        <v>FX21117026</v>
      </c>
      <c r="F687" t="s">
        <v>19</v>
      </c>
      <c r="G687" t="s">
        <v>19</v>
      </c>
      <c r="H687" t="s">
        <v>82</v>
      </c>
      <c r="I687" t="s">
        <v>1792</v>
      </c>
      <c r="J687">
        <v>28</v>
      </c>
      <c r="K687" t="s">
        <v>84</v>
      </c>
      <c r="L687" t="s">
        <v>85</v>
      </c>
      <c r="M687" t="s">
        <v>86</v>
      </c>
      <c r="N687">
        <v>2</v>
      </c>
      <c r="O687" s="1">
        <v>44515.707916666666</v>
      </c>
      <c r="P687" s="1">
        <v>44516.459039351852</v>
      </c>
      <c r="Q687">
        <v>63969</v>
      </c>
      <c r="R687">
        <v>928</v>
      </c>
      <c r="S687" t="b">
        <v>0</v>
      </c>
      <c r="T687" t="s">
        <v>87</v>
      </c>
      <c r="U687" t="b">
        <v>0</v>
      </c>
      <c r="V687" t="s">
        <v>189</v>
      </c>
      <c r="W687" s="1">
        <v>44515.748784722222</v>
      </c>
      <c r="X687">
        <v>804</v>
      </c>
      <c r="Y687">
        <v>21</v>
      </c>
      <c r="Z687">
        <v>0</v>
      </c>
      <c r="AA687">
        <v>21</v>
      </c>
      <c r="AB687">
        <v>0</v>
      </c>
      <c r="AC687">
        <v>0</v>
      </c>
      <c r="AD687">
        <v>7</v>
      </c>
      <c r="AE687">
        <v>0</v>
      </c>
      <c r="AF687">
        <v>0</v>
      </c>
      <c r="AG687">
        <v>0</v>
      </c>
      <c r="AH687" t="s">
        <v>89</v>
      </c>
      <c r="AI687" s="1">
        <v>44516.459039351852</v>
      </c>
      <c r="AJ687">
        <v>102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7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>
      <c r="A688" t="s">
        <v>1793</v>
      </c>
      <c r="B688" t="s">
        <v>79</v>
      </c>
      <c r="C688" t="s">
        <v>1732</v>
      </c>
      <c r="D688" t="s">
        <v>81</v>
      </c>
      <c r="E688" s="2" t="str">
        <f>HYPERLINK("capsilon://?command=openfolder&amp;siteaddress=FAM.docvelocity-na8.net&amp;folderid=FX9E0BB233-6A23-0E1D-3205-28C4A27A821F","FX21117026")</f>
        <v>FX21117026</v>
      </c>
      <c r="F688" t="s">
        <v>19</v>
      </c>
      <c r="G688" t="s">
        <v>19</v>
      </c>
      <c r="H688" t="s">
        <v>82</v>
      </c>
      <c r="I688" t="s">
        <v>1794</v>
      </c>
      <c r="J688">
        <v>28</v>
      </c>
      <c r="K688" t="s">
        <v>84</v>
      </c>
      <c r="L688" t="s">
        <v>85</v>
      </c>
      <c r="M688" t="s">
        <v>86</v>
      </c>
      <c r="N688">
        <v>2</v>
      </c>
      <c r="O688" s="1">
        <v>44515.70821759259</v>
      </c>
      <c r="P688" s="1">
        <v>44516.459965277776</v>
      </c>
      <c r="Q688">
        <v>64758</v>
      </c>
      <c r="R688">
        <v>193</v>
      </c>
      <c r="S688" t="b">
        <v>0</v>
      </c>
      <c r="T688" t="s">
        <v>87</v>
      </c>
      <c r="U688" t="b">
        <v>0</v>
      </c>
      <c r="V688" t="s">
        <v>173</v>
      </c>
      <c r="W688" s="1">
        <v>44515.741689814815</v>
      </c>
      <c r="X688">
        <v>114</v>
      </c>
      <c r="Y688">
        <v>21</v>
      </c>
      <c r="Z688">
        <v>0</v>
      </c>
      <c r="AA688">
        <v>21</v>
      </c>
      <c r="AB688">
        <v>0</v>
      </c>
      <c r="AC688">
        <v>0</v>
      </c>
      <c r="AD688">
        <v>7</v>
      </c>
      <c r="AE688">
        <v>0</v>
      </c>
      <c r="AF688">
        <v>0</v>
      </c>
      <c r="AG688">
        <v>0</v>
      </c>
      <c r="AH688" t="s">
        <v>89</v>
      </c>
      <c r="AI688" s="1">
        <v>44516.459965277776</v>
      </c>
      <c r="AJ688">
        <v>79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>
      <c r="A689" t="s">
        <v>1795</v>
      </c>
      <c r="B689" t="s">
        <v>79</v>
      </c>
      <c r="C689" t="s">
        <v>1732</v>
      </c>
      <c r="D689" t="s">
        <v>81</v>
      </c>
      <c r="E689" s="2" t="str">
        <f>HYPERLINK("capsilon://?command=openfolder&amp;siteaddress=FAM.docvelocity-na8.net&amp;folderid=FX9E0BB233-6A23-0E1D-3205-28C4A27A821F","FX21117026")</f>
        <v>FX21117026</v>
      </c>
      <c r="F689" t="s">
        <v>19</v>
      </c>
      <c r="G689" t="s">
        <v>19</v>
      </c>
      <c r="H689" t="s">
        <v>82</v>
      </c>
      <c r="I689" t="s">
        <v>1796</v>
      </c>
      <c r="J689">
        <v>28</v>
      </c>
      <c r="K689" t="s">
        <v>84</v>
      </c>
      <c r="L689" t="s">
        <v>85</v>
      </c>
      <c r="M689" t="s">
        <v>86</v>
      </c>
      <c r="N689">
        <v>2</v>
      </c>
      <c r="O689" s="1">
        <v>44515.708425925928</v>
      </c>
      <c r="P689" s="1">
        <v>44516.462719907409</v>
      </c>
      <c r="Q689">
        <v>64835</v>
      </c>
      <c r="R689">
        <v>336</v>
      </c>
      <c r="S689" t="b">
        <v>0</v>
      </c>
      <c r="T689" t="s">
        <v>87</v>
      </c>
      <c r="U689" t="b">
        <v>0</v>
      </c>
      <c r="V689" t="s">
        <v>125</v>
      </c>
      <c r="W689" s="1">
        <v>44515.741736111115</v>
      </c>
      <c r="X689">
        <v>65</v>
      </c>
      <c r="Y689">
        <v>21</v>
      </c>
      <c r="Z689">
        <v>0</v>
      </c>
      <c r="AA689">
        <v>21</v>
      </c>
      <c r="AB689">
        <v>0</v>
      </c>
      <c r="AC689">
        <v>0</v>
      </c>
      <c r="AD689">
        <v>7</v>
      </c>
      <c r="AE689">
        <v>0</v>
      </c>
      <c r="AF689">
        <v>0</v>
      </c>
      <c r="AG689">
        <v>0</v>
      </c>
      <c r="AH689" t="s">
        <v>177</v>
      </c>
      <c r="AI689" s="1">
        <v>44516.462719907409</v>
      </c>
      <c r="AJ689">
        <v>271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7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>
      <c r="A690" t="s">
        <v>1797</v>
      </c>
      <c r="B690" t="s">
        <v>79</v>
      </c>
      <c r="C690" t="s">
        <v>755</v>
      </c>
      <c r="D690" t="s">
        <v>81</v>
      </c>
      <c r="E690" s="2" t="str">
        <f>HYPERLINK("capsilon://?command=openfolder&amp;siteaddress=FAM.docvelocity-na8.net&amp;folderid=FX899258A4-95AE-FC3C-EED8-1CACBD06CA7D","FX211012650")</f>
        <v>FX211012650</v>
      </c>
      <c r="F690" t="s">
        <v>19</v>
      </c>
      <c r="G690" t="s">
        <v>19</v>
      </c>
      <c r="H690" t="s">
        <v>82</v>
      </c>
      <c r="I690" t="s">
        <v>1798</v>
      </c>
      <c r="J690">
        <v>26</v>
      </c>
      <c r="K690" t="s">
        <v>84</v>
      </c>
      <c r="L690" t="s">
        <v>85</v>
      </c>
      <c r="M690" t="s">
        <v>86</v>
      </c>
      <c r="N690">
        <v>2</v>
      </c>
      <c r="O690" s="1">
        <v>44502.254641203705</v>
      </c>
      <c r="P690" s="1">
        <v>44502.338136574072</v>
      </c>
      <c r="Q690">
        <v>6402</v>
      </c>
      <c r="R690">
        <v>812</v>
      </c>
      <c r="S690" t="b">
        <v>0</v>
      </c>
      <c r="T690" t="s">
        <v>87</v>
      </c>
      <c r="U690" t="b">
        <v>0</v>
      </c>
      <c r="V690" t="s">
        <v>88</v>
      </c>
      <c r="W690" s="1">
        <v>44502.299976851849</v>
      </c>
      <c r="X690">
        <v>371</v>
      </c>
      <c r="Y690">
        <v>21</v>
      </c>
      <c r="Z690">
        <v>0</v>
      </c>
      <c r="AA690">
        <v>21</v>
      </c>
      <c r="AB690">
        <v>0</v>
      </c>
      <c r="AC690">
        <v>19</v>
      </c>
      <c r="AD690">
        <v>5</v>
      </c>
      <c r="AE690">
        <v>0</v>
      </c>
      <c r="AF690">
        <v>0</v>
      </c>
      <c r="AG690">
        <v>0</v>
      </c>
      <c r="AH690" t="s">
        <v>160</v>
      </c>
      <c r="AI690" s="1">
        <v>44502.338136574072</v>
      </c>
      <c r="AJ690">
        <v>417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5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>
      <c r="A691" t="s">
        <v>1799</v>
      </c>
      <c r="B691" t="s">
        <v>79</v>
      </c>
      <c r="C691" t="s">
        <v>755</v>
      </c>
      <c r="D691" t="s">
        <v>81</v>
      </c>
      <c r="E691" s="2" t="str">
        <f>HYPERLINK("capsilon://?command=openfolder&amp;siteaddress=FAM.docvelocity-na8.net&amp;folderid=FX899258A4-95AE-FC3C-EED8-1CACBD06CA7D","FX211012650")</f>
        <v>FX211012650</v>
      </c>
      <c r="F691" t="s">
        <v>19</v>
      </c>
      <c r="G691" t="s">
        <v>19</v>
      </c>
      <c r="H691" t="s">
        <v>82</v>
      </c>
      <c r="I691" t="s">
        <v>1800</v>
      </c>
      <c r="J691">
        <v>29</v>
      </c>
      <c r="K691" t="s">
        <v>84</v>
      </c>
      <c r="L691" t="s">
        <v>85</v>
      </c>
      <c r="M691" t="s">
        <v>86</v>
      </c>
      <c r="N691">
        <v>2</v>
      </c>
      <c r="O691" s="1">
        <v>44502.296365740738</v>
      </c>
      <c r="P691" s="1">
        <v>44502.339918981481</v>
      </c>
      <c r="Q691">
        <v>3487</v>
      </c>
      <c r="R691">
        <v>276</v>
      </c>
      <c r="S691" t="b">
        <v>0</v>
      </c>
      <c r="T691" t="s">
        <v>87</v>
      </c>
      <c r="U691" t="b">
        <v>0</v>
      </c>
      <c r="V691" t="s">
        <v>88</v>
      </c>
      <c r="W691" s="1">
        <v>44502.301400462966</v>
      </c>
      <c r="X691">
        <v>123</v>
      </c>
      <c r="Y691">
        <v>9</v>
      </c>
      <c r="Z691">
        <v>0</v>
      </c>
      <c r="AA691">
        <v>9</v>
      </c>
      <c r="AB691">
        <v>0</v>
      </c>
      <c r="AC691">
        <v>4</v>
      </c>
      <c r="AD691">
        <v>20</v>
      </c>
      <c r="AE691">
        <v>0</v>
      </c>
      <c r="AF691">
        <v>0</v>
      </c>
      <c r="AG691">
        <v>0</v>
      </c>
      <c r="AH691" t="s">
        <v>160</v>
      </c>
      <c r="AI691" s="1">
        <v>44502.339918981481</v>
      </c>
      <c r="AJ691">
        <v>153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20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>
      <c r="A692" t="s">
        <v>1801</v>
      </c>
      <c r="B692" t="s">
        <v>79</v>
      </c>
      <c r="C692" t="s">
        <v>755</v>
      </c>
      <c r="D692" t="s">
        <v>81</v>
      </c>
      <c r="E692" s="2" t="str">
        <f>HYPERLINK("capsilon://?command=openfolder&amp;siteaddress=FAM.docvelocity-na8.net&amp;folderid=FX899258A4-95AE-FC3C-EED8-1CACBD06CA7D","FX211012650")</f>
        <v>FX211012650</v>
      </c>
      <c r="F692" t="s">
        <v>19</v>
      </c>
      <c r="G692" t="s">
        <v>19</v>
      </c>
      <c r="H692" t="s">
        <v>82</v>
      </c>
      <c r="I692" t="s">
        <v>1802</v>
      </c>
      <c r="J692">
        <v>29</v>
      </c>
      <c r="K692" t="s">
        <v>84</v>
      </c>
      <c r="L692" t="s">
        <v>85</v>
      </c>
      <c r="M692" t="s">
        <v>86</v>
      </c>
      <c r="N692">
        <v>2</v>
      </c>
      <c r="O692" s="1">
        <v>44502.298819444448</v>
      </c>
      <c r="P692" s="1">
        <v>44502.341817129629</v>
      </c>
      <c r="Q692">
        <v>3394</v>
      </c>
      <c r="R692">
        <v>321</v>
      </c>
      <c r="S692" t="b">
        <v>0</v>
      </c>
      <c r="T692" t="s">
        <v>87</v>
      </c>
      <c r="U692" t="b">
        <v>0</v>
      </c>
      <c r="V692" t="s">
        <v>103</v>
      </c>
      <c r="W692" s="1">
        <v>44502.303124999999</v>
      </c>
      <c r="X692">
        <v>158</v>
      </c>
      <c r="Y692">
        <v>9</v>
      </c>
      <c r="Z692">
        <v>0</v>
      </c>
      <c r="AA692">
        <v>9</v>
      </c>
      <c r="AB692">
        <v>0</v>
      </c>
      <c r="AC692">
        <v>4</v>
      </c>
      <c r="AD692">
        <v>20</v>
      </c>
      <c r="AE692">
        <v>0</v>
      </c>
      <c r="AF692">
        <v>0</v>
      </c>
      <c r="AG692">
        <v>0</v>
      </c>
      <c r="AH692" t="s">
        <v>160</v>
      </c>
      <c r="AI692" s="1">
        <v>44502.341817129629</v>
      </c>
      <c r="AJ692">
        <v>163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20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>
      <c r="A693" t="s">
        <v>1803</v>
      </c>
      <c r="B693" t="s">
        <v>79</v>
      </c>
      <c r="C693" t="s">
        <v>946</v>
      </c>
      <c r="D693" t="s">
        <v>81</v>
      </c>
      <c r="E693" s="2" t="str">
        <f>HYPERLINK("capsilon://?command=openfolder&amp;siteaddress=FAM.docvelocity-na8.net&amp;folderid=FX0AF70D6E-5C21-3BBA-D2C8-AEBD054DA2A3","FX21094396")</f>
        <v>FX21094396</v>
      </c>
      <c r="F693" t="s">
        <v>19</v>
      </c>
      <c r="G693" t="s">
        <v>19</v>
      </c>
      <c r="H693" t="s">
        <v>82</v>
      </c>
      <c r="I693" t="s">
        <v>1758</v>
      </c>
      <c r="J693">
        <v>208</v>
      </c>
      <c r="K693" t="s">
        <v>84</v>
      </c>
      <c r="L693" t="s">
        <v>85</v>
      </c>
      <c r="M693" t="s">
        <v>86</v>
      </c>
      <c r="N693">
        <v>2</v>
      </c>
      <c r="O693" s="1">
        <v>44515.743078703701</v>
      </c>
      <c r="P693" s="1">
        <v>44516.440069444441</v>
      </c>
      <c r="Q693">
        <v>53587</v>
      </c>
      <c r="R693">
        <v>6633</v>
      </c>
      <c r="S693" t="b">
        <v>0</v>
      </c>
      <c r="T693" t="s">
        <v>87</v>
      </c>
      <c r="U693" t="b">
        <v>1</v>
      </c>
      <c r="V693" t="s">
        <v>189</v>
      </c>
      <c r="W693" s="1">
        <v>44515.757824074077</v>
      </c>
      <c r="X693">
        <v>780</v>
      </c>
      <c r="Y693">
        <v>82</v>
      </c>
      <c r="Z693">
        <v>0</v>
      </c>
      <c r="AA693">
        <v>82</v>
      </c>
      <c r="AB693">
        <v>96</v>
      </c>
      <c r="AC693">
        <v>33</v>
      </c>
      <c r="AD693">
        <v>126</v>
      </c>
      <c r="AE693">
        <v>0</v>
      </c>
      <c r="AF693">
        <v>0</v>
      </c>
      <c r="AG693">
        <v>0</v>
      </c>
      <c r="AH693" t="s">
        <v>177</v>
      </c>
      <c r="AI693" s="1">
        <v>44516.440069444441</v>
      </c>
      <c r="AJ693">
        <v>1450</v>
      </c>
      <c r="AK693">
        <v>14</v>
      </c>
      <c r="AL693">
        <v>0</v>
      </c>
      <c r="AM693">
        <v>14</v>
      </c>
      <c r="AN693">
        <v>0</v>
      </c>
      <c r="AO693">
        <v>12</v>
      </c>
      <c r="AP693">
        <v>112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>
      <c r="A694" t="s">
        <v>1804</v>
      </c>
      <c r="B694" t="s">
        <v>79</v>
      </c>
      <c r="C694" t="s">
        <v>1805</v>
      </c>
      <c r="D694" t="s">
        <v>81</v>
      </c>
      <c r="E694" s="2" t="str">
        <f>HYPERLINK("capsilon://?command=openfolder&amp;siteaddress=FAM.docvelocity-na8.net&amp;folderid=FX0836EF09-4FBA-CFEB-49E0-4F610CB2536F","FX211011520")</f>
        <v>FX211011520</v>
      </c>
      <c r="F694" t="s">
        <v>19</v>
      </c>
      <c r="G694" t="s">
        <v>19</v>
      </c>
      <c r="H694" t="s">
        <v>82</v>
      </c>
      <c r="I694" t="s">
        <v>1806</v>
      </c>
      <c r="J694">
        <v>38</v>
      </c>
      <c r="K694" t="s">
        <v>137</v>
      </c>
      <c r="L694" t="s">
        <v>19</v>
      </c>
      <c r="M694" t="s">
        <v>81</v>
      </c>
      <c r="N694">
        <v>0</v>
      </c>
      <c r="O694" s="1">
        <v>44502.330810185187</v>
      </c>
      <c r="P694" s="1">
        <v>44502.335219907407</v>
      </c>
      <c r="Q694">
        <v>381</v>
      </c>
      <c r="R694">
        <v>0</v>
      </c>
      <c r="S694" t="b">
        <v>0</v>
      </c>
      <c r="T694" t="s">
        <v>87</v>
      </c>
      <c r="U694" t="b">
        <v>0</v>
      </c>
      <c r="V694" t="s">
        <v>87</v>
      </c>
      <c r="W694" t="s">
        <v>87</v>
      </c>
      <c r="X694" t="s">
        <v>87</v>
      </c>
      <c r="Y694" t="s">
        <v>87</v>
      </c>
      <c r="Z694" t="s">
        <v>87</v>
      </c>
      <c r="AA694" t="s">
        <v>87</v>
      </c>
      <c r="AB694" t="s">
        <v>87</v>
      </c>
      <c r="AC694" t="s">
        <v>87</v>
      </c>
      <c r="AD694" t="s">
        <v>87</v>
      </c>
      <c r="AE694" t="s">
        <v>87</v>
      </c>
      <c r="AF694" t="s">
        <v>87</v>
      </c>
      <c r="AG694" t="s">
        <v>87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>
      <c r="A695" t="s">
        <v>1807</v>
      </c>
      <c r="B695" t="s">
        <v>79</v>
      </c>
      <c r="C695" t="s">
        <v>1808</v>
      </c>
      <c r="D695" t="s">
        <v>81</v>
      </c>
      <c r="E695" s="2" t="str">
        <f>HYPERLINK("capsilon://?command=openfolder&amp;siteaddress=FAM.docvelocity-na8.net&amp;folderid=FXBCC60E42-F5A6-05E3-3319-D1853C2D2E30","FX211012027")</f>
        <v>FX211012027</v>
      </c>
      <c r="F695" t="s">
        <v>19</v>
      </c>
      <c r="G695" t="s">
        <v>19</v>
      </c>
      <c r="H695" t="s">
        <v>82</v>
      </c>
      <c r="I695" t="s">
        <v>1809</v>
      </c>
      <c r="J695">
        <v>66</v>
      </c>
      <c r="K695" t="s">
        <v>84</v>
      </c>
      <c r="L695" t="s">
        <v>85</v>
      </c>
      <c r="M695" t="s">
        <v>86</v>
      </c>
      <c r="N695">
        <v>2</v>
      </c>
      <c r="O695" s="1">
        <v>44515.925104166665</v>
      </c>
      <c r="P695" s="1">
        <v>44516.464965277781</v>
      </c>
      <c r="Q695">
        <v>45796</v>
      </c>
      <c r="R695">
        <v>848</v>
      </c>
      <c r="S695" t="b">
        <v>0</v>
      </c>
      <c r="T695" t="s">
        <v>87</v>
      </c>
      <c r="U695" t="b">
        <v>0</v>
      </c>
      <c r="V695" t="s">
        <v>290</v>
      </c>
      <c r="W695" s="1">
        <v>44516.154803240737</v>
      </c>
      <c r="X695">
        <v>532</v>
      </c>
      <c r="Y695">
        <v>52</v>
      </c>
      <c r="Z695">
        <v>0</v>
      </c>
      <c r="AA695">
        <v>52</v>
      </c>
      <c r="AB695">
        <v>0</v>
      </c>
      <c r="AC695">
        <v>42</v>
      </c>
      <c r="AD695">
        <v>14</v>
      </c>
      <c r="AE695">
        <v>0</v>
      </c>
      <c r="AF695">
        <v>0</v>
      </c>
      <c r="AG695">
        <v>0</v>
      </c>
      <c r="AH695" t="s">
        <v>89</v>
      </c>
      <c r="AI695" s="1">
        <v>44516.464965277781</v>
      </c>
      <c r="AJ695">
        <v>104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14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>
      <c r="A696" t="s">
        <v>1810</v>
      </c>
      <c r="B696" t="s">
        <v>79</v>
      </c>
      <c r="C696" t="s">
        <v>1450</v>
      </c>
      <c r="D696" t="s">
        <v>81</v>
      </c>
      <c r="E696" s="2" t="str">
        <f>HYPERLINK("capsilon://?command=openfolder&amp;siteaddress=FAM.docvelocity-na8.net&amp;folderid=FX37EB871A-5F38-7D9C-D0ED-6D06B2A4D55C","FX21115974")</f>
        <v>FX21115974</v>
      </c>
      <c r="F696" t="s">
        <v>19</v>
      </c>
      <c r="G696" t="s">
        <v>19</v>
      </c>
      <c r="H696" t="s">
        <v>82</v>
      </c>
      <c r="I696" t="s">
        <v>1811</v>
      </c>
      <c r="J696">
        <v>66</v>
      </c>
      <c r="K696" t="s">
        <v>84</v>
      </c>
      <c r="L696" t="s">
        <v>85</v>
      </c>
      <c r="M696" t="s">
        <v>86</v>
      </c>
      <c r="N696">
        <v>2</v>
      </c>
      <c r="O696" s="1">
        <v>44515.954143518517</v>
      </c>
      <c r="P696" s="1">
        <v>44516.46471064815</v>
      </c>
      <c r="Q696">
        <v>43393</v>
      </c>
      <c r="R696">
        <v>720</v>
      </c>
      <c r="S696" t="b">
        <v>0</v>
      </c>
      <c r="T696" t="s">
        <v>87</v>
      </c>
      <c r="U696" t="b">
        <v>0</v>
      </c>
      <c r="V696" t="s">
        <v>130</v>
      </c>
      <c r="W696" s="1">
        <v>44516.15289351852</v>
      </c>
      <c r="X696">
        <v>366</v>
      </c>
      <c r="Y696">
        <v>52</v>
      </c>
      <c r="Z696">
        <v>0</v>
      </c>
      <c r="AA696">
        <v>52</v>
      </c>
      <c r="AB696">
        <v>0</v>
      </c>
      <c r="AC696">
        <v>31</v>
      </c>
      <c r="AD696">
        <v>14</v>
      </c>
      <c r="AE696">
        <v>0</v>
      </c>
      <c r="AF696">
        <v>0</v>
      </c>
      <c r="AG696">
        <v>0</v>
      </c>
      <c r="AH696" t="s">
        <v>721</v>
      </c>
      <c r="AI696" s="1">
        <v>44516.46471064815</v>
      </c>
      <c r="AJ696">
        <v>354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14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>
      <c r="A697" t="s">
        <v>1812</v>
      </c>
      <c r="B697" t="s">
        <v>79</v>
      </c>
      <c r="C697" t="s">
        <v>1813</v>
      </c>
      <c r="D697" t="s">
        <v>81</v>
      </c>
      <c r="E697" s="2" t="str">
        <f>HYPERLINK("capsilon://?command=openfolder&amp;siteaddress=FAM.docvelocity-na8.net&amp;folderid=FX27F05220-8C98-A75E-840A-97DFC741FED3","FX21099732")</f>
        <v>FX21099732</v>
      </c>
      <c r="F697" t="s">
        <v>19</v>
      </c>
      <c r="G697" t="s">
        <v>19</v>
      </c>
      <c r="H697" t="s">
        <v>82</v>
      </c>
      <c r="I697" t="s">
        <v>1814</v>
      </c>
      <c r="J697">
        <v>66</v>
      </c>
      <c r="K697" t="s">
        <v>84</v>
      </c>
      <c r="L697" t="s">
        <v>85</v>
      </c>
      <c r="M697" t="s">
        <v>86</v>
      </c>
      <c r="N697">
        <v>2</v>
      </c>
      <c r="O697" s="1">
        <v>44502.355439814812</v>
      </c>
      <c r="P697" s="1">
        <v>44502.405358796299</v>
      </c>
      <c r="Q697">
        <v>4236</v>
      </c>
      <c r="R697">
        <v>77</v>
      </c>
      <c r="S697" t="b">
        <v>0</v>
      </c>
      <c r="T697" t="s">
        <v>87</v>
      </c>
      <c r="U697" t="b">
        <v>0</v>
      </c>
      <c r="V697" t="s">
        <v>290</v>
      </c>
      <c r="W697" s="1">
        <v>44502.356446759259</v>
      </c>
      <c r="X697">
        <v>24</v>
      </c>
      <c r="Y697">
        <v>0</v>
      </c>
      <c r="Z697">
        <v>0</v>
      </c>
      <c r="AA697">
        <v>0</v>
      </c>
      <c r="AB697">
        <v>52</v>
      </c>
      <c r="AC697">
        <v>0</v>
      </c>
      <c r="AD697">
        <v>66</v>
      </c>
      <c r="AE697">
        <v>0</v>
      </c>
      <c r="AF697">
        <v>0</v>
      </c>
      <c r="AG697">
        <v>0</v>
      </c>
      <c r="AH697" t="s">
        <v>177</v>
      </c>
      <c r="AI697" s="1">
        <v>44502.405358796299</v>
      </c>
      <c r="AJ697">
        <v>53</v>
      </c>
      <c r="AK697">
        <v>0</v>
      </c>
      <c r="AL697">
        <v>0</v>
      </c>
      <c r="AM697">
        <v>0</v>
      </c>
      <c r="AN697">
        <v>52</v>
      </c>
      <c r="AO697">
        <v>0</v>
      </c>
      <c r="AP697">
        <v>66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>
      <c r="A698" t="s">
        <v>1815</v>
      </c>
      <c r="B698" t="s">
        <v>79</v>
      </c>
      <c r="C698" t="s">
        <v>1765</v>
      </c>
      <c r="D698" t="s">
        <v>81</v>
      </c>
      <c r="E698" s="2" t="str">
        <f>HYPERLINK("capsilon://?command=openfolder&amp;siteaddress=FAM.docvelocity-na8.net&amp;folderid=FXF7ABA679-C2AE-18F0-DDA1-FC17F20AA50E","FX21116860")</f>
        <v>FX21116860</v>
      </c>
      <c r="F698" t="s">
        <v>19</v>
      </c>
      <c r="G698" t="s">
        <v>19</v>
      </c>
      <c r="H698" t="s">
        <v>82</v>
      </c>
      <c r="I698" t="s">
        <v>1766</v>
      </c>
      <c r="J698">
        <v>780</v>
      </c>
      <c r="K698" t="s">
        <v>84</v>
      </c>
      <c r="L698" t="s">
        <v>85</v>
      </c>
      <c r="M698" t="s">
        <v>86</v>
      </c>
      <c r="N698">
        <v>2</v>
      </c>
      <c r="O698" s="1">
        <v>44516.177060185182</v>
      </c>
      <c r="P698" s="1">
        <v>44516.280300925922</v>
      </c>
      <c r="Q698">
        <v>3524</v>
      </c>
      <c r="R698">
        <v>5396</v>
      </c>
      <c r="S698" t="b">
        <v>0</v>
      </c>
      <c r="T698" t="s">
        <v>87</v>
      </c>
      <c r="U698" t="b">
        <v>1</v>
      </c>
      <c r="V698" t="s">
        <v>99</v>
      </c>
      <c r="W698" s="1">
        <v>44516.208194444444</v>
      </c>
      <c r="X698">
        <v>2683</v>
      </c>
      <c r="Y698">
        <v>363</v>
      </c>
      <c r="Z698">
        <v>0</v>
      </c>
      <c r="AA698">
        <v>363</v>
      </c>
      <c r="AB698">
        <v>0</v>
      </c>
      <c r="AC698">
        <v>87</v>
      </c>
      <c r="AD698">
        <v>417</v>
      </c>
      <c r="AE698">
        <v>0</v>
      </c>
      <c r="AF698">
        <v>0</v>
      </c>
      <c r="AG698">
        <v>0</v>
      </c>
      <c r="AH698" t="s">
        <v>160</v>
      </c>
      <c r="AI698" s="1">
        <v>44516.280300925922</v>
      </c>
      <c r="AJ698">
        <v>2713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415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>
      <c r="A699" t="s">
        <v>1816</v>
      </c>
      <c r="B699" t="s">
        <v>79</v>
      </c>
      <c r="C699" t="s">
        <v>330</v>
      </c>
      <c r="D699" t="s">
        <v>81</v>
      </c>
      <c r="E699" s="2" t="str">
        <f>HYPERLINK("capsilon://?command=openfolder&amp;siteaddress=FAM.docvelocity-na8.net&amp;folderid=FXF11133FA-8777-706F-F1BD-2767064D8399","FX210911595")</f>
        <v>FX210911595</v>
      </c>
      <c r="F699" t="s">
        <v>19</v>
      </c>
      <c r="G699" t="s">
        <v>19</v>
      </c>
      <c r="H699" t="s">
        <v>82</v>
      </c>
      <c r="I699" t="s">
        <v>1817</v>
      </c>
      <c r="J699">
        <v>65</v>
      </c>
      <c r="K699" t="s">
        <v>84</v>
      </c>
      <c r="L699" t="s">
        <v>85</v>
      </c>
      <c r="M699" t="s">
        <v>86</v>
      </c>
      <c r="N699">
        <v>2</v>
      </c>
      <c r="O699" s="1">
        <v>44516.383668981478</v>
      </c>
      <c r="P699" s="1">
        <v>44516.468865740739</v>
      </c>
      <c r="Q699">
        <v>6319</v>
      </c>
      <c r="R699">
        <v>1042</v>
      </c>
      <c r="S699" t="b">
        <v>0</v>
      </c>
      <c r="T699" t="s">
        <v>87</v>
      </c>
      <c r="U699" t="b">
        <v>0</v>
      </c>
      <c r="V699" t="s">
        <v>88</v>
      </c>
      <c r="W699" s="1">
        <v>44516.388831018521</v>
      </c>
      <c r="X699">
        <v>403</v>
      </c>
      <c r="Y699">
        <v>60</v>
      </c>
      <c r="Z699">
        <v>0</v>
      </c>
      <c r="AA699">
        <v>60</v>
      </c>
      <c r="AB699">
        <v>0</v>
      </c>
      <c r="AC699">
        <v>3</v>
      </c>
      <c r="AD699">
        <v>5</v>
      </c>
      <c r="AE699">
        <v>0</v>
      </c>
      <c r="AF699">
        <v>0</v>
      </c>
      <c r="AG699">
        <v>0</v>
      </c>
      <c r="AH699" t="s">
        <v>182</v>
      </c>
      <c r="AI699" s="1">
        <v>44516.468865740739</v>
      </c>
      <c r="AJ699">
        <v>639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5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>
      <c r="A700" t="s">
        <v>1818</v>
      </c>
      <c r="B700" t="s">
        <v>79</v>
      </c>
      <c r="C700" t="s">
        <v>1581</v>
      </c>
      <c r="D700" t="s">
        <v>81</v>
      </c>
      <c r="E700" s="2" t="str">
        <f>HYPERLINK("capsilon://?command=openfolder&amp;siteaddress=FAM.docvelocity-na8.net&amp;folderid=FX667C67E9-D276-3846-20E0-0EEAA61BC432","FX21107411")</f>
        <v>FX21107411</v>
      </c>
      <c r="F700" t="s">
        <v>19</v>
      </c>
      <c r="G700" t="s">
        <v>19</v>
      </c>
      <c r="H700" t="s">
        <v>82</v>
      </c>
      <c r="I700" t="s">
        <v>1819</v>
      </c>
      <c r="J700">
        <v>90</v>
      </c>
      <c r="K700" t="s">
        <v>84</v>
      </c>
      <c r="L700" t="s">
        <v>85</v>
      </c>
      <c r="M700" t="s">
        <v>86</v>
      </c>
      <c r="N700">
        <v>2</v>
      </c>
      <c r="O700" s="1">
        <v>44516.384305555555</v>
      </c>
      <c r="P700" s="1">
        <v>44516.46634259259</v>
      </c>
      <c r="Q700">
        <v>6066</v>
      </c>
      <c r="R700">
        <v>1022</v>
      </c>
      <c r="S700" t="b">
        <v>0</v>
      </c>
      <c r="T700" t="s">
        <v>87</v>
      </c>
      <c r="U700" t="b">
        <v>0</v>
      </c>
      <c r="V700" t="s">
        <v>99</v>
      </c>
      <c r="W700" s="1">
        <v>44516.393634259257</v>
      </c>
      <c r="X700">
        <v>709</v>
      </c>
      <c r="Y700">
        <v>70</v>
      </c>
      <c r="Z700">
        <v>0</v>
      </c>
      <c r="AA700">
        <v>70</v>
      </c>
      <c r="AB700">
        <v>0</v>
      </c>
      <c r="AC700">
        <v>6</v>
      </c>
      <c r="AD700">
        <v>20</v>
      </c>
      <c r="AE700">
        <v>0</v>
      </c>
      <c r="AF700">
        <v>0</v>
      </c>
      <c r="AG700">
        <v>0</v>
      </c>
      <c r="AH700" t="s">
        <v>177</v>
      </c>
      <c r="AI700" s="1">
        <v>44516.46634259259</v>
      </c>
      <c r="AJ700">
        <v>313</v>
      </c>
      <c r="AK700">
        <v>1</v>
      </c>
      <c r="AL700">
        <v>0</v>
      </c>
      <c r="AM700">
        <v>1</v>
      </c>
      <c r="AN700">
        <v>0</v>
      </c>
      <c r="AO700">
        <v>1</v>
      </c>
      <c r="AP700">
        <v>19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>
      <c r="A701" t="s">
        <v>1820</v>
      </c>
      <c r="B701" t="s">
        <v>79</v>
      </c>
      <c r="C701" t="s">
        <v>330</v>
      </c>
      <c r="D701" t="s">
        <v>81</v>
      </c>
      <c r="E701" s="2" t="str">
        <f>HYPERLINK("capsilon://?command=openfolder&amp;siteaddress=FAM.docvelocity-na8.net&amp;folderid=FXF11133FA-8777-706F-F1BD-2767064D8399","FX210911595")</f>
        <v>FX210911595</v>
      </c>
      <c r="F701" t="s">
        <v>19</v>
      </c>
      <c r="G701" t="s">
        <v>19</v>
      </c>
      <c r="H701" t="s">
        <v>82</v>
      </c>
      <c r="I701" t="s">
        <v>1821</v>
      </c>
      <c r="J701">
        <v>90</v>
      </c>
      <c r="K701" t="s">
        <v>84</v>
      </c>
      <c r="L701" t="s">
        <v>85</v>
      </c>
      <c r="M701" t="s">
        <v>86</v>
      </c>
      <c r="N701">
        <v>2</v>
      </c>
      <c r="O701" s="1">
        <v>44516.384930555556</v>
      </c>
      <c r="P701" s="1">
        <v>44516.468055555553</v>
      </c>
      <c r="Q701">
        <v>6495</v>
      </c>
      <c r="R701">
        <v>687</v>
      </c>
      <c r="S701" t="b">
        <v>0</v>
      </c>
      <c r="T701" t="s">
        <v>87</v>
      </c>
      <c r="U701" t="b">
        <v>0</v>
      </c>
      <c r="V701" t="s">
        <v>88</v>
      </c>
      <c r="W701" s="1">
        <v>44516.393460648149</v>
      </c>
      <c r="X701">
        <v>399</v>
      </c>
      <c r="Y701">
        <v>70</v>
      </c>
      <c r="Z701">
        <v>0</v>
      </c>
      <c r="AA701">
        <v>70</v>
      </c>
      <c r="AB701">
        <v>0</v>
      </c>
      <c r="AC701">
        <v>9</v>
      </c>
      <c r="AD701">
        <v>20</v>
      </c>
      <c r="AE701">
        <v>0</v>
      </c>
      <c r="AF701">
        <v>0</v>
      </c>
      <c r="AG701">
        <v>0</v>
      </c>
      <c r="AH701" t="s">
        <v>721</v>
      </c>
      <c r="AI701" s="1">
        <v>44516.468055555553</v>
      </c>
      <c r="AJ701">
        <v>288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20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>
      <c r="A702" t="s">
        <v>1822</v>
      </c>
      <c r="B702" t="s">
        <v>79</v>
      </c>
      <c r="C702" t="s">
        <v>323</v>
      </c>
      <c r="D702" t="s">
        <v>81</v>
      </c>
      <c r="E702" s="2" t="str">
        <f>HYPERLINK("capsilon://?command=openfolder&amp;siteaddress=FAM.docvelocity-na8.net&amp;folderid=FX0004A507-3B57-0326-80FB-B0ECEF133176","FX210911331")</f>
        <v>FX210911331</v>
      </c>
      <c r="F702" t="s">
        <v>19</v>
      </c>
      <c r="G702" t="s">
        <v>19</v>
      </c>
      <c r="H702" t="s">
        <v>82</v>
      </c>
      <c r="I702" t="s">
        <v>1823</v>
      </c>
      <c r="J702">
        <v>65</v>
      </c>
      <c r="K702" t="s">
        <v>84</v>
      </c>
      <c r="L702" t="s">
        <v>85</v>
      </c>
      <c r="M702" t="s">
        <v>86</v>
      </c>
      <c r="N702">
        <v>2</v>
      </c>
      <c r="O702" s="1">
        <v>44516.386944444443</v>
      </c>
      <c r="P702" s="1">
        <v>44516.470636574071</v>
      </c>
      <c r="Q702">
        <v>6685</v>
      </c>
      <c r="R702">
        <v>546</v>
      </c>
      <c r="S702" t="b">
        <v>0</v>
      </c>
      <c r="T702" t="s">
        <v>87</v>
      </c>
      <c r="U702" t="b">
        <v>0</v>
      </c>
      <c r="V702" t="s">
        <v>88</v>
      </c>
      <c r="W702" s="1">
        <v>44516.394988425927</v>
      </c>
      <c r="X702">
        <v>131</v>
      </c>
      <c r="Y702">
        <v>60</v>
      </c>
      <c r="Z702">
        <v>0</v>
      </c>
      <c r="AA702">
        <v>60</v>
      </c>
      <c r="AB702">
        <v>0</v>
      </c>
      <c r="AC702">
        <v>4</v>
      </c>
      <c r="AD702">
        <v>5</v>
      </c>
      <c r="AE702">
        <v>0</v>
      </c>
      <c r="AF702">
        <v>0</v>
      </c>
      <c r="AG702">
        <v>0</v>
      </c>
      <c r="AH702" t="s">
        <v>177</v>
      </c>
      <c r="AI702" s="1">
        <v>44516.470636574071</v>
      </c>
      <c r="AJ702">
        <v>371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5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>
      <c r="A703" t="s">
        <v>1824</v>
      </c>
      <c r="B703" t="s">
        <v>79</v>
      </c>
      <c r="C703" t="s">
        <v>323</v>
      </c>
      <c r="D703" t="s">
        <v>81</v>
      </c>
      <c r="E703" s="2" t="str">
        <f>HYPERLINK("capsilon://?command=openfolder&amp;siteaddress=FAM.docvelocity-na8.net&amp;folderid=FX0004A507-3B57-0326-80FB-B0ECEF133176","FX210911331")</f>
        <v>FX210911331</v>
      </c>
      <c r="F703" t="s">
        <v>19</v>
      </c>
      <c r="G703" t="s">
        <v>19</v>
      </c>
      <c r="H703" t="s">
        <v>82</v>
      </c>
      <c r="I703" t="s">
        <v>1825</v>
      </c>
      <c r="J703">
        <v>90</v>
      </c>
      <c r="K703" t="s">
        <v>84</v>
      </c>
      <c r="L703" t="s">
        <v>85</v>
      </c>
      <c r="M703" t="s">
        <v>86</v>
      </c>
      <c r="N703">
        <v>2</v>
      </c>
      <c r="O703" s="1">
        <v>44516.387175925927</v>
      </c>
      <c r="P703" s="1">
        <v>44516.473506944443</v>
      </c>
      <c r="Q703">
        <v>6419</v>
      </c>
      <c r="R703">
        <v>1040</v>
      </c>
      <c r="S703" t="b">
        <v>0</v>
      </c>
      <c r="T703" t="s">
        <v>87</v>
      </c>
      <c r="U703" t="b">
        <v>0</v>
      </c>
      <c r="V703" t="s">
        <v>99</v>
      </c>
      <c r="W703" s="1">
        <v>44516.400127314817</v>
      </c>
      <c r="X703">
        <v>560</v>
      </c>
      <c r="Y703">
        <v>70</v>
      </c>
      <c r="Z703">
        <v>0</v>
      </c>
      <c r="AA703">
        <v>70</v>
      </c>
      <c r="AB703">
        <v>0</v>
      </c>
      <c r="AC703">
        <v>9</v>
      </c>
      <c r="AD703">
        <v>20</v>
      </c>
      <c r="AE703">
        <v>0</v>
      </c>
      <c r="AF703">
        <v>0</v>
      </c>
      <c r="AG703">
        <v>0</v>
      </c>
      <c r="AH703" t="s">
        <v>721</v>
      </c>
      <c r="AI703" s="1">
        <v>44516.473506944443</v>
      </c>
      <c r="AJ703">
        <v>470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20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>
      <c r="A704" t="s">
        <v>1826</v>
      </c>
      <c r="B704" t="s">
        <v>79</v>
      </c>
      <c r="C704" t="s">
        <v>1827</v>
      </c>
      <c r="D704" t="s">
        <v>81</v>
      </c>
      <c r="E704" s="2" t="str">
        <f>HYPERLINK("capsilon://?command=openfolder&amp;siteaddress=FAM.docvelocity-na8.net&amp;folderid=FX194FA965-DDA9-F4B8-3666-21F943471DDF","FX21116453")</f>
        <v>FX21116453</v>
      </c>
      <c r="F704" t="s">
        <v>19</v>
      </c>
      <c r="G704" t="s">
        <v>19</v>
      </c>
      <c r="H704" t="s">
        <v>82</v>
      </c>
      <c r="I704" t="s">
        <v>1828</v>
      </c>
      <c r="J704">
        <v>209</v>
      </c>
      <c r="K704" t="s">
        <v>84</v>
      </c>
      <c r="L704" t="s">
        <v>85</v>
      </c>
      <c r="M704" t="s">
        <v>86</v>
      </c>
      <c r="N704">
        <v>2</v>
      </c>
      <c r="O704" s="1">
        <v>44516.390775462962</v>
      </c>
      <c r="P704" s="1">
        <v>44516.483518518522</v>
      </c>
      <c r="Q704">
        <v>6205</v>
      </c>
      <c r="R704">
        <v>1808</v>
      </c>
      <c r="S704" t="b">
        <v>0</v>
      </c>
      <c r="T704" t="s">
        <v>87</v>
      </c>
      <c r="U704" t="b">
        <v>0</v>
      </c>
      <c r="V704" t="s">
        <v>88</v>
      </c>
      <c r="W704" s="1">
        <v>44516.402951388889</v>
      </c>
      <c r="X704">
        <v>687</v>
      </c>
      <c r="Y704">
        <v>182</v>
      </c>
      <c r="Z704">
        <v>0</v>
      </c>
      <c r="AA704">
        <v>182</v>
      </c>
      <c r="AB704">
        <v>0</v>
      </c>
      <c r="AC704">
        <v>23</v>
      </c>
      <c r="AD704">
        <v>27</v>
      </c>
      <c r="AE704">
        <v>0</v>
      </c>
      <c r="AF704">
        <v>0</v>
      </c>
      <c r="AG704">
        <v>0</v>
      </c>
      <c r="AH704" t="s">
        <v>177</v>
      </c>
      <c r="AI704" s="1">
        <v>44516.483518518522</v>
      </c>
      <c r="AJ704">
        <v>1113</v>
      </c>
      <c r="AK704">
        <v>3</v>
      </c>
      <c r="AL704">
        <v>0</v>
      </c>
      <c r="AM704">
        <v>3</v>
      </c>
      <c r="AN704">
        <v>0</v>
      </c>
      <c r="AO704">
        <v>3</v>
      </c>
      <c r="AP704">
        <v>24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>
      <c r="A705" t="s">
        <v>1829</v>
      </c>
      <c r="B705" t="s">
        <v>79</v>
      </c>
      <c r="C705" t="s">
        <v>1830</v>
      </c>
      <c r="D705" t="s">
        <v>81</v>
      </c>
      <c r="E705" s="2" t="str">
        <f>HYPERLINK("capsilon://?command=openfolder&amp;siteaddress=FAM.docvelocity-na8.net&amp;folderid=FX8FCB2B8E-1094-FA13-A5D2-3CBFBF61C410","FX21117045")</f>
        <v>FX21117045</v>
      </c>
      <c r="F705" t="s">
        <v>19</v>
      </c>
      <c r="G705" t="s">
        <v>19</v>
      </c>
      <c r="H705" t="s">
        <v>82</v>
      </c>
      <c r="I705" t="s">
        <v>1831</v>
      </c>
      <c r="J705">
        <v>158</v>
      </c>
      <c r="K705" t="s">
        <v>84</v>
      </c>
      <c r="L705" t="s">
        <v>85</v>
      </c>
      <c r="M705" t="s">
        <v>86</v>
      </c>
      <c r="N705">
        <v>2</v>
      </c>
      <c r="O705" s="1">
        <v>44516.397569444445</v>
      </c>
      <c r="P705" s="1">
        <v>44516.479386574072</v>
      </c>
      <c r="Q705">
        <v>4633</v>
      </c>
      <c r="R705">
        <v>2436</v>
      </c>
      <c r="S705" t="b">
        <v>0</v>
      </c>
      <c r="T705" t="s">
        <v>87</v>
      </c>
      <c r="U705" t="b">
        <v>0</v>
      </c>
      <c r="V705" t="s">
        <v>99</v>
      </c>
      <c r="W705" s="1">
        <v>44516.422453703701</v>
      </c>
      <c r="X705">
        <v>1929</v>
      </c>
      <c r="Y705">
        <v>140</v>
      </c>
      <c r="Z705">
        <v>0</v>
      </c>
      <c r="AA705">
        <v>140</v>
      </c>
      <c r="AB705">
        <v>0</v>
      </c>
      <c r="AC705">
        <v>18</v>
      </c>
      <c r="AD705">
        <v>18</v>
      </c>
      <c r="AE705">
        <v>0</v>
      </c>
      <c r="AF705">
        <v>0</v>
      </c>
      <c r="AG705">
        <v>0</v>
      </c>
      <c r="AH705" t="s">
        <v>721</v>
      </c>
      <c r="AI705" s="1">
        <v>44516.479386574072</v>
      </c>
      <c r="AJ705">
        <v>507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18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>
      <c r="A706" t="s">
        <v>1832</v>
      </c>
      <c r="B706" t="s">
        <v>79</v>
      </c>
      <c r="C706" t="s">
        <v>1833</v>
      </c>
      <c r="D706" t="s">
        <v>81</v>
      </c>
      <c r="E706" s="2" t="str">
        <f>HYPERLINK("capsilon://?command=openfolder&amp;siteaddress=FAM.docvelocity-na8.net&amp;folderid=FX6E81880E-1467-B5DC-1D87-4FC0628B42C9","FX21117149")</f>
        <v>FX21117149</v>
      </c>
      <c r="F706" t="s">
        <v>19</v>
      </c>
      <c r="G706" t="s">
        <v>19</v>
      </c>
      <c r="H706" t="s">
        <v>82</v>
      </c>
      <c r="I706" t="s">
        <v>1834</v>
      </c>
      <c r="J706">
        <v>376</v>
      </c>
      <c r="K706" t="s">
        <v>84</v>
      </c>
      <c r="L706" t="s">
        <v>85</v>
      </c>
      <c r="M706" t="s">
        <v>86</v>
      </c>
      <c r="N706">
        <v>2</v>
      </c>
      <c r="O706" s="1">
        <v>44516.397638888891</v>
      </c>
      <c r="P706" s="1">
        <v>44516.516608796293</v>
      </c>
      <c r="Q706">
        <v>5161</v>
      </c>
      <c r="R706">
        <v>5118</v>
      </c>
      <c r="S706" t="b">
        <v>0</v>
      </c>
      <c r="T706" t="s">
        <v>87</v>
      </c>
      <c r="U706" t="b">
        <v>0</v>
      </c>
      <c r="V706" t="s">
        <v>130</v>
      </c>
      <c r="W706" s="1">
        <v>44516.434745370374</v>
      </c>
      <c r="X706">
        <v>2854</v>
      </c>
      <c r="Y706">
        <v>342</v>
      </c>
      <c r="Z706">
        <v>0</v>
      </c>
      <c r="AA706">
        <v>342</v>
      </c>
      <c r="AB706">
        <v>0</v>
      </c>
      <c r="AC706">
        <v>35</v>
      </c>
      <c r="AD706">
        <v>34</v>
      </c>
      <c r="AE706">
        <v>0</v>
      </c>
      <c r="AF706">
        <v>0</v>
      </c>
      <c r="AG706">
        <v>0</v>
      </c>
      <c r="AH706" t="s">
        <v>721</v>
      </c>
      <c r="AI706" s="1">
        <v>44516.516608796293</v>
      </c>
      <c r="AJ706">
        <v>25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34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>
      <c r="A707" t="s">
        <v>1835</v>
      </c>
      <c r="B707" t="s">
        <v>79</v>
      </c>
      <c r="C707" t="s">
        <v>1836</v>
      </c>
      <c r="D707" t="s">
        <v>81</v>
      </c>
      <c r="E707" s="2" t="str">
        <f>HYPERLINK("capsilon://?command=openfolder&amp;siteaddress=FAM.docvelocity-na8.net&amp;folderid=FX5A497468-6FFE-47D3-2D19-60B9706FD040","FX21116726")</f>
        <v>FX21116726</v>
      </c>
      <c r="F707" t="s">
        <v>19</v>
      </c>
      <c r="G707" t="s">
        <v>19</v>
      </c>
      <c r="H707" t="s">
        <v>82</v>
      </c>
      <c r="I707" t="s">
        <v>1837</v>
      </c>
      <c r="J707">
        <v>488</v>
      </c>
      <c r="K707" t="s">
        <v>84</v>
      </c>
      <c r="L707" t="s">
        <v>85</v>
      </c>
      <c r="M707" t="s">
        <v>86</v>
      </c>
      <c r="N707">
        <v>2</v>
      </c>
      <c r="O707" s="1">
        <v>44516.398761574077</v>
      </c>
      <c r="P707" s="1">
        <v>44516.483634259261</v>
      </c>
      <c r="Q707">
        <v>2959</v>
      </c>
      <c r="R707">
        <v>4374</v>
      </c>
      <c r="S707" t="b">
        <v>0</v>
      </c>
      <c r="T707" t="s">
        <v>87</v>
      </c>
      <c r="U707" t="b">
        <v>1</v>
      </c>
      <c r="V707" t="s">
        <v>231</v>
      </c>
      <c r="W707" s="1">
        <v>44516.420081018521</v>
      </c>
      <c r="X707">
        <v>1318</v>
      </c>
      <c r="Y707">
        <v>447</v>
      </c>
      <c r="Z707">
        <v>0</v>
      </c>
      <c r="AA707">
        <v>447</v>
      </c>
      <c r="AB707">
        <v>0</v>
      </c>
      <c r="AC707">
        <v>12</v>
      </c>
      <c r="AD707">
        <v>41</v>
      </c>
      <c r="AE707">
        <v>0</v>
      </c>
      <c r="AF707">
        <v>0</v>
      </c>
      <c r="AG707">
        <v>0</v>
      </c>
      <c r="AH707" t="s">
        <v>160</v>
      </c>
      <c r="AI707" s="1">
        <v>44516.483634259261</v>
      </c>
      <c r="AJ707">
        <v>2844</v>
      </c>
      <c r="AK707">
        <v>1</v>
      </c>
      <c r="AL707">
        <v>0</v>
      </c>
      <c r="AM707">
        <v>1</v>
      </c>
      <c r="AN707">
        <v>0</v>
      </c>
      <c r="AO707">
        <v>1</v>
      </c>
      <c r="AP707">
        <v>40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>
      <c r="A708" t="s">
        <v>1838</v>
      </c>
      <c r="B708" t="s">
        <v>79</v>
      </c>
      <c r="C708" t="s">
        <v>1839</v>
      </c>
      <c r="D708" t="s">
        <v>81</v>
      </c>
      <c r="E708" s="2" t="str">
        <f>HYPERLINK("capsilon://?command=openfolder&amp;siteaddress=FAM.docvelocity-na8.net&amp;folderid=FX50A722B8-96F5-C5A9-C6E0-287E9C1BA75B","FX21116604")</f>
        <v>FX21116604</v>
      </c>
      <c r="F708" t="s">
        <v>19</v>
      </c>
      <c r="G708" t="s">
        <v>19</v>
      </c>
      <c r="H708" t="s">
        <v>82</v>
      </c>
      <c r="I708" t="s">
        <v>1840</v>
      </c>
      <c r="J708">
        <v>232</v>
      </c>
      <c r="K708" t="s">
        <v>84</v>
      </c>
      <c r="L708" t="s">
        <v>85</v>
      </c>
      <c r="M708" t="s">
        <v>86</v>
      </c>
      <c r="N708">
        <v>2</v>
      </c>
      <c r="O708" s="1">
        <v>44516.403993055559</v>
      </c>
      <c r="P708" s="1">
        <v>44516.516539351855</v>
      </c>
      <c r="Q708">
        <v>5511</v>
      </c>
      <c r="R708">
        <v>4213</v>
      </c>
      <c r="S708" t="b">
        <v>0</v>
      </c>
      <c r="T708" t="s">
        <v>87</v>
      </c>
      <c r="U708" t="b">
        <v>0</v>
      </c>
      <c r="V708" t="s">
        <v>88</v>
      </c>
      <c r="W708" s="1">
        <v>44516.442777777775</v>
      </c>
      <c r="X708">
        <v>2251</v>
      </c>
      <c r="Y708">
        <v>192</v>
      </c>
      <c r="Z708">
        <v>0</v>
      </c>
      <c r="AA708">
        <v>192</v>
      </c>
      <c r="AB708">
        <v>0</v>
      </c>
      <c r="AC708">
        <v>31</v>
      </c>
      <c r="AD708">
        <v>40</v>
      </c>
      <c r="AE708">
        <v>0</v>
      </c>
      <c r="AF708">
        <v>0</v>
      </c>
      <c r="AG708">
        <v>0</v>
      </c>
      <c r="AH708" t="s">
        <v>89</v>
      </c>
      <c r="AI708" s="1">
        <v>44516.516539351855</v>
      </c>
      <c r="AJ708">
        <v>1905</v>
      </c>
      <c r="AK708">
        <v>8</v>
      </c>
      <c r="AL708">
        <v>0</v>
      </c>
      <c r="AM708">
        <v>8</v>
      </c>
      <c r="AN708">
        <v>0</v>
      </c>
      <c r="AO708">
        <v>9</v>
      </c>
      <c r="AP708">
        <v>32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>
      <c r="A709" t="s">
        <v>1841</v>
      </c>
      <c r="B709" t="s">
        <v>79</v>
      </c>
      <c r="C709" t="s">
        <v>116</v>
      </c>
      <c r="D709" t="s">
        <v>81</v>
      </c>
      <c r="E709" s="2" t="str">
        <f>HYPERLINK("capsilon://?command=openfolder&amp;siteaddress=FAM.docvelocity-na8.net&amp;folderid=FX940A967F-A59A-834E-5536-0A0E75A0C239","FX21107516")</f>
        <v>FX21107516</v>
      </c>
      <c r="F709" t="s">
        <v>19</v>
      </c>
      <c r="G709" t="s">
        <v>19</v>
      </c>
      <c r="H709" t="s">
        <v>82</v>
      </c>
      <c r="I709" t="s">
        <v>1842</v>
      </c>
      <c r="J709">
        <v>38</v>
      </c>
      <c r="K709" t="s">
        <v>84</v>
      </c>
      <c r="L709" t="s">
        <v>85</v>
      </c>
      <c r="M709" t="s">
        <v>86</v>
      </c>
      <c r="N709">
        <v>1</v>
      </c>
      <c r="O709" s="1">
        <v>44516.411493055559</v>
      </c>
      <c r="P709" s="1">
        <v>44516.421736111108</v>
      </c>
      <c r="Q709">
        <v>721</v>
      </c>
      <c r="R709">
        <v>164</v>
      </c>
      <c r="S709" t="b">
        <v>0</v>
      </c>
      <c r="T709" t="s">
        <v>87</v>
      </c>
      <c r="U709" t="b">
        <v>0</v>
      </c>
      <c r="V709" t="s">
        <v>231</v>
      </c>
      <c r="W709" s="1">
        <v>44516.421736111108</v>
      </c>
      <c r="X709">
        <v>142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38</v>
      </c>
      <c r="AE709">
        <v>37</v>
      </c>
      <c r="AF709">
        <v>0</v>
      </c>
      <c r="AG709">
        <v>1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>
      <c r="A710" t="s">
        <v>1843</v>
      </c>
      <c r="B710" t="s">
        <v>79</v>
      </c>
      <c r="C710" t="s">
        <v>1844</v>
      </c>
      <c r="D710" t="s">
        <v>81</v>
      </c>
      <c r="E710" s="2" t="str">
        <f>HYPERLINK("capsilon://?command=openfolder&amp;siteaddress=FAM.docvelocity-na8.net&amp;folderid=FX7656AC74-4251-DFB1-6AE8-C6FCB25306D3","FX21102511")</f>
        <v>FX21102511</v>
      </c>
      <c r="F710" t="s">
        <v>19</v>
      </c>
      <c r="G710" t="s">
        <v>19</v>
      </c>
      <c r="H710" t="s">
        <v>82</v>
      </c>
      <c r="I710" t="s">
        <v>1845</v>
      </c>
      <c r="J710">
        <v>66</v>
      </c>
      <c r="K710" t="s">
        <v>84</v>
      </c>
      <c r="L710" t="s">
        <v>85</v>
      </c>
      <c r="M710" t="s">
        <v>86</v>
      </c>
      <c r="N710">
        <v>2</v>
      </c>
      <c r="O710" s="1">
        <v>44502.362881944442</v>
      </c>
      <c r="P710" s="1">
        <v>44502.406064814815</v>
      </c>
      <c r="Q710">
        <v>3639</v>
      </c>
      <c r="R710">
        <v>92</v>
      </c>
      <c r="S710" t="b">
        <v>0</v>
      </c>
      <c r="T710" t="s">
        <v>87</v>
      </c>
      <c r="U710" t="b">
        <v>0</v>
      </c>
      <c r="V710" t="s">
        <v>130</v>
      </c>
      <c r="W710" s="1">
        <v>44502.364374999997</v>
      </c>
      <c r="X710">
        <v>32</v>
      </c>
      <c r="Y710">
        <v>0</v>
      </c>
      <c r="Z710">
        <v>0</v>
      </c>
      <c r="AA710">
        <v>0</v>
      </c>
      <c r="AB710">
        <v>52</v>
      </c>
      <c r="AC710">
        <v>0</v>
      </c>
      <c r="AD710">
        <v>66</v>
      </c>
      <c r="AE710">
        <v>0</v>
      </c>
      <c r="AF710">
        <v>0</v>
      </c>
      <c r="AG710">
        <v>0</v>
      </c>
      <c r="AH710" t="s">
        <v>177</v>
      </c>
      <c r="AI710" s="1">
        <v>44502.406064814815</v>
      </c>
      <c r="AJ710">
        <v>60</v>
      </c>
      <c r="AK710">
        <v>0</v>
      </c>
      <c r="AL710">
        <v>0</v>
      </c>
      <c r="AM710">
        <v>0</v>
      </c>
      <c r="AN710">
        <v>52</v>
      </c>
      <c r="AO710">
        <v>0</v>
      </c>
      <c r="AP710">
        <v>66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>
      <c r="A711" t="s">
        <v>1846</v>
      </c>
      <c r="B711" t="s">
        <v>79</v>
      </c>
      <c r="C711" t="s">
        <v>221</v>
      </c>
      <c r="D711" t="s">
        <v>81</v>
      </c>
      <c r="E711" s="2" t="str">
        <f>HYPERLINK("capsilon://?command=openfolder&amp;siteaddress=FAM.docvelocity-na8.net&amp;folderid=FXC2C210BD-722C-9AE5-BAA2-245A73486F94","FX21099650")</f>
        <v>FX21099650</v>
      </c>
      <c r="F711" t="s">
        <v>19</v>
      </c>
      <c r="G711" t="s">
        <v>19</v>
      </c>
      <c r="H711" t="s">
        <v>82</v>
      </c>
      <c r="I711" t="s">
        <v>1847</v>
      </c>
      <c r="J711">
        <v>38</v>
      </c>
      <c r="K711" t="s">
        <v>84</v>
      </c>
      <c r="L711" t="s">
        <v>85</v>
      </c>
      <c r="M711" t="s">
        <v>86</v>
      </c>
      <c r="N711">
        <v>2</v>
      </c>
      <c r="O711" s="1">
        <v>44502.367118055554</v>
      </c>
      <c r="P711" s="1">
        <v>44502.41070601852</v>
      </c>
      <c r="Q711">
        <v>2580</v>
      </c>
      <c r="R711">
        <v>1186</v>
      </c>
      <c r="S711" t="b">
        <v>0</v>
      </c>
      <c r="T711" t="s">
        <v>87</v>
      </c>
      <c r="U711" t="b">
        <v>0</v>
      </c>
      <c r="V711" t="s">
        <v>103</v>
      </c>
      <c r="W711" s="1">
        <v>44502.383877314816</v>
      </c>
      <c r="X711">
        <v>774</v>
      </c>
      <c r="Y711">
        <v>37</v>
      </c>
      <c r="Z711">
        <v>0</v>
      </c>
      <c r="AA711">
        <v>37</v>
      </c>
      <c r="AB711">
        <v>0</v>
      </c>
      <c r="AC711">
        <v>33</v>
      </c>
      <c r="AD711">
        <v>1</v>
      </c>
      <c r="AE711">
        <v>0</v>
      </c>
      <c r="AF711">
        <v>0</v>
      </c>
      <c r="AG711">
        <v>0</v>
      </c>
      <c r="AH711" t="s">
        <v>177</v>
      </c>
      <c r="AI711" s="1">
        <v>44502.41070601852</v>
      </c>
      <c r="AJ711">
        <v>401</v>
      </c>
      <c r="AK711">
        <v>2</v>
      </c>
      <c r="AL711">
        <v>0</v>
      </c>
      <c r="AM711">
        <v>2</v>
      </c>
      <c r="AN711">
        <v>0</v>
      </c>
      <c r="AO711">
        <v>2</v>
      </c>
      <c r="AP711">
        <v>-1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>
      <c r="A712" t="s">
        <v>1848</v>
      </c>
      <c r="B712" t="s">
        <v>79</v>
      </c>
      <c r="C712" t="s">
        <v>1849</v>
      </c>
      <c r="D712" t="s">
        <v>81</v>
      </c>
      <c r="E712" s="2" t="str">
        <f>HYPERLINK("capsilon://?command=openfolder&amp;siteaddress=FAM.docvelocity-na8.net&amp;folderid=FX9FFBAC72-31E8-AC83-86F4-36A8C2292E07","FX21102163")</f>
        <v>FX21102163</v>
      </c>
      <c r="F712" t="s">
        <v>19</v>
      </c>
      <c r="G712" t="s">
        <v>19</v>
      </c>
      <c r="H712" t="s">
        <v>82</v>
      </c>
      <c r="I712" t="s">
        <v>1850</v>
      </c>
      <c r="J712">
        <v>433</v>
      </c>
      <c r="K712" t="s">
        <v>84</v>
      </c>
      <c r="L712" t="s">
        <v>85</v>
      </c>
      <c r="M712" t="s">
        <v>86</v>
      </c>
      <c r="N712">
        <v>2</v>
      </c>
      <c r="O712" s="1">
        <v>44516.422094907408</v>
      </c>
      <c r="P712" s="1">
        <v>44516.538217592592</v>
      </c>
      <c r="Q712">
        <v>7141</v>
      </c>
      <c r="R712">
        <v>2892</v>
      </c>
      <c r="S712" t="b">
        <v>0</v>
      </c>
      <c r="T712" t="s">
        <v>87</v>
      </c>
      <c r="U712" t="b">
        <v>0</v>
      </c>
      <c r="V712" t="s">
        <v>290</v>
      </c>
      <c r="W712" s="1">
        <v>44516.446180555555</v>
      </c>
      <c r="X712">
        <v>1218</v>
      </c>
      <c r="Y712">
        <v>370</v>
      </c>
      <c r="Z712">
        <v>0</v>
      </c>
      <c r="AA712">
        <v>370</v>
      </c>
      <c r="AB712">
        <v>0</v>
      </c>
      <c r="AC712">
        <v>24</v>
      </c>
      <c r="AD712">
        <v>63</v>
      </c>
      <c r="AE712">
        <v>0</v>
      </c>
      <c r="AF712">
        <v>0</v>
      </c>
      <c r="AG712">
        <v>0</v>
      </c>
      <c r="AH712" t="s">
        <v>89</v>
      </c>
      <c r="AI712" s="1">
        <v>44516.538217592592</v>
      </c>
      <c r="AJ712">
        <v>1635</v>
      </c>
      <c r="AK712">
        <v>1</v>
      </c>
      <c r="AL712">
        <v>0</v>
      </c>
      <c r="AM712">
        <v>1</v>
      </c>
      <c r="AN712">
        <v>0</v>
      </c>
      <c r="AO712">
        <v>1</v>
      </c>
      <c r="AP712">
        <v>62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>
      <c r="A713" t="s">
        <v>1851</v>
      </c>
      <c r="B713" t="s">
        <v>79</v>
      </c>
      <c r="C713" t="s">
        <v>116</v>
      </c>
      <c r="D713" t="s">
        <v>81</v>
      </c>
      <c r="E713" s="2" t="str">
        <f>HYPERLINK("capsilon://?command=openfolder&amp;siteaddress=FAM.docvelocity-na8.net&amp;folderid=FX940A967F-A59A-834E-5536-0A0E75A0C239","FX21107516")</f>
        <v>FX21107516</v>
      </c>
      <c r="F713" t="s">
        <v>19</v>
      </c>
      <c r="G713" t="s">
        <v>19</v>
      </c>
      <c r="H713" t="s">
        <v>82</v>
      </c>
      <c r="I713" t="s">
        <v>1842</v>
      </c>
      <c r="J713">
        <v>66</v>
      </c>
      <c r="K713" t="s">
        <v>84</v>
      </c>
      <c r="L713" t="s">
        <v>85</v>
      </c>
      <c r="M713" t="s">
        <v>86</v>
      </c>
      <c r="N713">
        <v>2</v>
      </c>
      <c r="O713" s="1">
        <v>44516.422442129631</v>
      </c>
      <c r="P713" s="1">
        <v>44516.439687500002</v>
      </c>
      <c r="Q713">
        <v>275</v>
      </c>
      <c r="R713">
        <v>1215</v>
      </c>
      <c r="S713" t="b">
        <v>0</v>
      </c>
      <c r="T713" t="s">
        <v>87</v>
      </c>
      <c r="U713" t="b">
        <v>1</v>
      </c>
      <c r="V713" t="s">
        <v>147</v>
      </c>
      <c r="W713" s="1">
        <v>44516.434027777781</v>
      </c>
      <c r="X713">
        <v>813</v>
      </c>
      <c r="Y713">
        <v>52</v>
      </c>
      <c r="Z713">
        <v>0</v>
      </c>
      <c r="AA713">
        <v>52</v>
      </c>
      <c r="AB713">
        <v>0</v>
      </c>
      <c r="AC713">
        <v>43</v>
      </c>
      <c r="AD713">
        <v>14</v>
      </c>
      <c r="AE713">
        <v>0</v>
      </c>
      <c r="AF713">
        <v>0</v>
      </c>
      <c r="AG713">
        <v>0</v>
      </c>
      <c r="AH713" t="s">
        <v>89</v>
      </c>
      <c r="AI713" s="1">
        <v>44516.439687500002</v>
      </c>
      <c r="AJ713">
        <v>263</v>
      </c>
      <c r="AK713">
        <v>2</v>
      </c>
      <c r="AL713">
        <v>0</v>
      </c>
      <c r="AM713">
        <v>2</v>
      </c>
      <c r="AN713">
        <v>0</v>
      </c>
      <c r="AO713">
        <v>1</v>
      </c>
      <c r="AP713">
        <v>12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>
      <c r="A714" t="s">
        <v>1852</v>
      </c>
      <c r="B714" t="s">
        <v>79</v>
      </c>
      <c r="C714" t="s">
        <v>1853</v>
      </c>
      <c r="D714" t="s">
        <v>81</v>
      </c>
      <c r="E714" s="2" t="str">
        <f>HYPERLINK("capsilon://?command=openfolder&amp;siteaddress=FAM.docvelocity-na8.net&amp;folderid=FXD34C84F2-FDB3-BEB2-7882-8A255C1F7DF1","FX211010253")</f>
        <v>FX211010253</v>
      </c>
      <c r="F714" t="s">
        <v>19</v>
      </c>
      <c r="G714" t="s">
        <v>19</v>
      </c>
      <c r="H714" t="s">
        <v>82</v>
      </c>
      <c r="I714" t="s">
        <v>1854</v>
      </c>
      <c r="J714">
        <v>28</v>
      </c>
      <c r="K714" t="s">
        <v>84</v>
      </c>
      <c r="L714" t="s">
        <v>85</v>
      </c>
      <c r="M714" t="s">
        <v>86</v>
      </c>
      <c r="N714">
        <v>2</v>
      </c>
      <c r="O714" s="1">
        <v>44516.424479166664</v>
      </c>
      <c r="P714" s="1">
        <v>44516.540393518517</v>
      </c>
      <c r="Q714">
        <v>9594</v>
      </c>
      <c r="R714">
        <v>421</v>
      </c>
      <c r="S714" t="b">
        <v>0</v>
      </c>
      <c r="T714" t="s">
        <v>87</v>
      </c>
      <c r="U714" t="b">
        <v>0</v>
      </c>
      <c r="V714" t="s">
        <v>231</v>
      </c>
      <c r="W714" s="1">
        <v>44516.434953703705</v>
      </c>
      <c r="X714">
        <v>170</v>
      </c>
      <c r="Y714">
        <v>21</v>
      </c>
      <c r="Z714">
        <v>0</v>
      </c>
      <c r="AA714">
        <v>21</v>
      </c>
      <c r="AB714">
        <v>0</v>
      </c>
      <c r="AC714">
        <v>3</v>
      </c>
      <c r="AD714">
        <v>7</v>
      </c>
      <c r="AE714">
        <v>0</v>
      </c>
      <c r="AF714">
        <v>0</v>
      </c>
      <c r="AG714">
        <v>0</v>
      </c>
      <c r="AH714" t="s">
        <v>89</v>
      </c>
      <c r="AI714" s="1">
        <v>44516.540393518517</v>
      </c>
      <c r="AJ714">
        <v>187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7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>
      <c r="A715" t="s">
        <v>1855</v>
      </c>
      <c r="B715" t="s">
        <v>79</v>
      </c>
      <c r="C715" t="s">
        <v>1853</v>
      </c>
      <c r="D715" t="s">
        <v>81</v>
      </c>
      <c r="E715" s="2" t="str">
        <f>HYPERLINK("capsilon://?command=openfolder&amp;siteaddress=FAM.docvelocity-na8.net&amp;folderid=FXD34C84F2-FDB3-BEB2-7882-8A255C1F7DF1","FX211010253")</f>
        <v>FX211010253</v>
      </c>
      <c r="F715" t="s">
        <v>19</v>
      </c>
      <c r="G715" t="s">
        <v>19</v>
      </c>
      <c r="H715" t="s">
        <v>82</v>
      </c>
      <c r="I715" t="s">
        <v>1856</v>
      </c>
      <c r="J715">
        <v>28</v>
      </c>
      <c r="K715" t="s">
        <v>84</v>
      </c>
      <c r="L715" t="s">
        <v>85</v>
      </c>
      <c r="M715" t="s">
        <v>86</v>
      </c>
      <c r="N715">
        <v>2</v>
      </c>
      <c r="O715" s="1">
        <v>44516.424849537034</v>
      </c>
      <c r="P715" s="1">
        <v>44516.543020833335</v>
      </c>
      <c r="Q715">
        <v>9711</v>
      </c>
      <c r="R715">
        <v>499</v>
      </c>
      <c r="S715" t="b">
        <v>0</v>
      </c>
      <c r="T715" t="s">
        <v>87</v>
      </c>
      <c r="U715" t="b">
        <v>0</v>
      </c>
      <c r="V715" t="s">
        <v>147</v>
      </c>
      <c r="W715" s="1">
        <v>44516.43509259259</v>
      </c>
      <c r="X715">
        <v>91</v>
      </c>
      <c r="Y715">
        <v>21</v>
      </c>
      <c r="Z715">
        <v>0</v>
      </c>
      <c r="AA715">
        <v>21</v>
      </c>
      <c r="AB715">
        <v>0</v>
      </c>
      <c r="AC715">
        <v>2</v>
      </c>
      <c r="AD715">
        <v>7</v>
      </c>
      <c r="AE715">
        <v>0</v>
      </c>
      <c r="AF715">
        <v>0</v>
      </c>
      <c r="AG715">
        <v>0</v>
      </c>
      <c r="AH715" t="s">
        <v>182</v>
      </c>
      <c r="AI715" s="1">
        <v>44516.543020833335</v>
      </c>
      <c r="AJ715">
        <v>408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>
      <c r="A716" t="s">
        <v>1857</v>
      </c>
      <c r="B716" t="s">
        <v>79</v>
      </c>
      <c r="C716" t="s">
        <v>1836</v>
      </c>
      <c r="D716" t="s">
        <v>81</v>
      </c>
      <c r="E716" s="2" t="str">
        <f>HYPERLINK("capsilon://?command=openfolder&amp;siteaddress=FAM.docvelocity-na8.net&amp;folderid=FX5A497468-6FFE-47D3-2D19-60B9706FD040","FX21116726")</f>
        <v>FX21116726</v>
      </c>
      <c r="F716" t="s">
        <v>19</v>
      </c>
      <c r="G716" t="s">
        <v>19</v>
      </c>
      <c r="H716" t="s">
        <v>82</v>
      </c>
      <c r="I716" t="s">
        <v>1858</v>
      </c>
      <c r="J716">
        <v>38</v>
      </c>
      <c r="K716" t="s">
        <v>84</v>
      </c>
      <c r="L716" t="s">
        <v>85</v>
      </c>
      <c r="M716" t="s">
        <v>86</v>
      </c>
      <c r="N716">
        <v>2</v>
      </c>
      <c r="O716" s="1">
        <v>44516.42491898148</v>
      </c>
      <c r="P716" s="1">
        <v>44516.450914351852</v>
      </c>
      <c r="Q716">
        <v>1916</v>
      </c>
      <c r="R716">
        <v>330</v>
      </c>
      <c r="S716" t="b">
        <v>0</v>
      </c>
      <c r="T716" t="s">
        <v>87</v>
      </c>
      <c r="U716" t="b">
        <v>1</v>
      </c>
      <c r="V716" t="s">
        <v>130</v>
      </c>
      <c r="W716" s="1">
        <v>44516.437314814815</v>
      </c>
      <c r="X716">
        <v>221</v>
      </c>
      <c r="Y716">
        <v>37</v>
      </c>
      <c r="Z716">
        <v>0</v>
      </c>
      <c r="AA716">
        <v>37</v>
      </c>
      <c r="AB716">
        <v>0</v>
      </c>
      <c r="AC716">
        <v>7</v>
      </c>
      <c r="AD716">
        <v>1</v>
      </c>
      <c r="AE716">
        <v>0</v>
      </c>
      <c r="AF716">
        <v>0</v>
      </c>
      <c r="AG716">
        <v>0</v>
      </c>
      <c r="AH716" t="s">
        <v>89</v>
      </c>
      <c r="AI716" s="1">
        <v>44516.450914351852</v>
      </c>
      <c r="AJ716">
        <v>109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>
      <c r="A717" t="s">
        <v>1859</v>
      </c>
      <c r="B717" t="s">
        <v>79</v>
      </c>
      <c r="C717" t="s">
        <v>1447</v>
      </c>
      <c r="D717" t="s">
        <v>81</v>
      </c>
      <c r="E717" s="2" t="str">
        <f>HYPERLINK("capsilon://?command=openfolder&amp;siteaddress=FAM.docvelocity-na8.net&amp;folderid=FX19AF9D3D-EFF2-F6D3-0934-3373F8AFAD10","FX211013539")</f>
        <v>FX211013539</v>
      </c>
      <c r="F717" t="s">
        <v>19</v>
      </c>
      <c r="G717" t="s">
        <v>19</v>
      </c>
      <c r="H717" t="s">
        <v>82</v>
      </c>
      <c r="I717" t="s">
        <v>1860</v>
      </c>
      <c r="J717">
        <v>38</v>
      </c>
      <c r="K717" t="s">
        <v>84</v>
      </c>
      <c r="L717" t="s">
        <v>85</v>
      </c>
      <c r="M717" t="s">
        <v>86</v>
      </c>
      <c r="N717">
        <v>1</v>
      </c>
      <c r="O717" s="1">
        <v>44516.43409722222</v>
      </c>
      <c r="P717" s="1">
        <v>44516.438356481478</v>
      </c>
      <c r="Q717">
        <v>75</v>
      </c>
      <c r="R717">
        <v>293</v>
      </c>
      <c r="S717" t="b">
        <v>0</v>
      </c>
      <c r="T717" t="s">
        <v>87</v>
      </c>
      <c r="U717" t="b">
        <v>0</v>
      </c>
      <c r="V717" t="s">
        <v>231</v>
      </c>
      <c r="W717" s="1">
        <v>44516.438356481478</v>
      </c>
      <c r="X717">
        <v>293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38</v>
      </c>
      <c r="AE717">
        <v>37</v>
      </c>
      <c r="AF717">
        <v>0</v>
      </c>
      <c r="AG717">
        <v>1</v>
      </c>
      <c r="AH717" t="s">
        <v>87</v>
      </c>
      <c r="AI717" t="s">
        <v>87</v>
      </c>
      <c r="AJ717" t="s">
        <v>87</v>
      </c>
      <c r="AK717" t="s">
        <v>87</v>
      </c>
      <c r="AL717" t="s">
        <v>87</v>
      </c>
      <c r="AM717" t="s">
        <v>87</v>
      </c>
      <c r="AN717" t="s">
        <v>87</v>
      </c>
      <c r="AO717" t="s">
        <v>87</v>
      </c>
      <c r="AP717" t="s">
        <v>87</v>
      </c>
      <c r="AQ717" t="s">
        <v>87</v>
      </c>
      <c r="AR717" t="s">
        <v>87</v>
      </c>
      <c r="AS717" t="s">
        <v>87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>
      <c r="A718" t="s">
        <v>1861</v>
      </c>
      <c r="B718" t="s">
        <v>79</v>
      </c>
      <c r="C718" t="s">
        <v>1224</v>
      </c>
      <c r="D718" t="s">
        <v>81</v>
      </c>
      <c r="E718" s="2" t="str">
        <f>HYPERLINK("capsilon://?command=openfolder&amp;siteaddress=FAM.docvelocity-na8.net&amp;folderid=FX255C2459-E87E-0114-8815-A8377C447D91","FX21111292")</f>
        <v>FX21111292</v>
      </c>
      <c r="F718" t="s">
        <v>19</v>
      </c>
      <c r="G718" t="s">
        <v>19</v>
      </c>
      <c r="H718" t="s">
        <v>82</v>
      </c>
      <c r="I718" t="s">
        <v>1862</v>
      </c>
      <c r="J718">
        <v>66</v>
      </c>
      <c r="K718" t="s">
        <v>84</v>
      </c>
      <c r="L718" t="s">
        <v>85</v>
      </c>
      <c r="M718" t="s">
        <v>86</v>
      </c>
      <c r="N718">
        <v>2</v>
      </c>
      <c r="O718" s="1">
        <v>44516.436550925922</v>
      </c>
      <c r="P718" s="1">
        <v>44516.545312499999</v>
      </c>
      <c r="Q718">
        <v>8767</v>
      </c>
      <c r="R718">
        <v>630</v>
      </c>
      <c r="S718" t="b">
        <v>0</v>
      </c>
      <c r="T718" t="s">
        <v>87</v>
      </c>
      <c r="U718" t="b">
        <v>0</v>
      </c>
      <c r="V718" t="s">
        <v>147</v>
      </c>
      <c r="W718" s="1">
        <v>44516.438969907409</v>
      </c>
      <c r="X718">
        <v>206</v>
      </c>
      <c r="Y718">
        <v>52</v>
      </c>
      <c r="Z718">
        <v>0</v>
      </c>
      <c r="AA718">
        <v>52</v>
      </c>
      <c r="AB718">
        <v>0</v>
      </c>
      <c r="AC718">
        <v>32</v>
      </c>
      <c r="AD718">
        <v>14</v>
      </c>
      <c r="AE718">
        <v>0</v>
      </c>
      <c r="AF718">
        <v>0</v>
      </c>
      <c r="AG718">
        <v>0</v>
      </c>
      <c r="AH718" t="s">
        <v>89</v>
      </c>
      <c r="AI718" s="1">
        <v>44516.545312499999</v>
      </c>
      <c r="AJ718">
        <v>424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13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>
      <c r="A719" t="s">
        <v>1863</v>
      </c>
      <c r="B719" t="s">
        <v>79</v>
      </c>
      <c r="C719" t="s">
        <v>1447</v>
      </c>
      <c r="D719" t="s">
        <v>81</v>
      </c>
      <c r="E719" s="2" t="str">
        <f>HYPERLINK("capsilon://?command=openfolder&amp;siteaddress=FAM.docvelocity-na8.net&amp;folderid=FX19AF9D3D-EFF2-F6D3-0934-3373F8AFAD10","FX211013539")</f>
        <v>FX211013539</v>
      </c>
      <c r="F719" t="s">
        <v>19</v>
      </c>
      <c r="G719" t="s">
        <v>19</v>
      </c>
      <c r="H719" t="s">
        <v>82</v>
      </c>
      <c r="I719" t="s">
        <v>1860</v>
      </c>
      <c r="J719">
        <v>66</v>
      </c>
      <c r="K719" t="s">
        <v>84</v>
      </c>
      <c r="L719" t="s">
        <v>85</v>
      </c>
      <c r="M719" t="s">
        <v>86</v>
      </c>
      <c r="N719">
        <v>2</v>
      </c>
      <c r="O719" s="1">
        <v>44516.43886574074</v>
      </c>
      <c r="P719" s="1">
        <v>44516.443564814814</v>
      </c>
      <c r="Q719">
        <v>97</v>
      </c>
      <c r="R719">
        <v>309</v>
      </c>
      <c r="S719" t="b">
        <v>0</v>
      </c>
      <c r="T719" t="s">
        <v>87</v>
      </c>
      <c r="U719" t="b">
        <v>1</v>
      </c>
      <c r="V719" t="s">
        <v>147</v>
      </c>
      <c r="W719" s="1">
        <v>44516.441041666665</v>
      </c>
      <c r="X719">
        <v>178</v>
      </c>
      <c r="Y719">
        <v>52</v>
      </c>
      <c r="Z719">
        <v>0</v>
      </c>
      <c r="AA719">
        <v>52</v>
      </c>
      <c r="AB719">
        <v>0</v>
      </c>
      <c r="AC719">
        <v>21</v>
      </c>
      <c r="AD719">
        <v>14</v>
      </c>
      <c r="AE719">
        <v>0</v>
      </c>
      <c r="AF719">
        <v>0</v>
      </c>
      <c r="AG719">
        <v>0</v>
      </c>
      <c r="AH719" t="s">
        <v>89</v>
      </c>
      <c r="AI719" s="1">
        <v>44516.443564814814</v>
      </c>
      <c r="AJ719">
        <v>120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14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>
      <c r="A720" t="s">
        <v>1864</v>
      </c>
      <c r="B720" t="s">
        <v>79</v>
      </c>
      <c r="C720" t="s">
        <v>1865</v>
      </c>
      <c r="D720" t="s">
        <v>81</v>
      </c>
      <c r="E720" s="2" t="str">
        <f>HYPERLINK("capsilon://?command=openfolder&amp;siteaddress=FAM.docvelocity-na8.net&amp;folderid=FX68C6D6C5-6020-114F-3BA4-1F06C1E3E62A","FX21115629")</f>
        <v>FX21115629</v>
      </c>
      <c r="F720" t="s">
        <v>19</v>
      </c>
      <c r="G720" t="s">
        <v>19</v>
      </c>
      <c r="H720" t="s">
        <v>82</v>
      </c>
      <c r="I720" t="s">
        <v>1866</v>
      </c>
      <c r="J720">
        <v>156</v>
      </c>
      <c r="K720" t="s">
        <v>84</v>
      </c>
      <c r="L720" t="s">
        <v>85</v>
      </c>
      <c r="M720" t="s">
        <v>86</v>
      </c>
      <c r="N720">
        <v>2</v>
      </c>
      <c r="O720" s="1">
        <v>44516.445196759261</v>
      </c>
      <c r="P720" s="1">
        <v>44516.552534722221</v>
      </c>
      <c r="Q720">
        <v>8217</v>
      </c>
      <c r="R720">
        <v>1057</v>
      </c>
      <c r="S720" t="b">
        <v>0</v>
      </c>
      <c r="T720" t="s">
        <v>87</v>
      </c>
      <c r="U720" t="b">
        <v>0</v>
      </c>
      <c r="V720" t="s">
        <v>147</v>
      </c>
      <c r="W720" s="1">
        <v>44516.450208333335</v>
      </c>
      <c r="X720">
        <v>429</v>
      </c>
      <c r="Y720">
        <v>132</v>
      </c>
      <c r="Z720">
        <v>0</v>
      </c>
      <c r="AA720">
        <v>132</v>
      </c>
      <c r="AB720">
        <v>0</v>
      </c>
      <c r="AC720">
        <v>27</v>
      </c>
      <c r="AD720">
        <v>24</v>
      </c>
      <c r="AE720">
        <v>0</v>
      </c>
      <c r="AF720">
        <v>0</v>
      </c>
      <c r="AG720">
        <v>0</v>
      </c>
      <c r="AH720" t="s">
        <v>89</v>
      </c>
      <c r="AI720" s="1">
        <v>44516.552534722221</v>
      </c>
      <c r="AJ720">
        <v>620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24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>
      <c r="A721" t="s">
        <v>1867</v>
      </c>
      <c r="B721" t="s">
        <v>79</v>
      </c>
      <c r="C721" t="s">
        <v>1868</v>
      </c>
      <c r="D721" t="s">
        <v>81</v>
      </c>
      <c r="E721" s="2" t="str">
        <f>HYPERLINK("capsilon://?command=openfolder&amp;siteaddress=FAM.docvelocity-na8.net&amp;folderid=FX18F90E79-A1DA-136F-D5D9-51E26A59D291","FX21117609")</f>
        <v>FX21117609</v>
      </c>
      <c r="F721" t="s">
        <v>19</v>
      </c>
      <c r="G721" t="s">
        <v>19</v>
      </c>
      <c r="H721" t="s">
        <v>82</v>
      </c>
      <c r="I721" t="s">
        <v>1869</v>
      </c>
      <c r="J721">
        <v>84</v>
      </c>
      <c r="K721" t="s">
        <v>84</v>
      </c>
      <c r="L721" t="s">
        <v>85</v>
      </c>
      <c r="M721" t="s">
        <v>86</v>
      </c>
      <c r="N721">
        <v>2</v>
      </c>
      <c r="O721" s="1">
        <v>44516.469108796293</v>
      </c>
      <c r="P721" s="1">
        <v>44516.562418981484</v>
      </c>
      <c r="Q721">
        <v>7389</v>
      </c>
      <c r="R721">
        <v>673</v>
      </c>
      <c r="S721" t="b">
        <v>0</v>
      </c>
      <c r="T721" t="s">
        <v>87</v>
      </c>
      <c r="U721" t="b">
        <v>0</v>
      </c>
      <c r="V721" t="s">
        <v>130</v>
      </c>
      <c r="W721" s="1">
        <v>44516.471458333333</v>
      </c>
      <c r="X721">
        <v>159</v>
      </c>
      <c r="Y721">
        <v>63</v>
      </c>
      <c r="Z721">
        <v>0</v>
      </c>
      <c r="AA721">
        <v>63</v>
      </c>
      <c r="AB721">
        <v>0</v>
      </c>
      <c r="AC721">
        <v>0</v>
      </c>
      <c r="AD721">
        <v>21</v>
      </c>
      <c r="AE721">
        <v>0</v>
      </c>
      <c r="AF721">
        <v>0</v>
      </c>
      <c r="AG721">
        <v>0</v>
      </c>
      <c r="AH721" t="s">
        <v>89</v>
      </c>
      <c r="AI721" s="1">
        <v>44516.562418981484</v>
      </c>
      <c r="AJ721">
        <v>503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21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>
      <c r="A722" t="s">
        <v>1870</v>
      </c>
      <c r="B722" t="s">
        <v>79</v>
      </c>
      <c r="C722" t="s">
        <v>1681</v>
      </c>
      <c r="D722" t="s">
        <v>81</v>
      </c>
      <c r="E722" s="2" t="str">
        <f>HYPERLINK("capsilon://?command=openfolder&amp;siteaddress=FAM.docvelocity-na8.net&amp;folderid=FX210B65C3-1A19-FFE4-1DFF-1BC046747470","FX21112944")</f>
        <v>FX21112944</v>
      </c>
      <c r="F722" t="s">
        <v>19</v>
      </c>
      <c r="G722" t="s">
        <v>19</v>
      </c>
      <c r="H722" t="s">
        <v>82</v>
      </c>
      <c r="I722" t="s">
        <v>1871</v>
      </c>
      <c r="J722">
        <v>28</v>
      </c>
      <c r="K722" t="s">
        <v>84</v>
      </c>
      <c r="L722" t="s">
        <v>85</v>
      </c>
      <c r="M722" t="s">
        <v>86</v>
      </c>
      <c r="N722">
        <v>1</v>
      </c>
      <c r="O722" s="1">
        <v>44516.472662037035</v>
      </c>
      <c r="P722" s="1">
        <v>44516.4768287037</v>
      </c>
      <c r="Q722">
        <v>41</v>
      </c>
      <c r="R722">
        <v>319</v>
      </c>
      <c r="S722" t="b">
        <v>0</v>
      </c>
      <c r="T722" t="s">
        <v>87</v>
      </c>
      <c r="U722" t="b">
        <v>0</v>
      </c>
      <c r="V722" t="s">
        <v>231</v>
      </c>
      <c r="W722" s="1">
        <v>44516.4768287037</v>
      </c>
      <c r="X722">
        <v>244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28</v>
      </c>
      <c r="AE722">
        <v>21</v>
      </c>
      <c r="AF722">
        <v>0</v>
      </c>
      <c r="AG722">
        <v>2</v>
      </c>
      <c r="AH722" t="s">
        <v>87</v>
      </c>
      <c r="AI722" t="s">
        <v>87</v>
      </c>
      <c r="AJ722" t="s">
        <v>87</v>
      </c>
      <c r="AK722" t="s">
        <v>87</v>
      </c>
      <c r="AL722" t="s">
        <v>87</v>
      </c>
      <c r="AM722" t="s">
        <v>87</v>
      </c>
      <c r="AN722" t="s">
        <v>87</v>
      </c>
      <c r="AO722" t="s">
        <v>87</v>
      </c>
      <c r="AP722" t="s">
        <v>87</v>
      </c>
      <c r="AQ722" t="s">
        <v>87</v>
      </c>
      <c r="AR722" t="s">
        <v>87</v>
      </c>
      <c r="AS722" t="s">
        <v>87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>
      <c r="A723" t="s">
        <v>1872</v>
      </c>
      <c r="B723" t="s">
        <v>79</v>
      </c>
      <c r="C723" t="s">
        <v>1681</v>
      </c>
      <c r="D723" t="s">
        <v>81</v>
      </c>
      <c r="E723" s="2" t="str">
        <f>HYPERLINK("capsilon://?command=openfolder&amp;siteaddress=FAM.docvelocity-na8.net&amp;folderid=FX210B65C3-1A19-FFE4-1DFF-1BC046747470","FX21112944")</f>
        <v>FX21112944</v>
      </c>
      <c r="F723" t="s">
        <v>19</v>
      </c>
      <c r="G723" t="s">
        <v>19</v>
      </c>
      <c r="H723" t="s">
        <v>82</v>
      </c>
      <c r="I723" t="s">
        <v>1871</v>
      </c>
      <c r="J723">
        <v>56</v>
      </c>
      <c r="K723" t="s">
        <v>84</v>
      </c>
      <c r="L723" t="s">
        <v>85</v>
      </c>
      <c r="M723" t="s">
        <v>86</v>
      </c>
      <c r="N723">
        <v>2</v>
      </c>
      <c r="O723" s="1">
        <v>44516.477719907409</v>
      </c>
      <c r="P723" s="1">
        <v>44516.488541666666</v>
      </c>
      <c r="Q723">
        <v>167</v>
      </c>
      <c r="R723">
        <v>768</v>
      </c>
      <c r="S723" t="b">
        <v>0</v>
      </c>
      <c r="T723" t="s">
        <v>87</v>
      </c>
      <c r="U723" t="b">
        <v>1</v>
      </c>
      <c r="V723" t="s">
        <v>173</v>
      </c>
      <c r="W723" s="1">
        <v>44516.481678240743</v>
      </c>
      <c r="X723">
        <v>335</v>
      </c>
      <c r="Y723">
        <v>42</v>
      </c>
      <c r="Z723">
        <v>0</v>
      </c>
      <c r="AA723">
        <v>42</v>
      </c>
      <c r="AB723">
        <v>0</v>
      </c>
      <c r="AC723">
        <v>0</v>
      </c>
      <c r="AD723">
        <v>14</v>
      </c>
      <c r="AE723">
        <v>0</v>
      </c>
      <c r="AF723">
        <v>0</v>
      </c>
      <c r="AG723">
        <v>0</v>
      </c>
      <c r="AH723" t="s">
        <v>177</v>
      </c>
      <c r="AI723" s="1">
        <v>44516.488541666666</v>
      </c>
      <c r="AJ723">
        <v>433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14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>
      <c r="A724" t="s">
        <v>1873</v>
      </c>
      <c r="B724" t="s">
        <v>79</v>
      </c>
      <c r="C724" t="s">
        <v>1318</v>
      </c>
      <c r="D724" t="s">
        <v>81</v>
      </c>
      <c r="E724" s="2" t="str">
        <f>HYPERLINK("capsilon://?command=openfolder&amp;siteaddress=FAM.docvelocity-na8.net&amp;folderid=FX8C614D54-E88B-DE49-941E-0D50CABA8DE1","FX21114627")</f>
        <v>FX21114627</v>
      </c>
      <c r="F724" t="s">
        <v>19</v>
      </c>
      <c r="G724" t="s">
        <v>19</v>
      </c>
      <c r="H724" t="s">
        <v>82</v>
      </c>
      <c r="I724" t="s">
        <v>1874</v>
      </c>
      <c r="J724">
        <v>38</v>
      </c>
      <c r="K724" t="s">
        <v>137</v>
      </c>
      <c r="L724" t="s">
        <v>19</v>
      </c>
      <c r="M724" t="s">
        <v>81</v>
      </c>
      <c r="N724">
        <v>0</v>
      </c>
      <c r="O724" s="1">
        <v>44516.479143518518</v>
      </c>
      <c r="P724" s="1">
        <v>44516.479930555557</v>
      </c>
      <c r="Q724">
        <v>68</v>
      </c>
      <c r="R724">
        <v>0</v>
      </c>
      <c r="S724" t="b">
        <v>0</v>
      </c>
      <c r="T724" t="s">
        <v>87</v>
      </c>
      <c r="U724" t="b">
        <v>0</v>
      </c>
      <c r="V724" t="s">
        <v>87</v>
      </c>
      <c r="W724" t="s">
        <v>87</v>
      </c>
      <c r="X724" t="s">
        <v>87</v>
      </c>
      <c r="Y724" t="s">
        <v>87</v>
      </c>
      <c r="Z724" t="s">
        <v>87</v>
      </c>
      <c r="AA724" t="s">
        <v>87</v>
      </c>
      <c r="AB724" t="s">
        <v>87</v>
      </c>
      <c r="AC724" t="s">
        <v>87</v>
      </c>
      <c r="AD724" t="s">
        <v>87</v>
      </c>
      <c r="AE724" t="s">
        <v>87</v>
      </c>
      <c r="AF724" t="s">
        <v>87</v>
      </c>
      <c r="AG724" t="s">
        <v>87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>
      <c r="A725" t="s">
        <v>1875</v>
      </c>
      <c r="B725" t="s">
        <v>79</v>
      </c>
      <c r="C725" t="s">
        <v>1318</v>
      </c>
      <c r="D725" t="s">
        <v>81</v>
      </c>
      <c r="E725" s="2" t="str">
        <f>HYPERLINK("capsilon://?command=openfolder&amp;siteaddress=FAM.docvelocity-na8.net&amp;folderid=FX8C614D54-E88B-DE49-941E-0D50CABA8DE1","FX21114627")</f>
        <v>FX21114627</v>
      </c>
      <c r="F725" t="s">
        <v>19</v>
      </c>
      <c r="G725" t="s">
        <v>19</v>
      </c>
      <c r="H725" t="s">
        <v>82</v>
      </c>
      <c r="I725" t="s">
        <v>1876</v>
      </c>
      <c r="J725">
        <v>38</v>
      </c>
      <c r="K725" t="s">
        <v>137</v>
      </c>
      <c r="L725" t="s">
        <v>19</v>
      </c>
      <c r="M725" t="s">
        <v>81</v>
      </c>
      <c r="N725">
        <v>0</v>
      </c>
      <c r="O725" s="1">
        <v>44516.480115740742</v>
      </c>
      <c r="P725" s="1">
        <v>44516.480532407404</v>
      </c>
      <c r="Q725">
        <v>36</v>
      </c>
      <c r="R725">
        <v>0</v>
      </c>
      <c r="S725" t="b">
        <v>0</v>
      </c>
      <c r="T725" t="s">
        <v>87</v>
      </c>
      <c r="U725" t="b">
        <v>0</v>
      </c>
      <c r="V725" t="s">
        <v>87</v>
      </c>
      <c r="W725" t="s">
        <v>87</v>
      </c>
      <c r="X725" t="s">
        <v>87</v>
      </c>
      <c r="Y725" t="s">
        <v>87</v>
      </c>
      <c r="Z725" t="s">
        <v>87</v>
      </c>
      <c r="AA725" t="s">
        <v>87</v>
      </c>
      <c r="AB725" t="s">
        <v>87</v>
      </c>
      <c r="AC725" t="s">
        <v>87</v>
      </c>
      <c r="AD725" t="s">
        <v>87</v>
      </c>
      <c r="AE725" t="s">
        <v>87</v>
      </c>
      <c r="AF725" t="s">
        <v>87</v>
      </c>
      <c r="AG725" t="s">
        <v>87</v>
      </c>
      <c r="AH725" t="s">
        <v>87</v>
      </c>
      <c r="AI725" t="s">
        <v>87</v>
      </c>
      <c r="AJ725" t="s">
        <v>87</v>
      </c>
      <c r="AK725" t="s">
        <v>87</v>
      </c>
      <c r="AL725" t="s">
        <v>87</v>
      </c>
      <c r="AM725" t="s">
        <v>87</v>
      </c>
      <c r="AN725" t="s">
        <v>87</v>
      </c>
      <c r="AO725" t="s">
        <v>87</v>
      </c>
      <c r="AP725" t="s">
        <v>87</v>
      </c>
      <c r="AQ725" t="s">
        <v>87</v>
      </c>
      <c r="AR725" t="s">
        <v>87</v>
      </c>
      <c r="AS725" t="s">
        <v>87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>
      <c r="A726" t="s">
        <v>1877</v>
      </c>
      <c r="B726" t="s">
        <v>79</v>
      </c>
      <c r="C726" t="s">
        <v>1878</v>
      </c>
      <c r="D726" t="s">
        <v>81</v>
      </c>
      <c r="E726" s="2" t="str">
        <f>HYPERLINK("capsilon://?command=openfolder&amp;siteaddress=FAM.docvelocity-na8.net&amp;folderid=FX9F622023-A950-0D72-C088-8BBD52A7C874","FX21117621")</f>
        <v>FX21117621</v>
      </c>
      <c r="F726" t="s">
        <v>19</v>
      </c>
      <c r="G726" t="s">
        <v>19</v>
      </c>
      <c r="H726" t="s">
        <v>82</v>
      </c>
      <c r="I726" t="s">
        <v>1879</v>
      </c>
      <c r="J726">
        <v>38</v>
      </c>
      <c r="K726" t="s">
        <v>84</v>
      </c>
      <c r="L726" t="s">
        <v>85</v>
      </c>
      <c r="M726" t="s">
        <v>86</v>
      </c>
      <c r="N726">
        <v>2</v>
      </c>
      <c r="O726" s="1">
        <v>44516.497164351851</v>
      </c>
      <c r="P726" s="1">
        <v>44516.565983796296</v>
      </c>
      <c r="Q726">
        <v>5219</v>
      </c>
      <c r="R726">
        <v>727</v>
      </c>
      <c r="S726" t="b">
        <v>0</v>
      </c>
      <c r="T726" t="s">
        <v>87</v>
      </c>
      <c r="U726" t="b">
        <v>0</v>
      </c>
      <c r="V726" t="s">
        <v>181</v>
      </c>
      <c r="W726" s="1">
        <v>44516.502523148149</v>
      </c>
      <c r="X726">
        <v>420</v>
      </c>
      <c r="Y726">
        <v>37</v>
      </c>
      <c r="Z726">
        <v>0</v>
      </c>
      <c r="AA726">
        <v>37</v>
      </c>
      <c r="AB726">
        <v>0</v>
      </c>
      <c r="AC726">
        <v>6</v>
      </c>
      <c r="AD726">
        <v>1</v>
      </c>
      <c r="AE726">
        <v>0</v>
      </c>
      <c r="AF726">
        <v>0</v>
      </c>
      <c r="AG726">
        <v>0</v>
      </c>
      <c r="AH726" t="s">
        <v>89</v>
      </c>
      <c r="AI726" s="1">
        <v>44516.565983796296</v>
      </c>
      <c r="AJ726">
        <v>307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>
      <c r="A727" t="s">
        <v>1880</v>
      </c>
      <c r="B727" t="s">
        <v>79</v>
      </c>
      <c r="C727" t="s">
        <v>1836</v>
      </c>
      <c r="D727" t="s">
        <v>81</v>
      </c>
      <c r="E727" s="2" t="str">
        <f>HYPERLINK("capsilon://?command=openfolder&amp;siteaddress=FAM.docvelocity-na8.net&amp;folderid=FX5A497468-6FFE-47D3-2D19-60B9706FD040","FX21116726")</f>
        <v>FX21116726</v>
      </c>
      <c r="F727" t="s">
        <v>19</v>
      </c>
      <c r="G727" t="s">
        <v>19</v>
      </c>
      <c r="H727" t="s">
        <v>82</v>
      </c>
      <c r="I727" t="s">
        <v>1881</v>
      </c>
      <c r="J727">
        <v>38</v>
      </c>
      <c r="K727" t="s">
        <v>84</v>
      </c>
      <c r="L727" t="s">
        <v>85</v>
      </c>
      <c r="M727" t="s">
        <v>86</v>
      </c>
      <c r="N727">
        <v>2</v>
      </c>
      <c r="O727" s="1">
        <v>44516.503981481481</v>
      </c>
      <c r="P727" s="1">
        <v>44516.568437499998</v>
      </c>
      <c r="Q727">
        <v>5273</v>
      </c>
      <c r="R727">
        <v>296</v>
      </c>
      <c r="S727" t="b">
        <v>0</v>
      </c>
      <c r="T727" t="s">
        <v>87</v>
      </c>
      <c r="U727" t="b">
        <v>0</v>
      </c>
      <c r="V727" t="s">
        <v>147</v>
      </c>
      <c r="W727" s="1">
        <v>44516.50509259259</v>
      </c>
      <c r="X727">
        <v>85</v>
      </c>
      <c r="Y727">
        <v>37</v>
      </c>
      <c r="Z727">
        <v>0</v>
      </c>
      <c r="AA727">
        <v>37</v>
      </c>
      <c r="AB727">
        <v>0</v>
      </c>
      <c r="AC727">
        <v>7</v>
      </c>
      <c r="AD727">
        <v>1</v>
      </c>
      <c r="AE727">
        <v>0</v>
      </c>
      <c r="AF727">
        <v>0</v>
      </c>
      <c r="AG727">
        <v>0</v>
      </c>
      <c r="AH727" t="s">
        <v>89</v>
      </c>
      <c r="AI727" s="1">
        <v>44516.568437499998</v>
      </c>
      <c r="AJ727">
        <v>211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>
      <c r="A728" t="s">
        <v>1882</v>
      </c>
      <c r="B728" t="s">
        <v>79</v>
      </c>
      <c r="C728" t="s">
        <v>1883</v>
      </c>
      <c r="D728" t="s">
        <v>81</v>
      </c>
      <c r="E728" s="2" t="str">
        <f>HYPERLINK("capsilon://?command=openfolder&amp;siteaddress=FAM.docvelocity-na8.net&amp;folderid=FXBD122297-8E18-6D06-CA2F-6BE3F84D8241","FX21106547")</f>
        <v>FX21106547</v>
      </c>
      <c r="F728" t="s">
        <v>19</v>
      </c>
      <c r="G728" t="s">
        <v>19</v>
      </c>
      <c r="H728" t="s">
        <v>82</v>
      </c>
      <c r="I728" t="s">
        <v>1884</v>
      </c>
      <c r="J728">
        <v>28</v>
      </c>
      <c r="K728" t="s">
        <v>84</v>
      </c>
      <c r="L728" t="s">
        <v>85</v>
      </c>
      <c r="M728" t="s">
        <v>86</v>
      </c>
      <c r="N728">
        <v>2</v>
      </c>
      <c r="O728" s="1">
        <v>44516.508206018516</v>
      </c>
      <c r="P728" s="1">
        <v>44516.572256944448</v>
      </c>
      <c r="Q728">
        <v>4642</v>
      </c>
      <c r="R728">
        <v>892</v>
      </c>
      <c r="S728" t="b">
        <v>0</v>
      </c>
      <c r="T728" t="s">
        <v>87</v>
      </c>
      <c r="U728" t="b">
        <v>0</v>
      </c>
      <c r="V728" t="s">
        <v>189</v>
      </c>
      <c r="W728" s="1">
        <v>44516.517141203702</v>
      </c>
      <c r="X728">
        <v>539</v>
      </c>
      <c r="Y728">
        <v>21</v>
      </c>
      <c r="Z728">
        <v>0</v>
      </c>
      <c r="AA728">
        <v>21</v>
      </c>
      <c r="AB728">
        <v>0</v>
      </c>
      <c r="AC728">
        <v>17</v>
      </c>
      <c r="AD728">
        <v>7</v>
      </c>
      <c r="AE728">
        <v>0</v>
      </c>
      <c r="AF728">
        <v>0</v>
      </c>
      <c r="AG728">
        <v>0</v>
      </c>
      <c r="AH728" t="s">
        <v>89</v>
      </c>
      <c r="AI728" s="1">
        <v>44516.572256944448</v>
      </c>
      <c r="AJ728">
        <v>329</v>
      </c>
      <c r="AK728">
        <v>2</v>
      </c>
      <c r="AL728">
        <v>0</v>
      </c>
      <c r="AM728">
        <v>2</v>
      </c>
      <c r="AN728">
        <v>0</v>
      </c>
      <c r="AO728">
        <v>2</v>
      </c>
      <c r="AP728">
        <v>5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>
      <c r="A729" t="s">
        <v>1885</v>
      </c>
      <c r="B729" t="s">
        <v>79</v>
      </c>
      <c r="C729" t="s">
        <v>1886</v>
      </c>
      <c r="D729" t="s">
        <v>81</v>
      </c>
      <c r="E729" s="2" t="str">
        <f>HYPERLINK("capsilon://?command=openfolder&amp;siteaddress=FAM.docvelocity-na8.net&amp;folderid=FX4130BD4D-B441-D4B1-D1D1-9B4B6E918A7C","FX21114910")</f>
        <v>FX21114910</v>
      </c>
      <c r="F729" t="s">
        <v>19</v>
      </c>
      <c r="G729" t="s">
        <v>19</v>
      </c>
      <c r="H729" t="s">
        <v>82</v>
      </c>
      <c r="I729" t="s">
        <v>1887</v>
      </c>
      <c r="J729">
        <v>99</v>
      </c>
      <c r="K729" t="s">
        <v>84</v>
      </c>
      <c r="L729" t="s">
        <v>85</v>
      </c>
      <c r="M729" t="s">
        <v>86</v>
      </c>
      <c r="N729">
        <v>2</v>
      </c>
      <c r="O729" s="1">
        <v>44516.512071759258</v>
      </c>
      <c r="P729" s="1">
        <v>44516.582002314812</v>
      </c>
      <c r="Q729">
        <v>4830</v>
      </c>
      <c r="R729">
        <v>1212</v>
      </c>
      <c r="S729" t="b">
        <v>0</v>
      </c>
      <c r="T729" t="s">
        <v>87</v>
      </c>
      <c r="U729" t="b">
        <v>0</v>
      </c>
      <c r="V729" t="s">
        <v>99</v>
      </c>
      <c r="W729" s="1">
        <v>44516.516458333332</v>
      </c>
      <c r="X729">
        <v>371</v>
      </c>
      <c r="Y729">
        <v>60</v>
      </c>
      <c r="Z729">
        <v>0</v>
      </c>
      <c r="AA729">
        <v>60</v>
      </c>
      <c r="AB729">
        <v>0</v>
      </c>
      <c r="AC729">
        <v>10</v>
      </c>
      <c r="AD729">
        <v>39</v>
      </c>
      <c r="AE729">
        <v>0</v>
      </c>
      <c r="AF729">
        <v>0</v>
      </c>
      <c r="AG729">
        <v>0</v>
      </c>
      <c r="AH729" t="s">
        <v>89</v>
      </c>
      <c r="AI729" s="1">
        <v>44516.582002314812</v>
      </c>
      <c r="AJ729">
        <v>841</v>
      </c>
      <c r="AK729">
        <v>6</v>
      </c>
      <c r="AL729">
        <v>0</v>
      </c>
      <c r="AM729">
        <v>6</v>
      </c>
      <c r="AN729">
        <v>0</v>
      </c>
      <c r="AO729">
        <v>11</v>
      </c>
      <c r="AP729">
        <v>33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>
      <c r="A730" t="s">
        <v>1888</v>
      </c>
      <c r="B730" t="s">
        <v>79</v>
      </c>
      <c r="C730" t="s">
        <v>1655</v>
      </c>
      <c r="D730" t="s">
        <v>81</v>
      </c>
      <c r="E730" s="2" t="str">
        <f>HYPERLINK("capsilon://?command=openfolder&amp;siteaddress=FAM.docvelocity-na8.net&amp;folderid=FXC89DA284-6AD3-9513-F5F6-81588AEDD628","FX21113050")</f>
        <v>FX21113050</v>
      </c>
      <c r="F730" t="s">
        <v>19</v>
      </c>
      <c r="G730" t="s">
        <v>19</v>
      </c>
      <c r="H730" t="s">
        <v>82</v>
      </c>
      <c r="I730" t="s">
        <v>1889</v>
      </c>
      <c r="J730">
        <v>66</v>
      </c>
      <c r="K730" t="s">
        <v>84</v>
      </c>
      <c r="L730" t="s">
        <v>85</v>
      </c>
      <c r="M730" t="s">
        <v>86</v>
      </c>
      <c r="N730">
        <v>2</v>
      </c>
      <c r="O730" s="1">
        <v>44516.516111111108</v>
      </c>
      <c r="P730" s="1">
        <v>44516.585509259261</v>
      </c>
      <c r="Q730">
        <v>5449</v>
      </c>
      <c r="R730">
        <v>547</v>
      </c>
      <c r="S730" t="b">
        <v>0</v>
      </c>
      <c r="T730" t="s">
        <v>87</v>
      </c>
      <c r="U730" t="b">
        <v>0</v>
      </c>
      <c r="V730" t="s">
        <v>99</v>
      </c>
      <c r="W730" s="1">
        <v>44516.519293981481</v>
      </c>
      <c r="X730">
        <v>245</v>
      </c>
      <c r="Y730">
        <v>52</v>
      </c>
      <c r="Z730">
        <v>0</v>
      </c>
      <c r="AA730">
        <v>52</v>
      </c>
      <c r="AB730">
        <v>0</v>
      </c>
      <c r="AC730">
        <v>22</v>
      </c>
      <c r="AD730">
        <v>14</v>
      </c>
      <c r="AE730">
        <v>0</v>
      </c>
      <c r="AF730">
        <v>0</v>
      </c>
      <c r="AG730">
        <v>0</v>
      </c>
      <c r="AH730" t="s">
        <v>89</v>
      </c>
      <c r="AI730" s="1">
        <v>44516.585509259261</v>
      </c>
      <c r="AJ730">
        <v>302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14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>
      <c r="A731" t="s">
        <v>1890</v>
      </c>
      <c r="B731" t="s">
        <v>79</v>
      </c>
      <c r="C731" t="s">
        <v>715</v>
      </c>
      <c r="D731" t="s">
        <v>81</v>
      </c>
      <c r="E731" s="2" t="str">
        <f>HYPERLINK("capsilon://?command=openfolder&amp;siteaddress=FAM.docvelocity-na8.net&amp;folderid=FXA959BF6D-69E7-B398-C938-AE8FF6E751A6","FX210910215")</f>
        <v>FX210910215</v>
      </c>
      <c r="F731" t="s">
        <v>19</v>
      </c>
      <c r="G731" t="s">
        <v>19</v>
      </c>
      <c r="H731" t="s">
        <v>82</v>
      </c>
      <c r="I731" t="s">
        <v>1891</v>
      </c>
      <c r="J731">
        <v>38</v>
      </c>
      <c r="K731" t="s">
        <v>84</v>
      </c>
      <c r="L731" t="s">
        <v>85</v>
      </c>
      <c r="M731" t="s">
        <v>86</v>
      </c>
      <c r="N731">
        <v>1</v>
      </c>
      <c r="O731" s="1">
        <v>44516.518182870372</v>
      </c>
      <c r="P731" s="1">
        <v>44516.529560185183</v>
      </c>
      <c r="Q731">
        <v>488</v>
      </c>
      <c r="R731">
        <v>495</v>
      </c>
      <c r="S731" t="b">
        <v>0</v>
      </c>
      <c r="T731" t="s">
        <v>87</v>
      </c>
      <c r="U731" t="b">
        <v>0</v>
      </c>
      <c r="V731" t="s">
        <v>108</v>
      </c>
      <c r="W731" s="1">
        <v>44516.529560185183</v>
      </c>
      <c r="X731">
        <v>320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38</v>
      </c>
      <c r="AE731">
        <v>37</v>
      </c>
      <c r="AF731">
        <v>0</v>
      </c>
      <c r="AG731">
        <v>2</v>
      </c>
      <c r="AH731" t="s">
        <v>87</v>
      </c>
      <c r="AI731" t="s">
        <v>87</v>
      </c>
      <c r="AJ731" t="s">
        <v>87</v>
      </c>
      <c r="AK731" t="s">
        <v>87</v>
      </c>
      <c r="AL731" t="s">
        <v>87</v>
      </c>
      <c r="AM731" t="s">
        <v>87</v>
      </c>
      <c r="AN731" t="s">
        <v>87</v>
      </c>
      <c r="AO731" t="s">
        <v>87</v>
      </c>
      <c r="AP731" t="s">
        <v>87</v>
      </c>
      <c r="AQ731" t="s">
        <v>87</v>
      </c>
      <c r="AR731" t="s">
        <v>87</v>
      </c>
      <c r="AS731" t="s">
        <v>87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>
      <c r="A732" t="s">
        <v>1892</v>
      </c>
      <c r="B732" t="s">
        <v>79</v>
      </c>
      <c r="C732" t="s">
        <v>1514</v>
      </c>
      <c r="D732" t="s">
        <v>81</v>
      </c>
      <c r="E732" s="2" t="str">
        <f>HYPERLINK("capsilon://?command=openfolder&amp;siteaddress=FAM.docvelocity-na8.net&amp;folderid=FX0ECA48A4-C0E4-5036-7D55-8CBB7732602D","FX21114665")</f>
        <v>FX21114665</v>
      </c>
      <c r="F732" t="s">
        <v>19</v>
      </c>
      <c r="G732" t="s">
        <v>19</v>
      </c>
      <c r="H732" t="s">
        <v>82</v>
      </c>
      <c r="I732" t="s">
        <v>1893</v>
      </c>
      <c r="J732">
        <v>66</v>
      </c>
      <c r="K732" t="s">
        <v>84</v>
      </c>
      <c r="L732" t="s">
        <v>85</v>
      </c>
      <c r="M732" t="s">
        <v>86</v>
      </c>
      <c r="N732">
        <v>2</v>
      </c>
      <c r="O732" s="1">
        <v>44516.519976851851</v>
      </c>
      <c r="P732" s="1">
        <v>44516.589305555557</v>
      </c>
      <c r="Q732">
        <v>5413</v>
      </c>
      <c r="R732">
        <v>577</v>
      </c>
      <c r="S732" t="b">
        <v>0</v>
      </c>
      <c r="T732" t="s">
        <v>87</v>
      </c>
      <c r="U732" t="b">
        <v>0</v>
      </c>
      <c r="V732" t="s">
        <v>99</v>
      </c>
      <c r="W732" s="1">
        <v>44516.522905092592</v>
      </c>
      <c r="X732">
        <v>250</v>
      </c>
      <c r="Y732">
        <v>52</v>
      </c>
      <c r="Z732">
        <v>0</v>
      </c>
      <c r="AA732">
        <v>52</v>
      </c>
      <c r="AB732">
        <v>0</v>
      </c>
      <c r="AC732">
        <v>24</v>
      </c>
      <c r="AD732">
        <v>14</v>
      </c>
      <c r="AE732">
        <v>0</v>
      </c>
      <c r="AF732">
        <v>0</v>
      </c>
      <c r="AG732">
        <v>0</v>
      </c>
      <c r="AH732" t="s">
        <v>89</v>
      </c>
      <c r="AI732" s="1">
        <v>44516.589305555557</v>
      </c>
      <c r="AJ732">
        <v>327</v>
      </c>
      <c r="AK732">
        <v>1</v>
      </c>
      <c r="AL732">
        <v>0</v>
      </c>
      <c r="AM732">
        <v>1</v>
      </c>
      <c r="AN732">
        <v>0</v>
      </c>
      <c r="AO732">
        <v>1</v>
      </c>
      <c r="AP732">
        <v>13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>
      <c r="A733" t="s">
        <v>1894</v>
      </c>
      <c r="B733" t="s">
        <v>79</v>
      </c>
      <c r="C733" t="s">
        <v>1849</v>
      </c>
      <c r="D733" t="s">
        <v>81</v>
      </c>
      <c r="E733" s="2" t="str">
        <f>HYPERLINK("capsilon://?command=openfolder&amp;siteaddress=FAM.docvelocity-na8.net&amp;folderid=FX9FFBAC72-31E8-AC83-86F4-36A8C2292E07","FX21102163")</f>
        <v>FX21102163</v>
      </c>
      <c r="F733" t="s">
        <v>19</v>
      </c>
      <c r="G733" t="s">
        <v>19</v>
      </c>
      <c r="H733" t="s">
        <v>82</v>
      </c>
      <c r="I733" t="s">
        <v>1895</v>
      </c>
      <c r="J733">
        <v>38</v>
      </c>
      <c r="K733" t="s">
        <v>84</v>
      </c>
      <c r="L733" t="s">
        <v>85</v>
      </c>
      <c r="M733" t="s">
        <v>86</v>
      </c>
      <c r="N733">
        <v>2</v>
      </c>
      <c r="O733" s="1">
        <v>44516.521851851852</v>
      </c>
      <c r="P733" s="1">
        <v>44516.591481481482</v>
      </c>
      <c r="Q733">
        <v>5707</v>
      </c>
      <c r="R733">
        <v>309</v>
      </c>
      <c r="S733" t="b">
        <v>0</v>
      </c>
      <c r="T733" t="s">
        <v>87</v>
      </c>
      <c r="U733" t="b">
        <v>0</v>
      </c>
      <c r="V733" t="s">
        <v>181</v>
      </c>
      <c r="W733" s="1">
        <v>44516.5234375</v>
      </c>
      <c r="X733">
        <v>121</v>
      </c>
      <c r="Y733">
        <v>37</v>
      </c>
      <c r="Z733">
        <v>0</v>
      </c>
      <c r="AA733">
        <v>37</v>
      </c>
      <c r="AB733">
        <v>0</v>
      </c>
      <c r="AC733">
        <v>22</v>
      </c>
      <c r="AD733">
        <v>1</v>
      </c>
      <c r="AE733">
        <v>0</v>
      </c>
      <c r="AF733">
        <v>0</v>
      </c>
      <c r="AG733">
        <v>0</v>
      </c>
      <c r="AH733" t="s">
        <v>89</v>
      </c>
      <c r="AI733" s="1">
        <v>44516.591481481482</v>
      </c>
      <c r="AJ733">
        <v>188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>
      <c r="A734" t="s">
        <v>1896</v>
      </c>
      <c r="B734" t="s">
        <v>79</v>
      </c>
      <c r="C734" t="s">
        <v>1849</v>
      </c>
      <c r="D734" t="s">
        <v>81</v>
      </c>
      <c r="E734" s="2" t="str">
        <f>HYPERLINK("capsilon://?command=openfolder&amp;siteaddress=FAM.docvelocity-na8.net&amp;folderid=FX9FFBAC72-31E8-AC83-86F4-36A8C2292E07","FX21102163")</f>
        <v>FX21102163</v>
      </c>
      <c r="F734" t="s">
        <v>19</v>
      </c>
      <c r="G734" t="s">
        <v>19</v>
      </c>
      <c r="H734" t="s">
        <v>82</v>
      </c>
      <c r="I734" t="s">
        <v>1897</v>
      </c>
      <c r="J734">
        <v>38</v>
      </c>
      <c r="K734" t="s">
        <v>84</v>
      </c>
      <c r="L734" t="s">
        <v>85</v>
      </c>
      <c r="M734" t="s">
        <v>86</v>
      </c>
      <c r="N734">
        <v>2</v>
      </c>
      <c r="O734" s="1">
        <v>44516.522881944446</v>
      </c>
      <c r="P734" s="1">
        <v>44516.623807870368</v>
      </c>
      <c r="Q734">
        <v>8614</v>
      </c>
      <c r="R734">
        <v>106</v>
      </c>
      <c r="S734" t="b">
        <v>0</v>
      </c>
      <c r="T734" t="s">
        <v>87</v>
      </c>
      <c r="U734" t="b">
        <v>0</v>
      </c>
      <c r="V734" t="s">
        <v>99</v>
      </c>
      <c r="W734" s="1">
        <v>44516.523692129631</v>
      </c>
      <c r="X734">
        <v>67</v>
      </c>
      <c r="Y734">
        <v>0</v>
      </c>
      <c r="Z734">
        <v>0</v>
      </c>
      <c r="AA734">
        <v>0</v>
      </c>
      <c r="AB734">
        <v>37</v>
      </c>
      <c r="AC734">
        <v>0</v>
      </c>
      <c r="AD734">
        <v>38</v>
      </c>
      <c r="AE734">
        <v>0</v>
      </c>
      <c r="AF734">
        <v>0</v>
      </c>
      <c r="AG734">
        <v>0</v>
      </c>
      <c r="AH734" t="s">
        <v>89</v>
      </c>
      <c r="AI734" s="1">
        <v>44516.623807870368</v>
      </c>
      <c r="AJ734">
        <v>17</v>
      </c>
      <c r="AK734">
        <v>0</v>
      </c>
      <c r="AL734">
        <v>0</v>
      </c>
      <c r="AM734">
        <v>0</v>
      </c>
      <c r="AN734">
        <v>37</v>
      </c>
      <c r="AO734">
        <v>0</v>
      </c>
      <c r="AP734">
        <v>38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>
      <c r="A735" t="s">
        <v>1898</v>
      </c>
      <c r="B735" t="s">
        <v>79</v>
      </c>
      <c r="C735" t="s">
        <v>427</v>
      </c>
      <c r="D735" t="s">
        <v>81</v>
      </c>
      <c r="E735" s="2" t="str">
        <f>HYPERLINK("capsilon://?command=openfolder&amp;siteaddress=FAM.docvelocity-na8.net&amp;folderid=FXF2B2F4E7-047D-7DA9-097F-B35B3E788620","FX21106995")</f>
        <v>FX21106995</v>
      </c>
      <c r="F735" t="s">
        <v>19</v>
      </c>
      <c r="G735" t="s">
        <v>19</v>
      </c>
      <c r="H735" t="s">
        <v>82</v>
      </c>
      <c r="I735" t="s">
        <v>1899</v>
      </c>
      <c r="J735">
        <v>66</v>
      </c>
      <c r="K735" t="s">
        <v>84</v>
      </c>
      <c r="L735" t="s">
        <v>85</v>
      </c>
      <c r="M735" t="s">
        <v>86</v>
      </c>
      <c r="N735">
        <v>2</v>
      </c>
      <c r="O735" s="1">
        <v>44502.385937500003</v>
      </c>
      <c r="P735" s="1">
        <v>44502.411354166667</v>
      </c>
      <c r="Q735">
        <v>2094</v>
      </c>
      <c r="R735">
        <v>102</v>
      </c>
      <c r="S735" t="b">
        <v>0</v>
      </c>
      <c r="T735" t="s">
        <v>87</v>
      </c>
      <c r="U735" t="b">
        <v>0</v>
      </c>
      <c r="V735" t="s">
        <v>231</v>
      </c>
      <c r="W735" s="1">
        <v>44502.386493055557</v>
      </c>
      <c r="X735">
        <v>47</v>
      </c>
      <c r="Y735">
        <v>0</v>
      </c>
      <c r="Z735">
        <v>0</v>
      </c>
      <c r="AA735">
        <v>0</v>
      </c>
      <c r="AB735">
        <v>52</v>
      </c>
      <c r="AC735">
        <v>0</v>
      </c>
      <c r="AD735">
        <v>66</v>
      </c>
      <c r="AE735">
        <v>0</v>
      </c>
      <c r="AF735">
        <v>0</v>
      </c>
      <c r="AG735">
        <v>0</v>
      </c>
      <c r="AH735" t="s">
        <v>177</v>
      </c>
      <c r="AI735" s="1">
        <v>44502.411354166667</v>
      </c>
      <c r="AJ735">
        <v>55</v>
      </c>
      <c r="AK735">
        <v>0</v>
      </c>
      <c r="AL735">
        <v>0</v>
      </c>
      <c r="AM735">
        <v>0</v>
      </c>
      <c r="AN735">
        <v>52</v>
      </c>
      <c r="AO735">
        <v>0</v>
      </c>
      <c r="AP735">
        <v>66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>
      <c r="A736" t="s">
        <v>1900</v>
      </c>
      <c r="B736" t="s">
        <v>79</v>
      </c>
      <c r="C736" t="s">
        <v>1639</v>
      </c>
      <c r="D736" t="s">
        <v>81</v>
      </c>
      <c r="E736" s="2" t="str">
        <f>HYPERLINK("capsilon://?command=openfolder&amp;siteaddress=FAM.docvelocity-na8.net&amp;folderid=FXAB2D7947-A831-0556-3C87-BD3E98792FAF","FX21114507")</f>
        <v>FX21114507</v>
      </c>
      <c r="F736" t="s">
        <v>19</v>
      </c>
      <c r="G736" t="s">
        <v>19</v>
      </c>
      <c r="H736" t="s">
        <v>82</v>
      </c>
      <c r="I736" t="s">
        <v>1901</v>
      </c>
      <c r="J736">
        <v>28</v>
      </c>
      <c r="K736" t="s">
        <v>84</v>
      </c>
      <c r="L736" t="s">
        <v>85</v>
      </c>
      <c r="M736" t="s">
        <v>86</v>
      </c>
      <c r="N736">
        <v>2</v>
      </c>
      <c r="O736" s="1">
        <v>44516.524756944447</v>
      </c>
      <c r="P736" s="1">
        <v>44516.625601851854</v>
      </c>
      <c r="Q736">
        <v>8393</v>
      </c>
      <c r="R736">
        <v>320</v>
      </c>
      <c r="S736" t="b">
        <v>0</v>
      </c>
      <c r="T736" t="s">
        <v>87</v>
      </c>
      <c r="U736" t="b">
        <v>0</v>
      </c>
      <c r="V736" t="s">
        <v>125</v>
      </c>
      <c r="W736" s="1">
        <v>44516.526712962965</v>
      </c>
      <c r="X736">
        <v>166</v>
      </c>
      <c r="Y736">
        <v>21</v>
      </c>
      <c r="Z736">
        <v>0</v>
      </c>
      <c r="AA736">
        <v>21</v>
      </c>
      <c r="AB736">
        <v>0</v>
      </c>
      <c r="AC736">
        <v>1</v>
      </c>
      <c r="AD736">
        <v>7</v>
      </c>
      <c r="AE736">
        <v>0</v>
      </c>
      <c r="AF736">
        <v>0</v>
      </c>
      <c r="AG736">
        <v>0</v>
      </c>
      <c r="AH736" t="s">
        <v>89</v>
      </c>
      <c r="AI736" s="1">
        <v>44516.625601851854</v>
      </c>
      <c r="AJ736">
        <v>154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7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>
      <c r="A737" t="s">
        <v>1902</v>
      </c>
      <c r="B737" t="s">
        <v>79</v>
      </c>
      <c r="C737" t="s">
        <v>1486</v>
      </c>
      <c r="D737" t="s">
        <v>81</v>
      </c>
      <c r="E737" s="2" t="str">
        <f>HYPERLINK("capsilon://?command=openfolder&amp;siteaddress=FAM.docvelocity-na8.net&amp;folderid=FXA21EAC9F-A2B4-D367-31F7-9BE6F6B75E05","FX21115108")</f>
        <v>FX21115108</v>
      </c>
      <c r="F737" t="s">
        <v>19</v>
      </c>
      <c r="G737" t="s">
        <v>19</v>
      </c>
      <c r="H737" t="s">
        <v>82</v>
      </c>
      <c r="I737" t="s">
        <v>1903</v>
      </c>
      <c r="J737">
        <v>38</v>
      </c>
      <c r="K737" t="s">
        <v>84</v>
      </c>
      <c r="L737" t="s">
        <v>85</v>
      </c>
      <c r="M737" t="s">
        <v>86</v>
      </c>
      <c r="N737">
        <v>2</v>
      </c>
      <c r="O737" s="1">
        <v>44516.528043981481</v>
      </c>
      <c r="P737" s="1">
        <v>44516.632870370369</v>
      </c>
      <c r="Q737">
        <v>7753</v>
      </c>
      <c r="R737">
        <v>1304</v>
      </c>
      <c r="S737" t="b">
        <v>0</v>
      </c>
      <c r="T737" t="s">
        <v>87</v>
      </c>
      <c r="U737" t="b">
        <v>0</v>
      </c>
      <c r="V737" t="s">
        <v>147</v>
      </c>
      <c r="W737" s="1">
        <v>44516.562141203707</v>
      </c>
      <c r="X737">
        <v>137</v>
      </c>
      <c r="Y737">
        <v>37</v>
      </c>
      <c r="Z737">
        <v>0</v>
      </c>
      <c r="AA737">
        <v>37</v>
      </c>
      <c r="AB737">
        <v>0</v>
      </c>
      <c r="AC737">
        <v>26</v>
      </c>
      <c r="AD737">
        <v>1</v>
      </c>
      <c r="AE737">
        <v>0</v>
      </c>
      <c r="AF737">
        <v>0</v>
      </c>
      <c r="AG737">
        <v>0</v>
      </c>
      <c r="AH737" t="s">
        <v>89</v>
      </c>
      <c r="AI737" s="1">
        <v>44516.632870370369</v>
      </c>
      <c r="AJ737">
        <v>627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37</v>
      </c>
      <c r="AR737">
        <v>0</v>
      </c>
      <c r="AS737">
        <v>2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>
      <c r="A738" t="s">
        <v>1904</v>
      </c>
      <c r="B738" t="s">
        <v>79</v>
      </c>
      <c r="C738" t="s">
        <v>715</v>
      </c>
      <c r="D738" t="s">
        <v>81</v>
      </c>
      <c r="E738" s="2" t="str">
        <f>HYPERLINK("capsilon://?command=openfolder&amp;siteaddress=FAM.docvelocity-na8.net&amp;folderid=FXA959BF6D-69E7-B398-C938-AE8FF6E751A6","FX210910215")</f>
        <v>FX210910215</v>
      </c>
      <c r="F738" t="s">
        <v>19</v>
      </c>
      <c r="G738" t="s">
        <v>19</v>
      </c>
      <c r="H738" t="s">
        <v>82</v>
      </c>
      <c r="I738" t="s">
        <v>1891</v>
      </c>
      <c r="J738">
        <v>76</v>
      </c>
      <c r="K738" t="s">
        <v>84</v>
      </c>
      <c r="L738" t="s">
        <v>85</v>
      </c>
      <c r="M738" t="s">
        <v>86</v>
      </c>
      <c r="N738">
        <v>2</v>
      </c>
      <c r="O738" s="1">
        <v>44516.530127314814</v>
      </c>
      <c r="P738" s="1">
        <v>44516.556585648148</v>
      </c>
      <c r="Q738">
        <v>73</v>
      </c>
      <c r="R738">
        <v>2213</v>
      </c>
      <c r="S738" t="b">
        <v>0</v>
      </c>
      <c r="T738" t="s">
        <v>87</v>
      </c>
      <c r="U738" t="b">
        <v>1</v>
      </c>
      <c r="V738" t="s">
        <v>125</v>
      </c>
      <c r="W738" s="1">
        <v>44516.552511574075</v>
      </c>
      <c r="X738">
        <v>1864</v>
      </c>
      <c r="Y738">
        <v>74</v>
      </c>
      <c r="Z738">
        <v>0</v>
      </c>
      <c r="AA738">
        <v>74</v>
      </c>
      <c r="AB738">
        <v>0</v>
      </c>
      <c r="AC738">
        <v>57</v>
      </c>
      <c r="AD738">
        <v>2</v>
      </c>
      <c r="AE738">
        <v>0</v>
      </c>
      <c r="AF738">
        <v>0</v>
      </c>
      <c r="AG738">
        <v>0</v>
      </c>
      <c r="AH738" t="s">
        <v>89</v>
      </c>
      <c r="AI738" s="1">
        <v>44516.556585648148</v>
      </c>
      <c r="AJ738">
        <v>349</v>
      </c>
      <c r="AK738">
        <v>0</v>
      </c>
      <c r="AL738">
        <v>0</v>
      </c>
      <c r="AM738">
        <v>0</v>
      </c>
      <c r="AN738">
        <v>0</v>
      </c>
      <c r="AO738">
        <v>1</v>
      </c>
      <c r="AP738">
        <v>2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>
      <c r="A739" t="s">
        <v>1905</v>
      </c>
      <c r="B739" t="s">
        <v>79</v>
      </c>
      <c r="C739" t="s">
        <v>787</v>
      </c>
      <c r="D739" t="s">
        <v>81</v>
      </c>
      <c r="E739" s="2" t="str">
        <f>HYPERLINK("capsilon://?command=openfolder&amp;siteaddress=FAM.docvelocity-na8.net&amp;folderid=FX3F0E1C33-B27D-0C49-B43A-6694D049251C","FX210815675")</f>
        <v>FX210815675</v>
      </c>
      <c r="F739" t="s">
        <v>19</v>
      </c>
      <c r="G739" t="s">
        <v>19</v>
      </c>
      <c r="H739" t="s">
        <v>82</v>
      </c>
      <c r="I739" t="s">
        <v>1906</v>
      </c>
      <c r="J739">
        <v>202</v>
      </c>
      <c r="K739" t="s">
        <v>84</v>
      </c>
      <c r="L739" t="s">
        <v>85</v>
      </c>
      <c r="M739" t="s">
        <v>86</v>
      </c>
      <c r="N739">
        <v>2</v>
      </c>
      <c r="O739" s="1">
        <v>44516.540358796294</v>
      </c>
      <c r="P739" s="1">
        <v>44516.647881944446</v>
      </c>
      <c r="Q739">
        <v>7042</v>
      </c>
      <c r="R739">
        <v>2248</v>
      </c>
      <c r="S739" t="b">
        <v>0</v>
      </c>
      <c r="T739" t="s">
        <v>87</v>
      </c>
      <c r="U739" t="b">
        <v>0</v>
      </c>
      <c r="V739" t="s">
        <v>189</v>
      </c>
      <c r="W739" s="1">
        <v>44516.559618055559</v>
      </c>
      <c r="X739">
        <v>952</v>
      </c>
      <c r="Y739">
        <v>182</v>
      </c>
      <c r="Z739">
        <v>0</v>
      </c>
      <c r="AA739">
        <v>182</v>
      </c>
      <c r="AB739">
        <v>0</v>
      </c>
      <c r="AC739">
        <v>12</v>
      </c>
      <c r="AD739">
        <v>20</v>
      </c>
      <c r="AE739">
        <v>0</v>
      </c>
      <c r="AF739">
        <v>0</v>
      </c>
      <c r="AG739">
        <v>0</v>
      </c>
      <c r="AH739" t="s">
        <v>89</v>
      </c>
      <c r="AI739" s="1">
        <v>44516.647881944446</v>
      </c>
      <c r="AJ739">
        <v>1296</v>
      </c>
      <c r="AK739">
        <v>2</v>
      </c>
      <c r="AL739">
        <v>0</v>
      </c>
      <c r="AM739">
        <v>2</v>
      </c>
      <c r="AN739">
        <v>0</v>
      </c>
      <c r="AO739">
        <v>2</v>
      </c>
      <c r="AP739">
        <v>18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>
      <c r="A740" t="s">
        <v>1907</v>
      </c>
      <c r="B740" t="s">
        <v>79</v>
      </c>
      <c r="C740" t="s">
        <v>1122</v>
      </c>
      <c r="D740" t="s">
        <v>81</v>
      </c>
      <c r="E740" s="2" t="str">
        <f>HYPERLINK("capsilon://?command=openfolder&amp;siteaddress=FAM.docvelocity-na8.net&amp;folderid=FX8D43AB47-45ED-16BB-5139-4EF394800B12","FX21107787")</f>
        <v>FX21107787</v>
      </c>
      <c r="F740" t="s">
        <v>19</v>
      </c>
      <c r="G740" t="s">
        <v>19</v>
      </c>
      <c r="H740" t="s">
        <v>82</v>
      </c>
      <c r="I740" t="s">
        <v>1908</v>
      </c>
      <c r="J740">
        <v>38</v>
      </c>
      <c r="K740" t="s">
        <v>84</v>
      </c>
      <c r="L740" t="s">
        <v>85</v>
      </c>
      <c r="M740" t="s">
        <v>86</v>
      </c>
      <c r="N740">
        <v>2</v>
      </c>
      <c r="O740" s="1">
        <v>44502.39167824074</v>
      </c>
      <c r="P740" s="1">
        <v>44502.416493055556</v>
      </c>
      <c r="Q740">
        <v>1258</v>
      </c>
      <c r="R740">
        <v>886</v>
      </c>
      <c r="S740" t="b">
        <v>0</v>
      </c>
      <c r="T740" t="s">
        <v>87</v>
      </c>
      <c r="U740" t="b">
        <v>0</v>
      </c>
      <c r="V740" t="s">
        <v>130</v>
      </c>
      <c r="W740" s="1">
        <v>44502.398356481484</v>
      </c>
      <c r="X740">
        <v>443</v>
      </c>
      <c r="Y740">
        <v>37</v>
      </c>
      <c r="Z740">
        <v>0</v>
      </c>
      <c r="AA740">
        <v>37</v>
      </c>
      <c r="AB740">
        <v>0</v>
      </c>
      <c r="AC740">
        <v>33</v>
      </c>
      <c r="AD740">
        <v>1</v>
      </c>
      <c r="AE740">
        <v>0</v>
      </c>
      <c r="AF740">
        <v>0</v>
      </c>
      <c r="AG740">
        <v>0</v>
      </c>
      <c r="AH740" t="s">
        <v>177</v>
      </c>
      <c r="AI740" s="1">
        <v>44502.416493055556</v>
      </c>
      <c r="AJ740">
        <v>443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>
      <c r="A741" t="s">
        <v>1909</v>
      </c>
      <c r="B741" t="s">
        <v>79</v>
      </c>
      <c r="C741" t="s">
        <v>1910</v>
      </c>
      <c r="D741" t="s">
        <v>81</v>
      </c>
      <c r="E741" s="2" t="str">
        <f>HYPERLINK("capsilon://?command=openfolder&amp;siteaddress=FAM.docvelocity-na8.net&amp;folderid=FX4E0B763C-EEBC-5337-BC2D-6CCCF4325AD2","FX21116428")</f>
        <v>FX21116428</v>
      </c>
      <c r="F741" t="s">
        <v>19</v>
      </c>
      <c r="G741" t="s">
        <v>19</v>
      </c>
      <c r="H741" t="s">
        <v>82</v>
      </c>
      <c r="I741" t="s">
        <v>1911</v>
      </c>
      <c r="J741">
        <v>38</v>
      </c>
      <c r="K741" t="s">
        <v>84</v>
      </c>
      <c r="L741" t="s">
        <v>85</v>
      </c>
      <c r="M741" t="s">
        <v>86</v>
      </c>
      <c r="N741">
        <v>2</v>
      </c>
      <c r="O741" s="1">
        <v>44516.566979166666</v>
      </c>
      <c r="P741" s="1">
        <v>44516.64340277778</v>
      </c>
      <c r="Q741">
        <v>5780</v>
      </c>
      <c r="R741">
        <v>823</v>
      </c>
      <c r="S741" t="b">
        <v>0</v>
      </c>
      <c r="T741" t="s">
        <v>87</v>
      </c>
      <c r="U741" t="b">
        <v>0</v>
      </c>
      <c r="V741" t="s">
        <v>125</v>
      </c>
      <c r="W741" s="1">
        <v>44516.581354166665</v>
      </c>
      <c r="X741">
        <v>269</v>
      </c>
      <c r="Y741">
        <v>37</v>
      </c>
      <c r="Z741">
        <v>0</v>
      </c>
      <c r="AA741">
        <v>37</v>
      </c>
      <c r="AB741">
        <v>0</v>
      </c>
      <c r="AC741">
        <v>18</v>
      </c>
      <c r="AD741">
        <v>1</v>
      </c>
      <c r="AE741">
        <v>0</v>
      </c>
      <c r="AF741">
        <v>0</v>
      </c>
      <c r="AG741">
        <v>0</v>
      </c>
      <c r="AH741" t="s">
        <v>182</v>
      </c>
      <c r="AI741" s="1">
        <v>44516.64340277778</v>
      </c>
      <c r="AJ741">
        <v>554</v>
      </c>
      <c r="AK741">
        <v>1</v>
      </c>
      <c r="AL741">
        <v>0</v>
      </c>
      <c r="AM741">
        <v>1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>
      <c r="A742" t="s">
        <v>1912</v>
      </c>
      <c r="B742" t="s">
        <v>79</v>
      </c>
      <c r="C742" t="s">
        <v>1913</v>
      </c>
      <c r="D742" t="s">
        <v>81</v>
      </c>
      <c r="E742" s="2" t="str">
        <f>HYPERLINK("capsilon://?command=openfolder&amp;siteaddress=FAM.docvelocity-na8.net&amp;folderid=FX42F78952-0961-6ED6-F08A-E653C324D7D9","FX210910152")</f>
        <v>FX210910152</v>
      </c>
      <c r="F742" t="s">
        <v>19</v>
      </c>
      <c r="G742" t="s">
        <v>19</v>
      </c>
      <c r="H742" t="s">
        <v>82</v>
      </c>
      <c r="I742" t="s">
        <v>1914</v>
      </c>
      <c r="J742">
        <v>66</v>
      </c>
      <c r="K742" t="s">
        <v>84</v>
      </c>
      <c r="L742" t="s">
        <v>85</v>
      </c>
      <c r="M742" t="s">
        <v>86</v>
      </c>
      <c r="N742">
        <v>2</v>
      </c>
      <c r="O742" s="1">
        <v>44502.392546296294</v>
      </c>
      <c r="P742" s="1">
        <v>44502.413206018522</v>
      </c>
      <c r="Q742">
        <v>1688</v>
      </c>
      <c r="R742">
        <v>97</v>
      </c>
      <c r="S742" t="b">
        <v>0</v>
      </c>
      <c r="T742" t="s">
        <v>87</v>
      </c>
      <c r="U742" t="b">
        <v>0</v>
      </c>
      <c r="V742" t="s">
        <v>231</v>
      </c>
      <c r="W742" s="1">
        <v>44502.394108796296</v>
      </c>
      <c r="X742">
        <v>40</v>
      </c>
      <c r="Y742">
        <v>0</v>
      </c>
      <c r="Z742">
        <v>0</v>
      </c>
      <c r="AA742">
        <v>0</v>
      </c>
      <c r="AB742">
        <v>52</v>
      </c>
      <c r="AC742">
        <v>0</v>
      </c>
      <c r="AD742">
        <v>66</v>
      </c>
      <c r="AE742">
        <v>0</v>
      </c>
      <c r="AF742">
        <v>0</v>
      </c>
      <c r="AG742">
        <v>0</v>
      </c>
      <c r="AH742" t="s">
        <v>160</v>
      </c>
      <c r="AI742" s="1">
        <v>44502.413206018522</v>
      </c>
      <c r="AJ742">
        <v>57</v>
      </c>
      <c r="AK742">
        <v>0</v>
      </c>
      <c r="AL742">
        <v>0</v>
      </c>
      <c r="AM742">
        <v>0</v>
      </c>
      <c r="AN742">
        <v>52</v>
      </c>
      <c r="AO742">
        <v>0</v>
      </c>
      <c r="AP742">
        <v>66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>
      <c r="A743" t="s">
        <v>1915</v>
      </c>
      <c r="B743" t="s">
        <v>79</v>
      </c>
      <c r="C743" t="s">
        <v>755</v>
      </c>
      <c r="D743" t="s">
        <v>81</v>
      </c>
      <c r="E743" s="2" t="str">
        <f>HYPERLINK("capsilon://?command=openfolder&amp;siteaddress=FAM.docvelocity-na8.net&amp;folderid=FX899258A4-95AE-FC3C-EED8-1CACBD06CA7D","FX211012650")</f>
        <v>FX211012650</v>
      </c>
      <c r="F743" t="s">
        <v>19</v>
      </c>
      <c r="G743" t="s">
        <v>19</v>
      </c>
      <c r="H743" t="s">
        <v>82</v>
      </c>
      <c r="I743" t="s">
        <v>1916</v>
      </c>
      <c r="J743">
        <v>66</v>
      </c>
      <c r="K743" t="s">
        <v>84</v>
      </c>
      <c r="L743" t="s">
        <v>85</v>
      </c>
      <c r="M743" t="s">
        <v>86</v>
      </c>
      <c r="N743">
        <v>2</v>
      </c>
      <c r="O743" s="1">
        <v>44502.394016203703</v>
      </c>
      <c r="P743" s="1">
        <v>44502.419722222221</v>
      </c>
      <c r="Q743">
        <v>1477</v>
      </c>
      <c r="R743">
        <v>744</v>
      </c>
      <c r="S743" t="b">
        <v>0</v>
      </c>
      <c r="T743" t="s">
        <v>87</v>
      </c>
      <c r="U743" t="b">
        <v>0</v>
      </c>
      <c r="V743" t="s">
        <v>231</v>
      </c>
      <c r="W743" s="1">
        <v>44502.396226851852</v>
      </c>
      <c r="X743">
        <v>182</v>
      </c>
      <c r="Y743">
        <v>52</v>
      </c>
      <c r="Z743">
        <v>0</v>
      </c>
      <c r="AA743">
        <v>52</v>
      </c>
      <c r="AB743">
        <v>0</v>
      </c>
      <c r="AC743">
        <v>28</v>
      </c>
      <c r="AD743">
        <v>14</v>
      </c>
      <c r="AE743">
        <v>0</v>
      </c>
      <c r="AF743">
        <v>0</v>
      </c>
      <c r="AG743">
        <v>0</v>
      </c>
      <c r="AH743" t="s">
        <v>160</v>
      </c>
      <c r="AI743" s="1">
        <v>44502.419722222221</v>
      </c>
      <c r="AJ743">
        <v>562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14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>
      <c r="A744" t="s">
        <v>1917</v>
      </c>
      <c r="B744" t="s">
        <v>79</v>
      </c>
      <c r="C744" t="s">
        <v>1836</v>
      </c>
      <c r="D744" t="s">
        <v>81</v>
      </c>
      <c r="E744" s="2" t="str">
        <f>HYPERLINK("capsilon://?command=openfolder&amp;siteaddress=FAM.docvelocity-na8.net&amp;folderid=FX5A497468-6FFE-47D3-2D19-60B9706FD040","FX21116726")</f>
        <v>FX21116726</v>
      </c>
      <c r="F744" t="s">
        <v>19</v>
      </c>
      <c r="G744" t="s">
        <v>19</v>
      </c>
      <c r="H744" t="s">
        <v>82</v>
      </c>
      <c r="I744" t="s">
        <v>1918</v>
      </c>
      <c r="J744">
        <v>38</v>
      </c>
      <c r="K744" t="s">
        <v>84</v>
      </c>
      <c r="L744" t="s">
        <v>85</v>
      </c>
      <c r="M744" t="s">
        <v>86</v>
      </c>
      <c r="N744">
        <v>2</v>
      </c>
      <c r="O744" s="1">
        <v>44516.584224537037</v>
      </c>
      <c r="P744" s="1">
        <v>44516.658564814818</v>
      </c>
      <c r="Q744">
        <v>5343</v>
      </c>
      <c r="R744">
        <v>1080</v>
      </c>
      <c r="S744" t="b">
        <v>0</v>
      </c>
      <c r="T744" t="s">
        <v>87</v>
      </c>
      <c r="U744" t="b">
        <v>0</v>
      </c>
      <c r="V744" t="s">
        <v>173</v>
      </c>
      <c r="W744" s="1">
        <v>44516.5940162037</v>
      </c>
      <c r="X744">
        <v>821</v>
      </c>
      <c r="Y744">
        <v>37</v>
      </c>
      <c r="Z744">
        <v>0</v>
      </c>
      <c r="AA744">
        <v>37</v>
      </c>
      <c r="AB744">
        <v>0</v>
      </c>
      <c r="AC744">
        <v>5</v>
      </c>
      <c r="AD744">
        <v>1</v>
      </c>
      <c r="AE744">
        <v>0</v>
      </c>
      <c r="AF744">
        <v>0</v>
      </c>
      <c r="AG744">
        <v>0</v>
      </c>
      <c r="AH744" t="s">
        <v>89</v>
      </c>
      <c r="AI744" s="1">
        <v>44516.658564814818</v>
      </c>
      <c r="AJ744">
        <v>259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>
      <c r="A745" t="s">
        <v>1919</v>
      </c>
      <c r="B745" t="s">
        <v>79</v>
      </c>
      <c r="C745" t="s">
        <v>1920</v>
      </c>
      <c r="D745" t="s">
        <v>81</v>
      </c>
      <c r="E745" s="2" t="str">
        <f>HYPERLINK("capsilon://?command=openfolder&amp;siteaddress=FAM.docvelocity-na8.net&amp;folderid=FX86389516-B03D-5E36-CCFD-B7676D4C5588","FX21116526")</f>
        <v>FX21116526</v>
      </c>
      <c r="F745" t="s">
        <v>19</v>
      </c>
      <c r="G745" t="s">
        <v>19</v>
      </c>
      <c r="H745" t="s">
        <v>82</v>
      </c>
      <c r="I745" t="s">
        <v>1921</v>
      </c>
      <c r="J745">
        <v>216</v>
      </c>
      <c r="K745" t="s">
        <v>84</v>
      </c>
      <c r="L745" t="s">
        <v>85</v>
      </c>
      <c r="M745" t="s">
        <v>86</v>
      </c>
      <c r="N745">
        <v>2</v>
      </c>
      <c r="O745" s="1">
        <v>44516.599826388891</v>
      </c>
      <c r="P745" s="1">
        <v>44516.671284722222</v>
      </c>
      <c r="Q745">
        <v>4161</v>
      </c>
      <c r="R745">
        <v>2013</v>
      </c>
      <c r="S745" t="b">
        <v>0</v>
      </c>
      <c r="T745" t="s">
        <v>87</v>
      </c>
      <c r="U745" t="b">
        <v>0</v>
      </c>
      <c r="V745" t="s">
        <v>189</v>
      </c>
      <c r="W745" s="1">
        <v>44516.610717592594</v>
      </c>
      <c r="X745">
        <v>893</v>
      </c>
      <c r="Y745">
        <v>179</v>
      </c>
      <c r="Z745">
        <v>0</v>
      </c>
      <c r="AA745">
        <v>179</v>
      </c>
      <c r="AB745">
        <v>0</v>
      </c>
      <c r="AC745">
        <v>21</v>
      </c>
      <c r="AD745">
        <v>37</v>
      </c>
      <c r="AE745">
        <v>0</v>
      </c>
      <c r="AF745">
        <v>0</v>
      </c>
      <c r="AG745">
        <v>0</v>
      </c>
      <c r="AH745" t="s">
        <v>89</v>
      </c>
      <c r="AI745" s="1">
        <v>44516.671284722222</v>
      </c>
      <c r="AJ745">
        <v>1098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37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>
      <c r="A746" t="s">
        <v>1922</v>
      </c>
      <c r="B746" t="s">
        <v>79</v>
      </c>
      <c r="C746" t="s">
        <v>1923</v>
      </c>
      <c r="D746" t="s">
        <v>81</v>
      </c>
      <c r="E746" s="2" t="str">
        <f>HYPERLINK("capsilon://?command=openfolder&amp;siteaddress=FAM.docvelocity-na8.net&amp;folderid=FXC0610856-DA32-B4AD-42A0-33D2900BC29D","FX21102403")</f>
        <v>FX21102403</v>
      </c>
      <c r="F746" t="s">
        <v>19</v>
      </c>
      <c r="G746" t="s">
        <v>19</v>
      </c>
      <c r="H746" t="s">
        <v>82</v>
      </c>
      <c r="I746" t="s">
        <v>1924</v>
      </c>
      <c r="J746">
        <v>66</v>
      </c>
      <c r="K746" t="s">
        <v>84</v>
      </c>
      <c r="L746" t="s">
        <v>85</v>
      </c>
      <c r="M746" t="s">
        <v>86</v>
      </c>
      <c r="N746">
        <v>2</v>
      </c>
      <c r="O746" s="1">
        <v>44502.395439814813</v>
      </c>
      <c r="P746" s="1">
        <v>44502.42046296296</v>
      </c>
      <c r="Q746">
        <v>2045</v>
      </c>
      <c r="R746">
        <v>117</v>
      </c>
      <c r="S746" t="b">
        <v>0</v>
      </c>
      <c r="T746" t="s">
        <v>87</v>
      </c>
      <c r="U746" t="b">
        <v>0</v>
      </c>
      <c r="V746" t="s">
        <v>231</v>
      </c>
      <c r="W746" s="1">
        <v>44502.396770833337</v>
      </c>
      <c r="X746">
        <v>46</v>
      </c>
      <c r="Y746">
        <v>0</v>
      </c>
      <c r="Z746">
        <v>0</v>
      </c>
      <c r="AA746">
        <v>0</v>
      </c>
      <c r="AB746">
        <v>52</v>
      </c>
      <c r="AC746">
        <v>0</v>
      </c>
      <c r="AD746">
        <v>66</v>
      </c>
      <c r="AE746">
        <v>0</v>
      </c>
      <c r="AF746">
        <v>0</v>
      </c>
      <c r="AG746">
        <v>0</v>
      </c>
      <c r="AH746" t="s">
        <v>160</v>
      </c>
      <c r="AI746" s="1">
        <v>44502.42046296296</v>
      </c>
      <c r="AJ746">
        <v>63</v>
      </c>
      <c r="AK746">
        <v>0</v>
      </c>
      <c r="AL746">
        <v>0</v>
      </c>
      <c r="AM746">
        <v>0</v>
      </c>
      <c r="AN746">
        <v>52</v>
      </c>
      <c r="AO746">
        <v>0</v>
      </c>
      <c r="AP746">
        <v>66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>
      <c r="A747" t="s">
        <v>1925</v>
      </c>
      <c r="B747" t="s">
        <v>79</v>
      </c>
      <c r="C747" t="s">
        <v>1293</v>
      </c>
      <c r="D747" t="s">
        <v>81</v>
      </c>
      <c r="E747" s="2" t="str">
        <f>HYPERLINK("capsilon://?command=openfolder&amp;siteaddress=FAM.docvelocity-na8.net&amp;folderid=FX8DBFA975-9447-299A-107B-3E6B2BECA329","FX21115402")</f>
        <v>FX21115402</v>
      </c>
      <c r="F747" t="s">
        <v>19</v>
      </c>
      <c r="G747" t="s">
        <v>19</v>
      </c>
      <c r="H747" t="s">
        <v>82</v>
      </c>
      <c r="I747" t="s">
        <v>1926</v>
      </c>
      <c r="J747">
        <v>66</v>
      </c>
      <c r="K747" t="s">
        <v>84</v>
      </c>
      <c r="L747" t="s">
        <v>85</v>
      </c>
      <c r="M747" t="s">
        <v>86</v>
      </c>
      <c r="N747">
        <v>2</v>
      </c>
      <c r="O747" s="1">
        <v>44516.626585648148</v>
      </c>
      <c r="P747" s="1">
        <v>44516.677372685182</v>
      </c>
      <c r="Q747">
        <v>3471</v>
      </c>
      <c r="R747">
        <v>917</v>
      </c>
      <c r="S747" t="b">
        <v>0</v>
      </c>
      <c r="T747" t="s">
        <v>87</v>
      </c>
      <c r="U747" t="b">
        <v>0</v>
      </c>
      <c r="V747" t="s">
        <v>173</v>
      </c>
      <c r="W747" s="1">
        <v>44516.631192129629</v>
      </c>
      <c r="X747">
        <v>363</v>
      </c>
      <c r="Y747">
        <v>52</v>
      </c>
      <c r="Z747">
        <v>0</v>
      </c>
      <c r="AA747">
        <v>52</v>
      </c>
      <c r="AB747">
        <v>0</v>
      </c>
      <c r="AC747">
        <v>31</v>
      </c>
      <c r="AD747">
        <v>14</v>
      </c>
      <c r="AE747">
        <v>0</v>
      </c>
      <c r="AF747">
        <v>0</v>
      </c>
      <c r="AG747">
        <v>0</v>
      </c>
      <c r="AH747" t="s">
        <v>89</v>
      </c>
      <c r="AI747" s="1">
        <v>44516.677372685182</v>
      </c>
      <c r="AJ747">
        <v>525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14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>
      <c r="A748" t="s">
        <v>1927</v>
      </c>
      <c r="B748" t="s">
        <v>79</v>
      </c>
      <c r="C748" t="s">
        <v>1827</v>
      </c>
      <c r="D748" t="s">
        <v>81</v>
      </c>
      <c r="E748" s="2" t="str">
        <f>HYPERLINK("capsilon://?command=openfolder&amp;siteaddress=FAM.docvelocity-na8.net&amp;folderid=FX194FA965-DDA9-F4B8-3666-21F943471DDF","FX21116453")</f>
        <v>FX21116453</v>
      </c>
      <c r="F748" t="s">
        <v>19</v>
      </c>
      <c r="G748" t="s">
        <v>19</v>
      </c>
      <c r="H748" t="s">
        <v>82</v>
      </c>
      <c r="I748" t="s">
        <v>1928</v>
      </c>
      <c r="J748">
        <v>66</v>
      </c>
      <c r="K748" t="s">
        <v>84</v>
      </c>
      <c r="L748" t="s">
        <v>85</v>
      </c>
      <c r="M748" t="s">
        <v>86</v>
      </c>
      <c r="N748">
        <v>2</v>
      </c>
      <c r="O748" s="1">
        <v>44516.628750000003</v>
      </c>
      <c r="P748" s="1">
        <v>44516.678599537037</v>
      </c>
      <c r="Q748">
        <v>3776</v>
      </c>
      <c r="R748">
        <v>531</v>
      </c>
      <c r="S748" t="b">
        <v>0</v>
      </c>
      <c r="T748" t="s">
        <v>87</v>
      </c>
      <c r="U748" t="b">
        <v>0</v>
      </c>
      <c r="V748" t="s">
        <v>173</v>
      </c>
      <c r="W748" s="1">
        <v>44516.633587962962</v>
      </c>
      <c r="X748">
        <v>206</v>
      </c>
      <c r="Y748">
        <v>52</v>
      </c>
      <c r="Z748">
        <v>0</v>
      </c>
      <c r="AA748">
        <v>52</v>
      </c>
      <c r="AB748">
        <v>0</v>
      </c>
      <c r="AC748">
        <v>34</v>
      </c>
      <c r="AD748">
        <v>14</v>
      </c>
      <c r="AE748">
        <v>0</v>
      </c>
      <c r="AF748">
        <v>0</v>
      </c>
      <c r="AG748">
        <v>0</v>
      </c>
      <c r="AH748" t="s">
        <v>104</v>
      </c>
      <c r="AI748" s="1">
        <v>44516.678599537037</v>
      </c>
      <c r="AJ748">
        <v>305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14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>
      <c r="A749" t="s">
        <v>1929</v>
      </c>
      <c r="B749" t="s">
        <v>79</v>
      </c>
      <c r="C749" t="s">
        <v>1738</v>
      </c>
      <c r="D749" t="s">
        <v>81</v>
      </c>
      <c r="E749" s="2" t="str">
        <f>HYPERLINK("capsilon://?command=openfolder&amp;siteaddress=FAM.docvelocity-na8.net&amp;folderid=FX9A0AEB7A-65CA-AEFE-2872-4C9B1140053F","FX211011813")</f>
        <v>FX211011813</v>
      </c>
      <c r="F749" t="s">
        <v>19</v>
      </c>
      <c r="G749" t="s">
        <v>19</v>
      </c>
      <c r="H749" t="s">
        <v>82</v>
      </c>
      <c r="I749" t="s">
        <v>1930</v>
      </c>
      <c r="J749">
        <v>203</v>
      </c>
      <c r="K749" t="s">
        <v>137</v>
      </c>
      <c r="L749" t="s">
        <v>19</v>
      </c>
      <c r="M749" t="s">
        <v>81</v>
      </c>
      <c r="N749">
        <v>0</v>
      </c>
      <c r="O749" s="1">
        <v>44516.631238425929</v>
      </c>
      <c r="P749" s="1">
        <v>44516.63144675926</v>
      </c>
      <c r="Q749">
        <v>18</v>
      </c>
      <c r="R749">
        <v>0</v>
      </c>
      <c r="S749" t="b">
        <v>0</v>
      </c>
      <c r="T749" t="s">
        <v>87</v>
      </c>
      <c r="U749" t="b">
        <v>0</v>
      </c>
      <c r="V749" t="s">
        <v>87</v>
      </c>
      <c r="W749" t="s">
        <v>87</v>
      </c>
      <c r="X749" t="s">
        <v>87</v>
      </c>
      <c r="Y749" t="s">
        <v>87</v>
      </c>
      <c r="Z749" t="s">
        <v>87</v>
      </c>
      <c r="AA749" t="s">
        <v>87</v>
      </c>
      <c r="AB749" t="s">
        <v>87</v>
      </c>
      <c r="AC749" t="s">
        <v>87</v>
      </c>
      <c r="AD749" t="s">
        <v>87</v>
      </c>
      <c r="AE749" t="s">
        <v>87</v>
      </c>
      <c r="AF749" t="s">
        <v>87</v>
      </c>
      <c r="AG749" t="s">
        <v>87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>
      <c r="A750" t="s">
        <v>1931</v>
      </c>
      <c r="B750" t="s">
        <v>79</v>
      </c>
      <c r="C750" t="s">
        <v>1486</v>
      </c>
      <c r="D750" t="s">
        <v>81</v>
      </c>
      <c r="E750" s="2" t="str">
        <f>HYPERLINK("capsilon://?command=openfolder&amp;siteaddress=FAM.docvelocity-na8.net&amp;folderid=FXA21EAC9F-A2B4-D367-31F7-9BE6F6B75E05","FX21115108")</f>
        <v>FX21115108</v>
      </c>
      <c r="F750" t="s">
        <v>19</v>
      </c>
      <c r="G750" t="s">
        <v>19</v>
      </c>
      <c r="H750" t="s">
        <v>82</v>
      </c>
      <c r="I750" t="s">
        <v>1903</v>
      </c>
      <c r="J750">
        <v>76</v>
      </c>
      <c r="K750" t="s">
        <v>84</v>
      </c>
      <c r="L750" t="s">
        <v>85</v>
      </c>
      <c r="M750" t="s">
        <v>86</v>
      </c>
      <c r="N750">
        <v>2</v>
      </c>
      <c r="O750" s="1">
        <v>44516.633518518516</v>
      </c>
      <c r="P750" s="1">
        <v>44516.655555555553</v>
      </c>
      <c r="Q750">
        <v>440</v>
      </c>
      <c r="R750">
        <v>1464</v>
      </c>
      <c r="S750" t="b">
        <v>0</v>
      </c>
      <c r="T750" t="s">
        <v>87</v>
      </c>
      <c r="U750" t="b">
        <v>1</v>
      </c>
      <c r="V750" t="s">
        <v>173</v>
      </c>
      <c r="W750" s="1">
        <v>44516.642789351848</v>
      </c>
      <c r="X750">
        <v>794</v>
      </c>
      <c r="Y750">
        <v>74</v>
      </c>
      <c r="Z750">
        <v>0</v>
      </c>
      <c r="AA750">
        <v>74</v>
      </c>
      <c r="AB750">
        <v>0</v>
      </c>
      <c r="AC750">
        <v>60</v>
      </c>
      <c r="AD750">
        <v>2</v>
      </c>
      <c r="AE750">
        <v>0</v>
      </c>
      <c r="AF750">
        <v>0</v>
      </c>
      <c r="AG750">
        <v>0</v>
      </c>
      <c r="AH750" t="s">
        <v>89</v>
      </c>
      <c r="AI750" s="1">
        <v>44516.655555555553</v>
      </c>
      <c r="AJ750">
        <v>662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2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>
      <c r="A751" t="s">
        <v>1932</v>
      </c>
      <c r="B751" t="s">
        <v>79</v>
      </c>
      <c r="C751" t="s">
        <v>1933</v>
      </c>
      <c r="D751" t="s">
        <v>81</v>
      </c>
      <c r="E751" s="2" t="str">
        <f>HYPERLINK("capsilon://?command=openfolder&amp;siteaddress=FAM.docvelocity-na8.net&amp;folderid=FX461B8623-3F7A-4ED4-2560-08D2D4700738","FX21112466")</f>
        <v>FX21112466</v>
      </c>
      <c r="F751" t="s">
        <v>19</v>
      </c>
      <c r="G751" t="s">
        <v>19</v>
      </c>
      <c r="H751" t="s">
        <v>82</v>
      </c>
      <c r="I751" t="s">
        <v>1934</v>
      </c>
      <c r="J751">
        <v>483</v>
      </c>
      <c r="K751" t="s">
        <v>84</v>
      </c>
      <c r="L751" t="s">
        <v>85</v>
      </c>
      <c r="M751" t="s">
        <v>86</v>
      </c>
      <c r="N751">
        <v>2</v>
      </c>
      <c r="O751" s="1">
        <v>44516.649548611109</v>
      </c>
      <c r="P751" s="1">
        <v>44516.727893518517</v>
      </c>
      <c r="Q751">
        <v>3218</v>
      </c>
      <c r="R751">
        <v>3551</v>
      </c>
      <c r="S751" t="b">
        <v>0</v>
      </c>
      <c r="T751" t="s">
        <v>87</v>
      </c>
      <c r="U751" t="b">
        <v>0</v>
      </c>
      <c r="V751" t="s">
        <v>181</v>
      </c>
      <c r="W751" s="1">
        <v>44516.679409722223</v>
      </c>
      <c r="X751">
        <v>2510</v>
      </c>
      <c r="Y751">
        <v>400</v>
      </c>
      <c r="Z751">
        <v>0</v>
      </c>
      <c r="AA751">
        <v>400</v>
      </c>
      <c r="AB751">
        <v>0</v>
      </c>
      <c r="AC751">
        <v>108</v>
      </c>
      <c r="AD751">
        <v>83</v>
      </c>
      <c r="AE751">
        <v>0</v>
      </c>
      <c r="AF751">
        <v>0</v>
      </c>
      <c r="AG751">
        <v>0</v>
      </c>
      <c r="AH751" t="s">
        <v>104</v>
      </c>
      <c r="AI751" s="1">
        <v>44516.727893518517</v>
      </c>
      <c r="AJ751">
        <v>1027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83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>
      <c r="A752" t="s">
        <v>1935</v>
      </c>
      <c r="B752" t="s">
        <v>79</v>
      </c>
      <c r="C752" t="s">
        <v>1936</v>
      </c>
      <c r="D752" t="s">
        <v>81</v>
      </c>
      <c r="E752" s="2" t="str">
        <f>HYPERLINK("capsilon://?command=openfolder&amp;siteaddress=FAM.docvelocity-na8.net&amp;folderid=FXDE9315AE-2674-969A-6901-CE47FDF1003A","FX210717239")</f>
        <v>FX210717239</v>
      </c>
      <c r="F752" t="s">
        <v>19</v>
      </c>
      <c r="G752" t="s">
        <v>19</v>
      </c>
      <c r="H752" t="s">
        <v>82</v>
      </c>
      <c r="I752" t="s">
        <v>1937</v>
      </c>
      <c r="J752">
        <v>38</v>
      </c>
      <c r="K752" t="s">
        <v>84</v>
      </c>
      <c r="L752" t="s">
        <v>85</v>
      </c>
      <c r="M752" t="s">
        <v>86</v>
      </c>
      <c r="N752">
        <v>2</v>
      </c>
      <c r="O752" s="1">
        <v>44516.659548611111</v>
      </c>
      <c r="P752" s="1">
        <v>44516.68105324074</v>
      </c>
      <c r="Q752">
        <v>1339</v>
      </c>
      <c r="R752">
        <v>519</v>
      </c>
      <c r="S752" t="b">
        <v>0</v>
      </c>
      <c r="T752" t="s">
        <v>87</v>
      </c>
      <c r="U752" t="b">
        <v>0</v>
      </c>
      <c r="V752" t="s">
        <v>173</v>
      </c>
      <c r="W752" s="1">
        <v>44516.664456018516</v>
      </c>
      <c r="X752">
        <v>202</v>
      </c>
      <c r="Y752">
        <v>37</v>
      </c>
      <c r="Z752">
        <v>0</v>
      </c>
      <c r="AA752">
        <v>37</v>
      </c>
      <c r="AB752">
        <v>0</v>
      </c>
      <c r="AC752">
        <v>15</v>
      </c>
      <c r="AD752">
        <v>1</v>
      </c>
      <c r="AE752">
        <v>0</v>
      </c>
      <c r="AF752">
        <v>0</v>
      </c>
      <c r="AG752">
        <v>0</v>
      </c>
      <c r="AH752" t="s">
        <v>89</v>
      </c>
      <c r="AI752" s="1">
        <v>44516.68105324074</v>
      </c>
      <c r="AJ752">
        <v>317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>
      <c r="A753" t="s">
        <v>1938</v>
      </c>
      <c r="B753" t="s">
        <v>79</v>
      </c>
      <c r="C753" t="s">
        <v>1939</v>
      </c>
      <c r="D753" t="s">
        <v>81</v>
      </c>
      <c r="E753" s="2" t="str">
        <f>HYPERLINK("capsilon://?command=openfolder&amp;siteaddress=FAM.docvelocity-na8.net&amp;folderid=FXA7400D6B-FC18-1B82-8DA8-01046F0FCADF","FX210910255")</f>
        <v>FX210910255</v>
      </c>
      <c r="F753" t="s">
        <v>19</v>
      </c>
      <c r="G753" t="s">
        <v>19</v>
      </c>
      <c r="H753" t="s">
        <v>82</v>
      </c>
      <c r="I753" t="s">
        <v>1940</v>
      </c>
      <c r="J753">
        <v>226</v>
      </c>
      <c r="K753" t="s">
        <v>84</v>
      </c>
      <c r="L753" t="s">
        <v>85</v>
      </c>
      <c r="M753" t="s">
        <v>86</v>
      </c>
      <c r="N753">
        <v>2</v>
      </c>
      <c r="O753" s="1">
        <v>44516.660231481481</v>
      </c>
      <c r="P753" s="1">
        <v>44516.68677083333</v>
      </c>
      <c r="Q753">
        <v>819</v>
      </c>
      <c r="R753">
        <v>1474</v>
      </c>
      <c r="S753" t="b">
        <v>0</v>
      </c>
      <c r="T753" t="s">
        <v>87</v>
      </c>
      <c r="U753" t="b">
        <v>0</v>
      </c>
      <c r="V753" t="s">
        <v>173</v>
      </c>
      <c r="W753" s="1">
        <v>44516.673356481479</v>
      </c>
      <c r="X753">
        <v>769</v>
      </c>
      <c r="Y753">
        <v>185</v>
      </c>
      <c r="Z753">
        <v>0</v>
      </c>
      <c r="AA753">
        <v>185</v>
      </c>
      <c r="AB753">
        <v>0</v>
      </c>
      <c r="AC753">
        <v>17</v>
      </c>
      <c r="AD753">
        <v>41</v>
      </c>
      <c r="AE753">
        <v>0</v>
      </c>
      <c r="AF753">
        <v>0</v>
      </c>
      <c r="AG753">
        <v>0</v>
      </c>
      <c r="AH753" t="s">
        <v>104</v>
      </c>
      <c r="AI753" s="1">
        <v>44516.68677083333</v>
      </c>
      <c r="AJ753">
        <v>705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41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>
      <c r="A754" t="s">
        <v>1941</v>
      </c>
      <c r="B754" t="s">
        <v>79</v>
      </c>
      <c r="C754" t="s">
        <v>1942</v>
      </c>
      <c r="D754" t="s">
        <v>81</v>
      </c>
      <c r="E754" s="2" t="str">
        <f>HYPERLINK("capsilon://?command=openfolder&amp;siteaddress=FAM.docvelocity-na8.net&amp;folderid=FX48EEE83C-A7AC-B103-78D2-174E06F6E1EB","FX21112544")</f>
        <v>FX21112544</v>
      </c>
      <c r="F754" t="s">
        <v>19</v>
      </c>
      <c r="G754" t="s">
        <v>19</v>
      </c>
      <c r="H754" t="s">
        <v>82</v>
      </c>
      <c r="I754" t="s">
        <v>1943</v>
      </c>
      <c r="J754">
        <v>224</v>
      </c>
      <c r="K754" t="s">
        <v>84</v>
      </c>
      <c r="L754" t="s">
        <v>85</v>
      </c>
      <c r="M754" t="s">
        <v>86</v>
      </c>
      <c r="N754">
        <v>1</v>
      </c>
      <c r="O754" s="1">
        <v>44516.692407407405</v>
      </c>
      <c r="P754" s="1">
        <v>44517.406990740739</v>
      </c>
      <c r="Q754">
        <v>61120</v>
      </c>
      <c r="R754">
        <v>620</v>
      </c>
      <c r="S754" t="b">
        <v>0</v>
      </c>
      <c r="T754" t="s">
        <v>87</v>
      </c>
      <c r="U754" t="b">
        <v>0</v>
      </c>
      <c r="V754" t="s">
        <v>231</v>
      </c>
      <c r="W754" s="1">
        <v>44517.406990740739</v>
      </c>
      <c r="X754">
        <v>199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224</v>
      </c>
      <c r="AE754">
        <v>207</v>
      </c>
      <c r="AF754">
        <v>0</v>
      </c>
      <c r="AG754">
        <v>4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>
      <c r="A755" t="s">
        <v>1944</v>
      </c>
      <c r="B755" t="s">
        <v>79</v>
      </c>
      <c r="C755" t="s">
        <v>1711</v>
      </c>
      <c r="D755" t="s">
        <v>81</v>
      </c>
      <c r="E755" s="2" t="str">
        <f>HYPERLINK("capsilon://?command=openfolder&amp;siteaddress=FAM.docvelocity-na8.net&amp;folderid=FX22D2C10F-6D04-2C22-1BA3-EA11945AE8B5","FX21115630")</f>
        <v>FX21115630</v>
      </c>
      <c r="F755" t="s">
        <v>19</v>
      </c>
      <c r="G755" t="s">
        <v>19</v>
      </c>
      <c r="H755" t="s">
        <v>82</v>
      </c>
      <c r="I755" t="s">
        <v>1945</v>
      </c>
      <c r="J755">
        <v>66</v>
      </c>
      <c r="K755" t="s">
        <v>84</v>
      </c>
      <c r="L755" t="s">
        <v>85</v>
      </c>
      <c r="M755" t="s">
        <v>86</v>
      </c>
      <c r="N755">
        <v>2</v>
      </c>
      <c r="O755" s="1">
        <v>44516.721250000002</v>
      </c>
      <c r="P755" s="1">
        <v>44517.154861111114</v>
      </c>
      <c r="Q755">
        <v>36029</v>
      </c>
      <c r="R755">
        <v>1435</v>
      </c>
      <c r="S755" t="b">
        <v>0</v>
      </c>
      <c r="T755" t="s">
        <v>87</v>
      </c>
      <c r="U755" t="b">
        <v>0</v>
      </c>
      <c r="V755" t="s">
        <v>189</v>
      </c>
      <c r="W755" s="1">
        <v>44516.767291666663</v>
      </c>
      <c r="X755">
        <v>857</v>
      </c>
      <c r="Y755">
        <v>52</v>
      </c>
      <c r="Z755">
        <v>0</v>
      </c>
      <c r="AA755">
        <v>52</v>
      </c>
      <c r="AB755">
        <v>0</v>
      </c>
      <c r="AC755">
        <v>30</v>
      </c>
      <c r="AD755">
        <v>14</v>
      </c>
      <c r="AE755">
        <v>0</v>
      </c>
      <c r="AF755">
        <v>0</v>
      </c>
      <c r="AG755">
        <v>0</v>
      </c>
      <c r="AH755" t="s">
        <v>182</v>
      </c>
      <c r="AI755" s="1">
        <v>44517.154861111114</v>
      </c>
      <c r="AJ755">
        <v>567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12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>
      <c r="A756" t="s">
        <v>1946</v>
      </c>
      <c r="B756" t="s">
        <v>79</v>
      </c>
      <c r="C756" t="s">
        <v>1947</v>
      </c>
      <c r="D756" t="s">
        <v>81</v>
      </c>
      <c r="E756" s="2" t="str">
        <f>HYPERLINK("capsilon://?command=openfolder&amp;siteaddress=FAM.docvelocity-na8.net&amp;folderid=FXFEDD3E8A-BD37-2D38-5DE7-404935A60A7A","FX21115700")</f>
        <v>FX21115700</v>
      </c>
      <c r="F756" t="s">
        <v>19</v>
      </c>
      <c r="G756" t="s">
        <v>19</v>
      </c>
      <c r="H756" t="s">
        <v>82</v>
      </c>
      <c r="I756" t="s">
        <v>1948</v>
      </c>
      <c r="J756">
        <v>244</v>
      </c>
      <c r="K756" t="s">
        <v>84</v>
      </c>
      <c r="L756" t="s">
        <v>85</v>
      </c>
      <c r="M756" t="s">
        <v>86</v>
      </c>
      <c r="N756">
        <v>2</v>
      </c>
      <c r="O756" s="1">
        <v>44516.726203703707</v>
      </c>
      <c r="P756" s="1">
        <v>44517.176990740743</v>
      </c>
      <c r="Q756">
        <v>36979</v>
      </c>
      <c r="R756">
        <v>1969</v>
      </c>
      <c r="S756" t="b">
        <v>0</v>
      </c>
      <c r="T756" t="s">
        <v>87</v>
      </c>
      <c r="U756" t="b">
        <v>0</v>
      </c>
      <c r="V756" t="s">
        <v>88</v>
      </c>
      <c r="W756" s="1">
        <v>44517.159560185188</v>
      </c>
      <c r="X756">
        <v>393</v>
      </c>
      <c r="Y756">
        <v>196</v>
      </c>
      <c r="Z756">
        <v>0</v>
      </c>
      <c r="AA756">
        <v>196</v>
      </c>
      <c r="AB756">
        <v>0</v>
      </c>
      <c r="AC756">
        <v>12</v>
      </c>
      <c r="AD756">
        <v>48</v>
      </c>
      <c r="AE756">
        <v>0</v>
      </c>
      <c r="AF756">
        <v>0</v>
      </c>
      <c r="AG756">
        <v>0</v>
      </c>
      <c r="AH756" t="s">
        <v>160</v>
      </c>
      <c r="AI756" s="1">
        <v>44517.176990740743</v>
      </c>
      <c r="AJ756">
        <v>1452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48</v>
      </c>
      <c r="AQ756">
        <v>42</v>
      </c>
      <c r="AR756">
        <v>0</v>
      </c>
      <c r="AS756">
        <v>2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>
      <c r="A757" t="s">
        <v>1949</v>
      </c>
      <c r="B757" t="s">
        <v>79</v>
      </c>
      <c r="C757" t="s">
        <v>1950</v>
      </c>
      <c r="D757" t="s">
        <v>81</v>
      </c>
      <c r="E757" s="2" t="str">
        <f>HYPERLINK("capsilon://?command=openfolder&amp;siteaddress=FAM.docvelocity-na8.net&amp;folderid=FX5F745BDF-0199-7498-150A-B6D3324CCC67","FX21106617")</f>
        <v>FX21106617</v>
      </c>
      <c r="F757" t="s">
        <v>19</v>
      </c>
      <c r="G757" t="s">
        <v>19</v>
      </c>
      <c r="H757" t="s">
        <v>82</v>
      </c>
      <c r="I757" t="s">
        <v>1951</v>
      </c>
      <c r="J757">
        <v>26</v>
      </c>
      <c r="K757" t="s">
        <v>84</v>
      </c>
      <c r="L757" t="s">
        <v>85</v>
      </c>
      <c r="M757" t="s">
        <v>86</v>
      </c>
      <c r="N757">
        <v>1</v>
      </c>
      <c r="O757" s="1">
        <v>44502.414756944447</v>
      </c>
      <c r="P757" s="1">
        <v>44502.424016203702</v>
      </c>
      <c r="Q757">
        <v>80</v>
      </c>
      <c r="R757">
        <v>720</v>
      </c>
      <c r="S757" t="b">
        <v>0</v>
      </c>
      <c r="T757" t="s">
        <v>87</v>
      </c>
      <c r="U757" t="b">
        <v>0</v>
      </c>
      <c r="V757" t="s">
        <v>231</v>
      </c>
      <c r="W757" s="1">
        <v>44502.424016203702</v>
      </c>
      <c r="X757">
        <v>552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26</v>
      </c>
      <c r="AE757">
        <v>21</v>
      </c>
      <c r="AF757">
        <v>0</v>
      </c>
      <c r="AG757">
        <v>2</v>
      </c>
      <c r="AH757" t="s">
        <v>87</v>
      </c>
      <c r="AI757" t="s">
        <v>87</v>
      </c>
      <c r="AJ757" t="s">
        <v>87</v>
      </c>
      <c r="AK757" t="s">
        <v>87</v>
      </c>
      <c r="AL757" t="s">
        <v>87</v>
      </c>
      <c r="AM757" t="s">
        <v>87</v>
      </c>
      <c r="AN757" t="s">
        <v>87</v>
      </c>
      <c r="AO757" t="s">
        <v>87</v>
      </c>
      <c r="AP757" t="s">
        <v>87</v>
      </c>
      <c r="AQ757" t="s">
        <v>87</v>
      </c>
      <c r="AR757" t="s">
        <v>87</v>
      </c>
      <c r="AS757" t="s">
        <v>87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>
      <c r="A758" t="s">
        <v>1952</v>
      </c>
      <c r="B758" t="s">
        <v>79</v>
      </c>
      <c r="C758" t="s">
        <v>1953</v>
      </c>
      <c r="D758" t="s">
        <v>81</v>
      </c>
      <c r="E758" s="2" t="str">
        <f>HYPERLINK("capsilon://?command=openfolder&amp;siteaddress=FAM.docvelocity-na8.net&amp;folderid=FX0748DEF4-E5FF-DA52-4A95-488707BE5CDE","FX211011025")</f>
        <v>FX211011025</v>
      </c>
      <c r="F758" t="s">
        <v>19</v>
      </c>
      <c r="G758" t="s">
        <v>19</v>
      </c>
      <c r="H758" t="s">
        <v>82</v>
      </c>
      <c r="I758" t="s">
        <v>1954</v>
      </c>
      <c r="J758">
        <v>38</v>
      </c>
      <c r="K758" t="s">
        <v>84</v>
      </c>
      <c r="L758" t="s">
        <v>85</v>
      </c>
      <c r="M758" t="s">
        <v>86</v>
      </c>
      <c r="N758">
        <v>2</v>
      </c>
      <c r="O758" s="1">
        <v>44502.416631944441</v>
      </c>
      <c r="P758" s="1">
        <v>44502.426886574074</v>
      </c>
      <c r="Q758">
        <v>58</v>
      </c>
      <c r="R758">
        <v>828</v>
      </c>
      <c r="S758" t="b">
        <v>0</v>
      </c>
      <c r="T758" t="s">
        <v>87</v>
      </c>
      <c r="U758" t="b">
        <v>0</v>
      </c>
      <c r="V758" t="s">
        <v>130</v>
      </c>
      <c r="W758" s="1">
        <v>44502.419942129629</v>
      </c>
      <c r="X758">
        <v>274</v>
      </c>
      <c r="Y758">
        <v>37</v>
      </c>
      <c r="Z758">
        <v>0</v>
      </c>
      <c r="AA758">
        <v>37</v>
      </c>
      <c r="AB758">
        <v>0</v>
      </c>
      <c r="AC758">
        <v>28</v>
      </c>
      <c r="AD758">
        <v>1</v>
      </c>
      <c r="AE758">
        <v>0</v>
      </c>
      <c r="AF758">
        <v>0</v>
      </c>
      <c r="AG758">
        <v>0</v>
      </c>
      <c r="AH758" t="s">
        <v>160</v>
      </c>
      <c r="AI758" s="1">
        <v>44502.426886574074</v>
      </c>
      <c r="AJ758">
        <v>554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>
      <c r="A759" t="s">
        <v>1955</v>
      </c>
      <c r="B759" t="s">
        <v>79</v>
      </c>
      <c r="C759" t="s">
        <v>1561</v>
      </c>
      <c r="D759" t="s">
        <v>81</v>
      </c>
      <c r="E759" s="2" t="str">
        <f>HYPERLINK("capsilon://?command=openfolder&amp;siteaddress=FAM.docvelocity-na8.net&amp;folderid=FXCDCB64C2-3B82-1AF1-D850-8E629026A1D7","FX21111766")</f>
        <v>FX21111766</v>
      </c>
      <c r="F759" t="s">
        <v>19</v>
      </c>
      <c r="G759" t="s">
        <v>19</v>
      </c>
      <c r="H759" t="s">
        <v>82</v>
      </c>
      <c r="I759" t="s">
        <v>1956</v>
      </c>
      <c r="J759">
        <v>38</v>
      </c>
      <c r="K759" t="s">
        <v>84</v>
      </c>
      <c r="L759" t="s">
        <v>85</v>
      </c>
      <c r="M759" t="s">
        <v>86</v>
      </c>
      <c r="N759">
        <v>2</v>
      </c>
      <c r="O759" s="1">
        <v>44516.812245370369</v>
      </c>
      <c r="P759" s="1">
        <v>44517.157893518517</v>
      </c>
      <c r="Q759">
        <v>29298</v>
      </c>
      <c r="R759">
        <v>566</v>
      </c>
      <c r="S759" t="b">
        <v>0</v>
      </c>
      <c r="T759" t="s">
        <v>87</v>
      </c>
      <c r="U759" t="b">
        <v>0</v>
      </c>
      <c r="V759" t="s">
        <v>173</v>
      </c>
      <c r="W759" s="1">
        <v>44516.850983796299</v>
      </c>
      <c r="X759">
        <v>305</v>
      </c>
      <c r="Y759">
        <v>37</v>
      </c>
      <c r="Z759">
        <v>0</v>
      </c>
      <c r="AA759">
        <v>37</v>
      </c>
      <c r="AB759">
        <v>0</v>
      </c>
      <c r="AC759">
        <v>22</v>
      </c>
      <c r="AD759">
        <v>1</v>
      </c>
      <c r="AE759">
        <v>0</v>
      </c>
      <c r="AF759">
        <v>0</v>
      </c>
      <c r="AG759">
        <v>0</v>
      </c>
      <c r="AH759" t="s">
        <v>182</v>
      </c>
      <c r="AI759" s="1">
        <v>44517.157893518517</v>
      </c>
      <c r="AJ759">
        <v>261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>
      <c r="A760" t="s">
        <v>1957</v>
      </c>
      <c r="B760" t="s">
        <v>79</v>
      </c>
      <c r="C760" t="s">
        <v>1950</v>
      </c>
      <c r="D760" t="s">
        <v>81</v>
      </c>
      <c r="E760" s="2" t="str">
        <f>HYPERLINK("capsilon://?command=openfolder&amp;siteaddress=FAM.docvelocity-na8.net&amp;folderid=FX5F745BDF-0199-7498-150A-B6D3324CCC67","FX21106617")</f>
        <v>FX21106617</v>
      </c>
      <c r="F760" t="s">
        <v>19</v>
      </c>
      <c r="G760" t="s">
        <v>19</v>
      </c>
      <c r="H760" t="s">
        <v>82</v>
      </c>
      <c r="I760" t="s">
        <v>1951</v>
      </c>
      <c r="J760">
        <v>52</v>
      </c>
      <c r="K760" t="s">
        <v>84</v>
      </c>
      <c r="L760" t="s">
        <v>85</v>
      </c>
      <c r="M760" t="s">
        <v>86</v>
      </c>
      <c r="N760">
        <v>2</v>
      </c>
      <c r="O760" s="1">
        <v>44502.425034722219</v>
      </c>
      <c r="P760" s="1">
        <v>44502.509201388886</v>
      </c>
      <c r="Q760">
        <v>5518</v>
      </c>
      <c r="R760">
        <v>1754</v>
      </c>
      <c r="S760" t="b">
        <v>0</v>
      </c>
      <c r="T760" t="s">
        <v>87</v>
      </c>
      <c r="U760" t="b">
        <v>1</v>
      </c>
      <c r="V760" t="s">
        <v>103</v>
      </c>
      <c r="W760" s="1">
        <v>44502.435648148145</v>
      </c>
      <c r="X760">
        <v>811</v>
      </c>
      <c r="Y760">
        <v>42</v>
      </c>
      <c r="Z760">
        <v>0</v>
      </c>
      <c r="AA760">
        <v>42</v>
      </c>
      <c r="AB760">
        <v>0</v>
      </c>
      <c r="AC760">
        <v>39</v>
      </c>
      <c r="AD760">
        <v>10</v>
      </c>
      <c r="AE760">
        <v>0</v>
      </c>
      <c r="AF760">
        <v>0</v>
      </c>
      <c r="AG760">
        <v>0</v>
      </c>
      <c r="AH760" t="s">
        <v>89</v>
      </c>
      <c r="AI760" s="1">
        <v>44502.509201388886</v>
      </c>
      <c r="AJ760">
        <v>943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10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>
      <c r="A761" t="s">
        <v>1958</v>
      </c>
      <c r="B761" t="s">
        <v>79</v>
      </c>
      <c r="C761" t="s">
        <v>1517</v>
      </c>
      <c r="D761" t="s">
        <v>81</v>
      </c>
      <c r="E761" s="2" t="str">
        <f>HYPERLINK("capsilon://?command=openfolder&amp;siteaddress=FAM.docvelocity-na8.net&amp;folderid=FX221B1D9D-308A-0F8F-48F1-E04B164383D2","FX21113741")</f>
        <v>FX21113741</v>
      </c>
      <c r="F761" t="s">
        <v>19</v>
      </c>
      <c r="G761" t="s">
        <v>19</v>
      </c>
      <c r="H761" t="s">
        <v>82</v>
      </c>
      <c r="I761" t="s">
        <v>1959</v>
      </c>
      <c r="J761">
        <v>66</v>
      </c>
      <c r="K761" t="s">
        <v>84</v>
      </c>
      <c r="L761" t="s">
        <v>85</v>
      </c>
      <c r="M761" t="s">
        <v>86</v>
      </c>
      <c r="N761">
        <v>2</v>
      </c>
      <c r="O761" s="1">
        <v>44516.936365740738</v>
      </c>
      <c r="P761" s="1">
        <v>44517.160173611112</v>
      </c>
      <c r="Q761">
        <v>18802</v>
      </c>
      <c r="R761">
        <v>535</v>
      </c>
      <c r="S761" t="b">
        <v>0</v>
      </c>
      <c r="T761" t="s">
        <v>87</v>
      </c>
      <c r="U761" t="b">
        <v>0</v>
      </c>
      <c r="V761" t="s">
        <v>130</v>
      </c>
      <c r="W761" s="1">
        <v>44517.143796296295</v>
      </c>
      <c r="X761">
        <v>241</v>
      </c>
      <c r="Y761">
        <v>52</v>
      </c>
      <c r="Z761">
        <v>0</v>
      </c>
      <c r="AA761">
        <v>52</v>
      </c>
      <c r="AB761">
        <v>0</v>
      </c>
      <c r="AC761">
        <v>25</v>
      </c>
      <c r="AD761">
        <v>14</v>
      </c>
      <c r="AE761">
        <v>0</v>
      </c>
      <c r="AF761">
        <v>0</v>
      </c>
      <c r="AG761">
        <v>0</v>
      </c>
      <c r="AH761" t="s">
        <v>160</v>
      </c>
      <c r="AI761" s="1">
        <v>44517.160173611112</v>
      </c>
      <c r="AJ761">
        <v>294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14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>
      <c r="A762" t="s">
        <v>1960</v>
      </c>
      <c r="B762" t="s">
        <v>79</v>
      </c>
      <c r="C762" t="s">
        <v>1961</v>
      </c>
      <c r="D762" t="s">
        <v>81</v>
      </c>
      <c r="E762" s="2" t="str">
        <f>HYPERLINK("capsilon://?command=openfolder&amp;siteaddress=FAM.docvelocity-na8.net&amp;folderid=FX52304720-8D81-AA21-5783-68B6E17E34A7","FX210911150")</f>
        <v>FX210911150</v>
      </c>
      <c r="F762" t="s">
        <v>19</v>
      </c>
      <c r="G762" t="s">
        <v>19</v>
      </c>
      <c r="H762" t="s">
        <v>82</v>
      </c>
      <c r="I762" t="s">
        <v>1962</v>
      </c>
      <c r="J762">
        <v>65</v>
      </c>
      <c r="K762" t="s">
        <v>84</v>
      </c>
      <c r="L762" t="s">
        <v>85</v>
      </c>
      <c r="M762" t="s">
        <v>86</v>
      </c>
      <c r="N762">
        <v>2</v>
      </c>
      <c r="O762" s="1">
        <v>44516.95684027778</v>
      </c>
      <c r="P762" s="1">
        <v>44517.169988425929</v>
      </c>
      <c r="Q762">
        <v>16328</v>
      </c>
      <c r="R762">
        <v>2088</v>
      </c>
      <c r="S762" t="b">
        <v>0</v>
      </c>
      <c r="T762" t="s">
        <v>87</v>
      </c>
      <c r="U762" t="b">
        <v>0</v>
      </c>
      <c r="V762" t="s">
        <v>130</v>
      </c>
      <c r="W762" s="1">
        <v>44517.158275462964</v>
      </c>
      <c r="X762">
        <v>1251</v>
      </c>
      <c r="Y762">
        <v>83</v>
      </c>
      <c r="Z762">
        <v>0</v>
      </c>
      <c r="AA762">
        <v>83</v>
      </c>
      <c r="AB762">
        <v>0</v>
      </c>
      <c r="AC762">
        <v>65</v>
      </c>
      <c r="AD762">
        <v>-18</v>
      </c>
      <c r="AE762">
        <v>0</v>
      </c>
      <c r="AF762">
        <v>0</v>
      </c>
      <c r="AG762">
        <v>0</v>
      </c>
      <c r="AH762" t="s">
        <v>182</v>
      </c>
      <c r="AI762" s="1">
        <v>44517.169988425929</v>
      </c>
      <c r="AJ762">
        <v>837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-18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>
      <c r="A763" t="s">
        <v>1963</v>
      </c>
      <c r="B763" t="s">
        <v>79</v>
      </c>
      <c r="C763" t="s">
        <v>1961</v>
      </c>
      <c r="D763" t="s">
        <v>81</v>
      </c>
      <c r="E763" s="2" t="str">
        <f>HYPERLINK("capsilon://?command=openfolder&amp;siteaddress=FAM.docvelocity-na8.net&amp;folderid=FX52304720-8D81-AA21-5783-68B6E17E34A7","FX210911150")</f>
        <v>FX210911150</v>
      </c>
      <c r="F763" t="s">
        <v>19</v>
      </c>
      <c r="G763" t="s">
        <v>19</v>
      </c>
      <c r="H763" t="s">
        <v>82</v>
      </c>
      <c r="I763" t="s">
        <v>1964</v>
      </c>
      <c r="J763">
        <v>70</v>
      </c>
      <c r="K763" t="s">
        <v>84</v>
      </c>
      <c r="L763" t="s">
        <v>85</v>
      </c>
      <c r="M763" t="s">
        <v>86</v>
      </c>
      <c r="N763">
        <v>2</v>
      </c>
      <c r="O763" s="1">
        <v>44516.957557870373</v>
      </c>
      <c r="P763" s="1">
        <v>44517.217361111114</v>
      </c>
      <c r="Q763">
        <v>21374</v>
      </c>
      <c r="R763">
        <v>1073</v>
      </c>
      <c r="S763" t="b">
        <v>0</v>
      </c>
      <c r="T763" t="s">
        <v>87</v>
      </c>
      <c r="U763" t="b">
        <v>0</v>
      </c>
      <c r="V763" t="s">
        <v>88</v>
      </c>
      <c r="W763" s="1">
        <v>44517.177789351852</v>
      </c>
      <c r="X763">
        <v>571</v>
      </c>
      <c r="Y763">
        <v>83</v>
      </c>
      <c r="Z763">
        <v>0</v>
      </c>
      <c r="AA763">
        <v>83</v>
      </c>
      <c r="AB763">
        <v>0</v>
      </c>
      <c r="AC763">
        <v>64</v>
      </c>
      <c r="AD763">
        <v>-13</v>
      </c>
      <c r="AE763">
        <v>0</v>
      </c>
      <c r="AF763">
        <v>0</v>
      </c>
      <c r="AG763">
        <v>0</v>
      </c>
      <c r="AH763" t="s">
        <v>721</v>
      </c>
      <c r="AI763" s="1">
        <v>44517.217361111114</v>
      </c>
      <c r="AJ763">
        <v>482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-13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>
      <c r="A764" t="s">
        <v>1965</v>
      </c>
      <c r="B764" t="s">
        <v>79</v>
      </c>
      <c r="C764" t="s">
        <v>1961</v>
      </c>
      <c r="D764" t="s">
        <v>81</v>
      </c>
      <c r="E764" s="2" t="str">
        <f>HYPERLINK("capsilon://?command=openfolder&amp;siteaddress=FAM.docvelocity-na8.net&amp;folderid=FX52304720-8D81-AA21-5783-68B6E17E34A7","FX210911150")</f>
        <v>FX210911150</v>
      </c>
      <c r="F764" t="s">
        <v>19</v>
      </c>
      <c r="G764" t="s">
        <v>19</v>
      </c>
      <c r="H764" t="s">
        <v>82</v>
      </c>
      <c r="I764" t="s">
        <v>1966</v>
      </c>
      <c r="J764">
        <v>73</v>
      </c>
      <c r="K764" t="s">
        <v>84</v>
      </c>
      <c r="L764" t="s">
        <v>85</v>
      </c>
      <c r="M764" t="s">
        <v>86</v>
      </c>
      <c r="N764">
        <v>2</v>
      </c>
      <c r="O764" s="1">
        <v>44516.958090277774</v>
      </c>
      <c r="P764" s="1">
        <v>44517.174675925926</v>
      </c>
      <c r="Q764">
        <v>17652</v>
      </c>
      <c r="R764">
        <v>1061</v>
      </c>
      <c r="S764" t="b">
        <v>0</v>
      </c>
      <c r="T764" t="s">
        <v>87</v>
      </c>
      <c r="U764" t="b">
        <v>0</v>
      </c>
      <c r="V764" t="s">
        <v>130</v>
      </c>
      <c r="W764" s="1">
        <v>44517.167800925927</v>
      </c>
      <c r="X764">
        <v>657</v>
      </c>
      <c r="Y764">
        <v>83</v>
      </c>
      <c r="Z764">
        <v>0</v>
      </c>
      <c r="AA764">
        <v>83</v>
      </c>
      <c r="AB764">
        <v>0</v>
      </c>
      <c r="AC764">
        <v>68</v>
      </c>
      <c r="AD764">
        <v>-10</v>
      </c>
      <c r="AE764">
        <v>0</v>
      </c>
      <c r="AF764">
        <v>0</v>
      </c>
      <c r="AG764">
        <v>0</v>
      </c>
      <c r="AH764" t="s">
        <v>182</v>
      </c>
      <c r="AI764" s="1">
        <v>44517.174675925926</v>
      </c>
      <c r="AJ764">
        <v>404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-10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>
      <c r="A765" t="s">
        <v>1967</v>
      </c>
      <c r="B765" t="s">
        <v>79</v>
      </c>
      <c r="C765" t="s">
        <v>577</v>
      </c>
      <c r="D765" t="s">
        <v>81</v>
      </c>
      <c r="E765" s="2" t="str">
        <f>HYPERLINK("capsilon://?command=openfolder&amp;siteaddress=FAM.docvelocity-na8.net&amp;folderid=FX26AAA5E3-662C-94B8-DF26-F14C3E899C2F","FX210811555")</f>
        <v>FX210811555</v>
      </c>
      <c r="F765" t="s">
        <v>19</v>
      </c>
      <c r="G765" t="s">
        <v>19</v>
      </c>
      <c r="H765" t="s">
        <v>82</v>
      </c>
      <c r="I765" t="s">
        <v>1968</v>
      </c>
      <c r="J765">
        <v>66</v>
      </c>
      <c r="K765" t="s">
        <v>84</v>
      </c>
      <c r="L765" t="s">
        <v>85</v>
      </c>
      <c r="M765" t="s">
        <v>86</v>
      </c>
      <c r="N765">
        <v>2</v>
      </c>
      <c r="O765" s="1">
        <v>44502.427719907406</v>
      </c>
      <c r="P765" s="1">
        <v>44502.429560185185</v>
      </c>
      <c r="Q765">
        <v>32</v>
      </c>
      <c r="R765">
        <v>127</v>
      </c>
      <c r="S765" t="b">
        <v>0</v>
      </c>
      <c r="T765" t="s">
        <v>87</v>
      </c>
      <c r="U765" t="b">
        <v>0</v>
      </c>
      <c r="V765" t="s">
        <v>130</v>
      </c>
      <c r="W765" s="1">
        <v>44502.428287037037</v>
      </c>
      <c r="X765">
        <v>46</v>
      </c>
      <c r="Y765">
        <v>0</v>
      </c>
      <c r="Z765">
        <v>0</v>
      </c>
      <c r="AA765">
        <v>0</v>
      </c>
      <c r="AB765">
        <v>52</v>
      </c>
      <c r="AC765">
        <v>0</v>
      </c>
      <c r="AD765">
        <v>66</v>
      </c>
      <c r="AE765">
        <v>0</v>
      </c>
      <c r="AF765">
        <v>0</v>
      </c>
      <c r="AG765">
        <v>0</v>
      </c>
      <c r="AH765" t="s">
        <v>160</v>
      </c>
      <c r="AI765" s="1">
        <v>44502.429560185185</v>
      </c>
      <c r="AJ765">
        <v>81</v>
      </c>
      <c r="AK765">
        <v>0</v>
      </c>
      <c r="AL765">
        <v>0</v>
      </c>
      <c r="AM765">
        <v>0</v>
      </c>
      <c r="AN765">
        <v>52</v>
      </c>
      <c r="AO765">
        <v>0</v>
      </c>
      <c r="AP765">
        <v>66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>
      <c r="A766" t="s">
        <v>1969</v>
      </c>
      <c r="B766" t="s">
        <v>79</v>
      </c>
      <c r="C766" t="s">
        <v>1947</v>
      </c>
      <c r="D766" t="s">
        <v>81</v>
      </c>
      <c r="E766" s="2" t="str">
        <f>HYPERLINK("capsilon://?command=openfolder&amp;siteaddress=FAM.docvelocity-na8.net&amp;folderid=FXFEDD3E8A-BD37-2D38-5DE7-404935A60A7A","FX21115700")</f>
        <v>FX21115700</v>
      </c>
      <c r="F766" t="s">
        <v>19</v>
      </c>
      <c r="G766" t="s">
        <v>19</v>
      </c>
      <c r="H766" t="s">
        <v>82</v>
      </c>
      <c r="I766" t="s">
        <v>1948</v>
      </c>
      <c r="J766">
        <v>56</v>
      </c>
      <c r="K766" t="s">
        <v>84</v>
      </c>
      <c r="L766" t="s">
        <v>85</v>
      </c>
      <c r="M766" t="s">
        <v>86</v>
      </c>
      <c r="N766">
        <v>2</v>
      </c>
      <c r="O766" s="1">
        <v>44517.177731481483</v>
      </c>
      <c r="P766" s="1">
        <v>44517.211770833332</v>
      </c>
      <c r="Q766">
        <v>1332</v>
      </c>
      <c r="R766">
        <v>1609</v>
      </c>
      <c r="S766" t="b">
        <v>0</v>
      </c>
      <c r="T766" t="s">
        <v>87</v>
      </c>
      <c r="U766" t="b">
        <v>1</v>
      </c>
      <c r="V766" t="s">
        <v>88</v>
      </c>
      <c r="W766" s="1">
        <v>44517.182939814818</v>
      </c>
      <c r="X766">
        <v>444</v>
      </c>
      <c r="Y766">
        <v>42</v>
      </c>
      <c r="Z766">
        <v>0</v>
      </c>
      <c r="AA766">
        <v>42</v>
      </c>
      <c r="AB766">
        <v>0</v>
      </c>
      <c r="AC766">
        <v>20</v>
      </c>
      <c r="AD766">
        <v>14</v>
      </c>
      <c r="AE766">
        <v>0</v>
      </c>
      <c r="AF766">
        <v>0</v>
      </c>
      <c r="AG766">
        <v>0</v>
      </c>
      <c r="AH766" t="s">
        <v>721</v>
      </c>
      <c r="AI766" s="1">
        <v>44517.211770833332</v>
      </c>
      <c r="AJ766">
        <v>1165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14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>
      <c r="A767" t="s">
        <v>1970</v>
      </c>
      <c r="B767" t="s">
        <v>79</v>
      </c>
      <c r="C767" t="s">
        <v>1971</v>
      </c>
      <c r="D767" t="s">
        <v>81</v>
      </c>
      <c r="E767" s="2" t="str">
        <f>HYPERLINK("capsilon://?command=openfolder&amp;siteaddress=FAM.docvelocity-na8.net&amp;folderid=FXA1CE8D6A-2C6A-268B-6BD7-3ECE087F99C6","FX2111268")</f>
        <v>FX2111268</v>
      </c>
      <c r="F767" t="s">
        <v>19</v>
      </c>
      <c r="G767" t="s">
        <v>19</v>
      </c>
      <c r="H767" t="s">
        <v>82</v>
      </c>
      <c r="I767" t="s">
        <v>1972</v>
      </c>
      <c r="J767">
        <v>188</v>
      </c>
      <c r="K767" t="s">
        <v>84</v>
      </c>
      <c r="L767" t="s">
        <v>85</v>
      </c>
      <c r="M767" t="s">
        <v>86</v>
      </c>
      <c r="N767">
        <v>2</v>
      </c>
      <c r="O767" s="1">
        <v>44502.430034722223</v>
      </c>
      <c r="P767" s="1">
        <v>44502.522824074076</v>
      </c>
      <c r="Q767">
        <v>5757</v>
      </c>
      <c r="R767">
        <v>2260</v>
      </c>
      <c r="S767" t="b">
        <v>0</v>
      </c>
      <c r="T767" t="s">
        <v>87</v>
      </c>
      <c r="U767" t="b">
        <v>0</v>
      </c>
      <c r="V767" t="s">
        <v>130</v>
      </c>
      <c r="W767" s="1">
        <v>44502.44363425926</v>
      </c>
      <c r="X767">
        <v>1084</v>
      </c>
      <c r="Y767">
        <v>170</v>
      </c>
      <c r="Z767">
        <v>0</v>
      </c>
      <c r="AA767">
        <v>170</v>
      </c>
      <c r="AB767">
        <v>0</v>
      </c>
      <c r="AC767">
        <v>43</v>
      </c>
      <c r="AD767">
        <v>18</v>
      </c>
      <c r="AE767">
        <v>0</v>
      </c>
      <c r="AF767">
        <v>0</v>
      </c>
      <c r="AG767">
        <v>0</v>
      </c>
      <c r="AH767" t="s">
        <v>89</v>
      </c>
      <c r="AI767" s="1">
        <v>44502.522824074076</v>
      </c>
      <c r="AJ767">
        <v>1176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18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>
      <c r="A768" t="s">
        <v>1973</v>
      </c>
      <c r="B768" t="s">
        <v>79</v>
      </c>
      <c r="C768" t="s">
        <v>1388</v>
      </c>
      <c r="D768" t="s">
        <v>81</v>
      </c>
      <c r="E768" s="2" t="str">
        <f>HYPERLINK("capsilon://?command=openfolder&amp;siteaddress=FAM.docvelocity-na8.net&amp;folderid=FX2C0593AD-455A-3DAE-FB82-B04C216D28C7","FX21114167")</f>
        <v>FX21114167</v>
      </c>
      <c r="F768" t="s">
        <v>19</v>
      </c>
      <c r="G768" t="s">
        <v>19</v>
      </c>
      <c r="H768" t="s">
        <v>82</v>
      </c>
      <c r="I768" t="s">
        <v>1974</v>
      </c>
      <c r="J768">
        <v>76</v>
      </c>
      <c r="K768" t="s">
        <v>84</v>
      </c>
      <c r="L768" t="s">
        <v>85</v>
      </c>
      <c r="M768" t="s">
        <v>86</v>
      </c>
      <c r="N768">
        <v>1</v>
      </c>
      <c r="O768" s="1">
        <v>44517.389513888891</v>
      </c>
      <c r="P768" s="1">
        <v>44517.408078703702</v>
      </c>
      <c r="Q768">
        <v>1296</v>
      </c>
      <c r="R768">
        <v>308</v>
      </c>
      <c r="S768" t="b">
        <v>0</v>
      </c>
      <c r="T768" t="s">
        <v>87</v>
      </c>
      <c r="U768" t="b">
        <v>0</v>
      </c>
      <c r="V768" t="s">
        <v>231</v>
      </c>
      <c r="W768" s="1">
        <v>44517.408078703702</v>
      </c>
      <c r="X768">
        <v>93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76</v>
      </c>
      <c r="AE768">
        <v>74</v>
      </c>
      <c r="AF768">
        <v>0</v>
      </c>
      <c r="AG768">
        <v>2</v>
      </c>
      <c r="AH768" t="s">
        <v>87</v>
      </c>
      <c r="AI768" t="s">
        <v>87</v>
      </c>
      <c r="AJ768" t="s">
        <v>87</v>
      </c>
      <c r="AK768" t="s">
        <v>87</v>
      </c>
      <c r="AL768" t="s">
        <v>87</v>
      </c>
      <c r="AM768" t="s">
        <v>87</v>
      </c>
      <c r="AN768" t="s">
        <v>87</v>
      </c>
      <c r="AO768" t="s">
        <v>87</v>
      </c>
      <c r="AP768" t="s">
        <v>87</v>
      </c>
      <c r="AQ768" t="s">
        <v>87</v>
      </c>
      <c r="AR768" t="s">
        <v>87</v>
      </c>
      <c r="AS768" t="s">
        <v>87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>
      <c r="A769" t="s">
        <v>1975</v>
      </c>
      <c r="B769" t="s">
        <v>79</v>
      </c>
      <c r="C769" t="s">
        <v>1976</v>
      </c>
      <c r="D769" t="s">
        <v>81</v>
      </c>
      <c r="E769" s="2" t="str">
        <f>HYPERLINK("capsilon://?command=openfolder&amp;siteaddress=FAM.docvelocity-na8.net&amp;folderid=FXE73CD3A9-F70D-6612-BA97-3D081432CF69","FX21117300")</f>
        <v>FX21117300</v>
      </c>
      <c r="F769" t="s">
        <v>19</v>
      </c>
      <c r="G769" t="s">
        <v>19</v>
      </c>
      <c r="H769" t="s">
        <v>82</v>
      </c>
      <c r="I769" t="s">
        <v>1977</v>
      </c>
      <c r="J769">
        <v>437</v>
      </c>
      <c r="K769" t="s">
        <v>84</v>
      </c>
      <c r="L769" t="s">
        <v>85</v>
      </c>
      <c r="M769" t="s">
        <v>86</v>
      </c>
      <c r="N769">
        <v>2</v>
      </c>
      <c r="O769" s="1">
        <v>44517.392812500002</v>
      </c>
      <c r="P769" s="1">
        <v>44517.553472222222</v>
      </c>
      <c r="Q769">
        <v>9979</v>
      </c>
      <c r="R769">
        <v>3902</v>
      </c>
      <c r="S769" t="b">
        <v>0</v>
      </c>
      <c r="T769" t="s">
        <v>87</v>
      </c>
      <c r="U769" t="b">
        <v>0</v>
      </c>
      <c r="V769" t="s">
        <v>290</v>
      </c>
      <c r="W769" s="1">
        <v>44517.416979166665</v>
      </c>
      <c r="X769">
        <v>1810</v>
      </c>
      <c r="Y769">
        <v>357</v>
      </c>
      <c r="Z769">
        <v>0</v>
      </c>
      <c r="AA769">
        <v>357</v>
      </c>
      <c r="AB769">
        <v>0</v>
      </c>
      <c r="AC769">
        <v>67</v>
      </c>
      <c r="AD769">
        <v>80</v>
      </c>
      <c r="AE769">
        <v>0</v>
      </c>
      <c r="AF769">
        <v>0</v>
      </c>
      <c r="AG769">
        <v>0</v>
      </c>
      <c r="AH769" t="s">
        <v>89</v>
      </c>
      <c r="AI769" s="1">
        <v>44517.553472222222</v>
      </c>
      <c r="AJ769">
        <v>2085</v>
      </c>
      <c r="AK769">
        <v>4</v>
      </c>
      <c r="AL769">
        <v>0</v>
      </c>
      <c r="AM769">
        <v>4</v>
      </c>
      <c r="AN769">
        <v>0</v>
      </c>
      <c r="AO769">
        <v>4</v>
      </c>
      <c r="AP769">
        <v>76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>
      <c r="A770" t="s">
        <v>1978</v>
      </c>
      <c r="B770" t="s">
        <v>79</v>
      </c>
      <c r="C770" t="s">
        <v>1636</v>
      </c>
      <c r="D770" t="s">
        <v>81</v>
      </c>
      <c r="E770" s="2" t="str">
        <f>HYPERLINK("capsilon://?command=openfolder&amp;siteaddress=FAM.docvelocity-na8.net&amp;folderid=FX8B2D7F31-588F-B598-FCFA-56BB0CC121D6","FX21115933")</f>
        <v>FX21115933</v>
      </c>
      <c r="F770" t="s">
        <v>19</v>
      </c>
      <c r="G770" t="s">
        <v>19</v>
      </c>
      <c r="H770" t="s">
        <v>82</v>
      </c>
      <c r="I770" t="s">
        <v>1979</v>
      </c>
      <c r="J770">
        <v>66</v>
      </c>
      <c r="K770" t="s">
        <v>84</v>
      </c>
      <c r="L770" t="s">
        <v>85</v>
      </c>
      <c r="M770" t="s">
        <v>86</v>
      </c>
      <c r="N770">
        <v>2</v>
      </c>
      <c r="O770" s="1">
        <v>44517.393425925926</v>
      </c>
      <c r="P770" s="1">
        <v>44517.557881944442</v>
      </c>
      <c r="Q770">
        <v>13772</v>
      </c>
      <c r="R770">
        <v>437</v>
      </c>
      <c r="S770" t="b">
        <v>0</v>
      </c>
      <c r="T770" t="s">
        <v>87</v>
      </c>
      <c r="U770" t="b">
        <v>0</v>
      </c>
      <c r="V770" t="s">
        <v>88</v>
      </c>
      <c r="W770" s="1">
        <v>44517.398865740739</v>
      </c>
      <c r="X770">
        <v>181</v>
      </c>
      <c r="Y770">
        <v>52</v>
      </c>
      <c r="Z770">
        <v>0</v>
      </c>
      <c r="AA770">
        <v>52</v>
      </c>
      <c r="AB770">
        <v>0</v>
      </c>
      <c r="AC770">
        <v>35</v>
      </c>
      <c r="AD770">
        <v>14</v>
      </c>
      <c r="AE770">
        <v>0</v>
      </c>
      <c r="AF770">
        <v>0</v>
      </c>
      <c r="AG770">
        <v>0</v>
      </c>
      <c r="AH770" t="s">
        <v>89</v>
      </c>
      <c r="AI770" s="1">
        <v>44517.557881944442</v>
      </c>
      <c r="AJ770">
        <v>247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14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>
      <c r="A771" t="s">
        <v>1980</v>
      </c>
      <c r="B771" t="s">
        <v>79</v>
      </c>
      <c r="C771" t="s">
        <v>1981</v>
      </c>
      <c r="D771" t="s">
        <v>81</v>
      </c>
      <c r="E771" s="2" t="str">
        <f>HYPERLINK("capsilon://?command=openfolder&amp;siteaddress=FAM.docvelocity-na8.net&amp;folderid=FXBA93857D-EF03-41B3-9109-D682279BC0E1","FX21117766")</f>
        <v>FX21117766</v>
      </c>
      <c r="F771" t="s">
        <v>19</v>
      </c>
      <c r="G771" t="s">
        <v>19</v>
      </c>
      <c r="H771" t="s">
        <v>82</v>
      </c>
      <c r="I771" t="s">
        <v>1982</v>
      </c>
      <c r="J771">
        <v>38</v>
      </c>
      <c r="K771" t="s">
        <v>84</v>
      </c>
      <c r="L771" t="s">
        <v>85</v>
      </c>
      <c r="M771" t="s">
        <v>86</v>
      </c>
      <c r="N771">
        <v>2</v>
      </c>
      <c r="O771" s="1">
        <v>44517.397210648145</v>
      </c>
      <c r="P771" s="1">
        <v>44517.582499999997</v>
      </c>
      <c r="Q771">
        <v>15608</v>
      </c>
      <c r="R771">
        <v>401</v>
      </c>
      <c r="S771" t="b">
        <v>0</v>
      </c>
      <c r="T771" t="s">
        <v>87</v>
      </c>
      <c r="U771" t="b">
        <v>0</v>
      </c>
      <c r="V771" t="s">
        <v>130</v>
      </c>
      <c r="W771" s="1">
        <v>44517.399375000001</v>
      </c>
      <c r="X771">
        <v>142</v>
      </c>
      <c r="Y771">
        <v>37</v>
      </c>
      <c r="Z771">
        <v>0</v>
      </c>
      <c r="AA771">
        <v>37</v>
      </c>
      <c r="AB771">
        <v>0</v>
      </c>
      <c r="AC771">
        <v>13</v>
      </c>
      <c r="AD771">
        <v>1</v>
      </c>
      <c r="AE771">
        <v>0</v>
      </c>
      <c r="AF771">
        <v>0</v>
      </c>
      <c r="AG771">
        <v>0</v>
      </c>
      <c r="AH771" t="s">
        <v>160</v>
      </c>
      <c r="AI771" s="1">
        <v>44517.582499999997</v>
      </c>
      <c r="AJ771">
        <v>243</v>
      </c>
      <c r="AK771">
        <v>0</v>
      </c>
      <c r="AL771">
        <v>0</v>
      </c>
      <c r="AM771">
        <v>0</v>
      </c>
      <c r="AN771">
        <v>0</v>
      </c>
      <c r="AO771">
        <v>2</v>
      </c>
      <c r="AP771">
        <v>1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>
      <c r="A772" t="s">
        <v>1983</v>
      </c>
      <c r="B772" t="s">
        <v>79</v>
      </c>
      <c r="C772" t="s">
        <v>679</v>
      </c>
      <c r="D772" t="s">
        <v>81</v>
      </c>
      <c r="E772" s="2" t="str">
        <f>HYPERLINK("capsilon://?command=openfolder&amp;siteaddress=FAM.docvelocity-na8.net&amp;folderid=FX0A902041-04B9-88DF-5EAC-813DB352A6CA","FX21107797")</f>
        <v>FX21107797</v>
      </c>
      <c r="F772" t="s">
        <v>19</v>
      </c>
      <c r="G772" t="s">
        <v>19</v>
      </c>
      <c r="H772" t="s">
        <v>82</v>
      </c>
      <c r="I772" t="s">
        <v>1984</v>
      </c>
      <c r="J772">
        <v>66</v>
      </c>
      <c r="K772" t="s">
        <v>84</v>
      </c>
      <c r="L772" t="s">
        <v>85</v>
      </c>
      <c r="M772" t="s">
        <v>86</v>
      </c>
      <c r="N772">
        <v>2</v>
      </c>
      <c r="O772" s="1">
        <v>44517.402395833335</v>
      </c>
      <c r="P772" s="1">
        <v>44517.608842592592</v>
      </c>
      <c r="Q772">
        <v>16461</v>
      </c>
      <c r="R772">
        <v>1376</v>
      </c>
      <c r="S772" t="b">
        <v>0</v>
      </c>
      <c r="T772" t="s">
        <v>87</v>
      </c>
      <c r="U772" t="b">
        <v>0</v>
      </c>
      <c r="V772" t="s">
        <v>130</v>
      </c>
      <c r="W772" s="1">
        <v>44517.412731481483</v>
      </c>
      <c r="X772">
        <v>590</v>
      </c>
      <c r="Y772">
        <v>52</v>
      </c>
      <c r="Z772">
        <v>0</v>
      </c>
      <c r="AA772">
        <v>52</v>
      </c>
      <c r="AB772">
        <v>0</v>
      </c>
      <c r="AC772">
        <v>40</v>
      </c>
      <c r="AD772">
        <v>14</v>
      </c>
      <c r="AE772">
        <v>0</v>
      </c>
      <c r="AF772">
        <v>0</v>
      </c>
      <c r="AG772">
        <v>0</v>
      </c>
      <c r="AH772" t="s">
        <v>160</v>
      </c>
      <c r="AI772" s="1">
        <v>44517.608842592592</v>
      </c>
      <c r="AJ772">
        <v>542</v>
      </c>
      <c r="AK772">
        <v>1</v>
      </c>
      <c r="AL772">
        <v>0</v>
      </c>
      <c r="AM772">
        <v>1</v>
      </c>
      <c r="AN772">
        <v>0</v>
      </c>
      <c r="AO772">
        <v>1</v>
      </c>
      <c r="AP772">
        <v>13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>
      <c r="A773" t="s">
        <v>1985</v>
      </c>
      <c r="B773" t="s">
        <v>79</v>
      </c>
      <c r="C773" t="s">
        <v>1986</v>
      </c>
      <c r="D773" t="s">
        <v>81</v>
      </c>
      <c r="E773" s="2" t="str">
        <f>HYPERLINK("capsilon://?command=openfolder&amp;siteaddress=FAM.docvelocity-na8.net&amp;folderid=FX505FB029-FECC-DAF4-7860-97A9E441AB3C","FX210911889")</f>
        <v>FX210911889</v>
      </c>
      <c r="F773" t="s">
        <v>19</v>
      </c>
      <c r="G773" t="s">
        <v>19</v>
      </c>
      <c r="H773" t="s">
        <v>82</v>
      </c>
      <c r="I773" t="s">
        <v>1987</v>
      </c>
      <c r="J773">
        <v>76</v>
      </c>
      <c r="K773" t="s">
        <v>84</v>
      </c>
      <c r="L773" t="s">
        <v>85</v>
      </c>
      <c r="M773" t="s">
        <v>86</v>
      </c>
      <c r="N773">
        <v>2</v>
      </c>
      <c r="O773" s="1">
        <v>44517.405902777777</v>
      </c>
      <c r="P773" s="1">
        <v>44517.614039351851</v>
      </c>
      <c r="Q773">
        <v>16961</v>
      </c>
      <c r="R773">
        <v>1022</v>
      </c>
      <c r="S773" t="b">
        <v>0</v>
      </c>
      <c r="T773" t="s">
        <v>87</v>
      </c>
      <c r="U773" t="b">
        <v>0</v>
      </c>
      <c r="V773" t="s">
        <v>88</v>
      </c>
      <c r="W773" s="1">
        <v>44517.412754629629</v>
      </c>
      <c r="X773">
        <v>574</v>
      </c>
      <c r="Y773">
        <v>74</v>
      </c>
      <c r="Z773">
        <v>0</v>
      </c>
      <c r="AA773">
        <v>74</v>
      </c>
      <c r="AB773">
        <v>0</v>
      </c>
      <c r="AC773">
        <v>43</v>
      </c>
      <c r="AD773">
        <v>2</v>
      </c>
      <c r="AE773">
        <v>0</v>
      </c>
      <c r="AF773">
        <v>0</v>
      </c>
      <c r="AG773">
        <v>0</v>
      </c>
      <c r="AH773" t="s">
        <v>160</v>
      </c>
      <c r="AI773" s="1">
        <v>44517.614039351851</v>
      </c>
      <c r="AJ773">
        <v>448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1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>
      <c r="A774" t="s">
        <v>1988</v>
      </c>
      <c r="B774" t="s">
        <v>79</v>
      </c>
      <c r="C774" t="s">
        <v>1942</v>
      </c>
      <c r="D774" t="s">
        <v>81</v>
      </c>
      <c r="E774" s="2" t="str">
        <f>HYPERLINK("capsilon://?command=openfolder&amp;siteaddress=FAM.docvelocity-na8.net&amp;folderid=FX48EEE83C-A7AC-B103-78D2-174E06F6E1EB","FX21112544")</f>
        <v>FX21112544</v>
      </c>
      <c r="F774" t="s">
        <v>19</v>
      </c>
      <c r="G774" t="s">
        <v>19</v>
      </c>
      <c r="H774" t="s">
        <v>82</v>
      </c>
      <c r="I774" t="s">
        <v>1943</v>
      </c>
      <c r="J774">
        <v>252</v>
      </c>
      <c r="K774" t="s">
        <v>84</v>
      </c>
      <c r="L774" t="s">
        <v>85</v>
      </c>
      <c r="M774" t="s">
        <v>86</v>
      </c>
      <c r="N774">
        <v>2</v>
      </c>
      <c r="O774" s="1">
        <v>44517.407743055555</v>
      </c>
      <c r="P774" s="1">
        <v>44517.518877314818</v>
      </c>
      <c r="Q774">
        <v>6414</v>
      </c>
      <c r="R774">
        <v>3188</v>
      </c>
      <c r="S774" t="b">
        <v>0</v>
      </c>
      <c r="T774" t="s">
        <v>87</v>
      </c>
      <c r="U774" t="b">
        <v>1</v>
      </c>
      <c r="V774" t="s">
        <v>99</v>
      </c>
      <c r="W774" s="1">
        <v>44517.437442129631</v>
      </c>
      <c r="X774">
        <v>2259</v>
      </c>
      <c r="Y774">
        <v>130</v>
      </c>
      <c r="Z774">
        <v>0</v>
      </c>
      <c r="AA774">
        <v>130</v>
      </c>
      <c r="AB774">
        <v>0</v>
      </c>
      <c r="AC774">
        <v>16</v>
      </c>
      <c r="AD774">
        <v>122</v>
      </c>
      <c r="AE774">
        <v>0</v>
      </c>
      <c r="AF774">
        <v>0</v>
      </c>
      <c r="AG774">
        <v>0</v>
      </c>
      <c r="AH774" t="s">
        <v>89</v>
      </c>
      <c r="AI774" s="1">
        <v>44517.518877314818</v>
      </c>
      <c r="AJ774">
        <v>919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121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>
      <c r="A775" t="s">
        <v>1989</v>
      </c>
      <c r="B775" t="s">
        <v>79</v>
      </c>
      <c r="C775" t="s">
        <v>1388</v>
      </c>
      <c r="D775" t="s">
        <v>81</v>
      </c>
      <c r="E775" s="2" t="str">
        <f>HYPERLINK("capsilon://?command=openfolder&amp;siteaddress=FAM.docvelocity-na8.net&amp;folderid=FX2C0593AD-455A-3DAE-FB82-B04C216D28C7","FX21114167")</f>
        <v>FX21114167</v>
      </c>
      <c r="F775" t="s">
        <v>19</v>
      </c>
      <c r="G775" t="s">
        <v>19</v>
      </c>
      <c r="H775" t="s">
        <v>82</v>
      </c>
      <c r="I775" t="s">
        <v>1974</v>
      </c>
      <c r="J775">
        <v>132</v>
      </c>
      <c r="K775" t="s">
        <v>84</v>
      </c>
      <c r="L775" t="s">
        <v>85</v>
      </c>
      <c r="M775" t="s">
        <v>86</v>
      </c>
      <c r="N775">
        <v>2</v>
      </c>
      <c r="O775" s="1">
        <v>44517.408796296295</v>
      </c>
      <c r="P775" s="1">
        <v>44517.529328703706</v>
      </c>
      <c r="Q775">
        <v>7975</v>
      </c>
      <c r="R775">
        <v>2439</v>
      </c>
      <c r="S775" t="b">
        <v>0</v>
      </c>
      <c r="T775" t="s">
        <v>87</v>
      </c>
      <c r="U775" t="b">
        <v>1</v>
      </c>
      <c r="V775" t="s">
        <v>130</v>
      </c>
      <c r="W775" s="1">
        <v>44517.430312500001</v>
      </c>
      <c r="X775">
        <v>1518</v>
      </c>
      <c r="Y775">
        <v>104</v>
      </c>
      <c r="Z775">
        <v>0</v>
      </c>
      <c r="AA775">
        <v>104</v>
      </c>
      <c r="AB775">
        <v>0</v>
      </c>
      <c r="AC775">
        <v>67</v>
      </c>
      <c r="AD775">
        <v>28</v>
      </c>
      <c r="AE775">
        <v>0</v>
      </c>
      <c r="AF775">
        <v>0</v>
      </c>
      <c r="AG775">
        <v>0</v>
      </c>
      <c r="AH775" t="s">
        <v>89</v>
      </c>
      <c r="AI775" s="1">
        <v>44517.529328703706</v>
      </c>
      <c r="AJ775">
        <v>902</v>
      </c>
      <c r="AK775">
        <v>2</v>
      </c>
      <c r="AL775">
        <v>0</v>
      </c>
      <c r="AM775">
        <v>2</v>
      </c>
      <c r="AN775">
        <v>0</v>
      </c>
      <c r="AO775">
        <v>2</v>
      </c>
      <c r="AP775">
        <v>26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>
      <c r="A776" t="s">
        <v>1990</v>
      </c>
      <c r="B776" t="s">
        <v>79</v>
      </c>
      <c r="C776" t="s">
        <v>1991</v>
      </c>
      <c r="D776" t="s">
        <v>81</v>
      </c>
      <c r="E776" s="2" t="str">
        <f>HYPERLINK("capsilon://?command=openfolder&amp;siteaddress=FAM.docvelocity-na8.net&amp;folderid=FXB5DA3298-D8C2-EAB7-7543-8836BF4E4C11","FX21117852")</f>
        <v>FX21117852</v>
      </c>
      <c r="F776" t="s">
        <v>19</v>
      </c>
      <c r="G776" t="s">
        <v>19</v>
      </c>
      <c r="H776" t="s">
        <v>82</v>
      </c>
      <c r="I776" t="s">
        <v>1992</v>
      </c>
      <c r="J776">
        <v>406</v>
      </c>
      <c r="K776" t="s">
        <v>84</v>
      </c>
      <c r="L776" t="s">
        <v>85</v>
      </c>
      <c r="M776" t="s">
        <v>86</v>
      </c>
      <c r="N776">
        <v>2</v>
      </c>
      <c r="O776" s="1">
        <v>44517.424444444441</v>
      </c>
      <c r="P776" s="1">
        <v>44517.633171296293</v>
      </c>
      <c r="Q776">
        <v>15380</v>
      </c>
      <c r="R776">
        <v>2654</v>
      </c>
      <c r="S776" t="b">
        <v>0</v>
      </c>
      <c r="T776" t="s">
        <v>87</v>
      </c>
      <c r="U776" t="b">
        <v>0</v>
      </c>
      <c r="V776" t="s">
        <v>130</v>
      </c>
      <c r="W776" s="1">
        <v>44517.44190972222</v>
      </c>
      <c r="X776">
        <v>1002</v>
      </c>
      <c r="Y776">
        <v>343</v>
      </c>
      <c r="Z776">
        <v>0</v>
      </c>
      <c r="AA776">
        <v>343</v>
      </c>
      <c r="AB776">
        <v>0</v>
      </c>
      <c r="AC776">
        <v>52</v>
      </c>
      <c r="AD776">
        <v>63</v>
      </c>
      <c r="AE776">
        <v>0</v>
      </c>
      <c r="AF776">
        <v>0</v>
      </c>
      <c r="AG776">
        <v>0</v>
      </c>
      <c r="AH776" t="s">
        <v>160</v>
      </c>
      <c r="AI776" s="1">
        <v>44517.633171296293</v>
      </c>
      <c r="AJ776">
        <v>1652</v>
      </c>
      <c r="AK776">
        <v>6</v>
      </c>
      <c r="AL776">
        <v>0</v>
      </c>
      <c r="AM776">
        <v>6</v>
      </c>
      <c r="AN776">
        <v>0</v>
      </c>
      <c r="AO776">
        <v>6</v>
      </c>
      <c r="AP776">
        <v>57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>
      <c r="A777" t="s">
        <v>1993</v>
      </c>
      <c r="B777" t="s">
        <v>79</v>
      </c>
      <c r="C777" t="s">
        <v>1994</v>
      </c>
      <c r="D777" t="s">
        <v>81</v>
      </c>
      <c r="E777" s="2" t="str">
        <f>HYPERLINK("capsilon://?command=openfolder&amp;siteaddress=FAM.docvelocity-na8.net&amp;folderid=FXAA19D8EB-5368-7C8B-B425-BC66023C6240","FX21117834")</f>
        <v>FX21117834</v>
      </c>
      <c r="F777" t="s">
        <v>19</v>
      </c>
      <c r="G777" t="s">
        <v>19</v>
      </c>
      <c r="H777" t="s">
        <v>82</v>
      </c>
      <c r="I777" t="s">
        <v>1995</v>
      </c>
      <c r="J777">
        <v>141</v>
      </c>
      <c r="K777" t="s">
        <v>84</v>
      </c>
      <c r="L777" t="s">
        <v>85</v>
      </c>
      <c r="M777" t="s">
        <v>86</v>
      </c>
      <c r="N777">
        <v>2</v>
      </c>
      <c r="O777" s="1">
        <v>44517.438703703701</v>
      </c>
      <c r="P777" s="1">
        <v>44517.640520833331</v>
      </c>
      <c r="Q777">
        <v>16370</v>
      </c>
      <c r="R777">
        <v>1067</v>
      </c>
      <c r="S777" t="b">
        <v>0</v>
      </c>
      <c r="T777" t="s">
        <v>87</v>
      </c>
      <c r="U777" t="b">
        <v>0</v>
      </c>
      <c r="V777" t="s">
        <v>181</v>
      </c>
      <c r="W777" s="1">
        <v>44517.443784722222</v>
      </c>
      <c r="X777">
        <v>426</v>
      </c>
      <c r="Y777">
        <v>117</v>
      </c>
      <c r="Z777">
        <v>0</v>
      </c>
      <c r="AA777">
        <v>117</v>
      </c>
      <c r="AB777">
        <v>0</v>
      </c>
      <c r="AC777">
        <v>21</v>
      </c>
      <c r="AD777">
        <v>24</v>
      </c>
      <c r="AE777">
        <v>0</v>
      </c>
      <c r="AF777">
        <v>0</v>
      </c>
      <c r="AG777">
        <v>0</v>
      </c>
      <c r="AH777" t="s">
        <v>160</v>
      </c>
      <c r="AI777" s="1">
        <v>44517.640520833331</v>
      </c>
      <c r="AJ777">
        <v>634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24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>
      <c r="A778" t="s">
        <v>1996</v>
      </c>
      <c r="B778" t="s">
        <v>79</v>
      </c>
      <c r="C778" t="s">
        <v>1997</v>
      </c>
      <c r="D778" t="s">
        <v>81</v>
      </c>
      <c r="E778" s="2" t="str">
        <f>HYPERLINK("capsilon://?command=openfolder&amp;siteaddress=FAM.docvelocity-na8.net&amp;folderid=FX217937E7-C037-502E-66EE-A360D5E466EC","FX21117447")</f>
        <v>FX21117447</v>
      </c>
      <c r="F778" t="s">
        <v>19</v>
      </c>
      <c r="G778" t="s">
        <v>19</v>
      </c>
      <c r="H778" t="s">
        <v>82</v>
      </c>
      <c r="I778" t="s">
        <v>1998</v>
      </c>
      <c r="J778">
        <v>163</v>
      </c>
      <c r="K778" t="s">
        <v>84</v>
      </c>
      <c r="L778" t="s">
        <v>85</v>
      </c>
      <c r="M778" t="s">
        <v>86</v>
      </c>
      <c r="N778">
        <v>2</v>
      </c>
      <c r="O778" s="1">
        <v>44517.44427083333</v>
      </c>
      <c r="P778" s="1">
        <v>44517.647523148145</v>
      </c>
      <c r="Q778">
        <v>15775</v>
      </c>
      <c r="R778">
        <v>1786</v>
      </c>
      <c r="S778" t="b">
        <v>0</v>
      </c>
      <c r="T778" t="s">
        <v>87</v>
      </c>
      <c r="U778" t="b">
        <v>0</v>
      </c>
      <c r="V778" t="s">
        <v>125</v>
      </c>
      <c r="W778" s="1">
        <v>44517.458090277774</v>
      </c>
      <c r="X778">
        <v>1182</v>
      </c>
      <c r="Y778">
        <v>136</v>
      </c>
      <c r="Z778">
        <v>0</v>
      </c>
      <c r="AA778">
        <v>136</v>
      </c>
      <c r="AB778">
        <v>0</v>
      </c>
      <c r="AC778">
        <v>44</v>
      </c>
      <c r="AD778">
        <v>27</v>
      </c>
      <c r="AE778">
        <v>0</v>
      </c>
      <c r="AF778">
        <v>0</v>
      </c>
      <c r="AG778">
        <v>0</v>
      </c>
      <c r="AH778" t="s">
        <v>160</v>
      </c>
      <c r="AI778" s="1">
        <v>44517.647523148145</v>
      </c>
      <c r="AJ778">
        <v>604</v>
      </c>
      <c r="AK778">
        <v>2</v>
      </c>
      <c r="AL778">
        <v>0</v>
      </c>
      <c r="AM778">
        <v>2</v>
      </c>
      <c r="AN778">
        <v>0</v>
      </c>
      <c r="AO778">
        <v>2</v>
      </c>
      <c r="AP778">
        <v>25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>
      <c r="A779" t="s">
        <v>1999</v>
      </c>
      <c r="B779" t="s">
        <v>79</v>
      </c>
      <c r="C779" t="s">
        <v>2000</v>
      </c>
      <c r="D779" t="s">
        <v>81</v>
      </c>
      <c r="E779" s="2" t="str">
        <f>HYPERLINK("capsilon://?command=openfolder&amp;siteaddress=FAM.docvelocity-na8.net&amp;folderid=FXA59F57D3-3FFF-B519-0FC8-A0FBBE1D5E8C","FX211013392")</f>
        <v>FX211013392</v>
      </c>
      <c r="F779" t="s">
        <v>19</v>
      </c>
      <c r="G779" t="s">
        <v>19</v>
      </c>
      <c r="H779" t="s">
        <v>82</v>
      </c>
      <c r="I779" t="s">
        <v>2001</v>
      </c>
      <c r="J779">
        <v>91</v>
      </c>
      <c r="K779" t="s">
        <v>84</v>
      </c>
      <c r="L779" t="s">
        <v>85</v>
      </c>
      <c r="M779" t="s">
        <v>86</v>
      </c>
      <c r="N779">
        <v>2</v>
      </c>
      <c r="O779" s="1">
        <v>44502.434710648151</v>
      </c>
      <c r="P779" s="1">
        <v>44502.532175925924</v>
      </c>
      <c r="Q779">
        <v>6042</v>
      </c>
      <c r="R779">
        <v>2379</v>
      </c>
      <c r="S779" t="b">
        <v>0</v>
      </c>
      <c r="T779" t="s">
        <v>87</v>
      </c>
      <c r="U779" t="b">
        <v>0</v>
      </c>
      <c r="V779" t="s">
        <v>181</v>
      </c>
      <c r="W779" s="1">
        <v>44502.458414351851</v>
      </c>
      <c r="X779">
        <v>1462</v>
      </c>
      <c r="Y779">
        <v>139</v>
      </c>
      <c r="Z779">
        <v>0</v>
      </c>
      <c r="AA779">
        <v>139</v>
      </c>
      <c r="AB779">
        <v>0</v>
      </c>
      <c r="AC779">
        <v>125</v>
      </c>
      <c r="AD779">
        <v>-48</v>
      </c>
      <c r="AE779">
        <v>0</v>
      </c>
      <c r="AF779">
        <v>0</v>
      </c>
      <c r="AG779">
        <v>0</v>
      </c>
      <c r="AH779" t="s">
        <v>89</v>
      </c>
      <c r="AI779" s="1">
        <v>44502.532175925924</v>
      </c>
      <c r="AJ779">
        <v>807</v>
      </c>
      <c r="AK779">
        <v>1</v>
      </c>
      <c r="AL779">
        <v>0</v>
      </c>
      <c r="AM779">
        <v>1</v>
      </c>
      <c r="AN779">
        <v>0</v>
      </c>
      <c r="AO779">
        <v>1</v>
      </c>
      <c r="AP779">
        <v>-49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>
      <c r="A780" t="s">
        <v>2002</v>
      </c>
      <c r="B780" t="s">
        <v>79</v>
      </c>
      <c r="C780" t="s">
        <v>613</v>
      </c>
      <c r="D780" t="s">
        <v>81</v>
      </c>
      <c r="E780" s="2" t="str">
        <f>HYPERLINK("capsilon://?command=openfolder&amp;siteaddress=FAM.docvelocity-na8.net&amp;folderid=FX3121591D-9B2C-CE71-4D75-C24A7A3DC1F3","FX211011821")</f>
        <v>FX211011821</v>
      </c>
      <c r="F780" t="s">
        <v>19</v>
      </c>
      <c r="G780" t="s">
        <v>19</v>
      </c>
      <c r="H780" t="s">
        <v>82</v>
      </c>
      <c r="I780" t="s">
        <v>2003</v>
      </c>
      <c r="J780">
        <v>66</v>
      </c>
      <c r="K780" t="s">
        <v>84</v>
      </c>
      <c r="L780" t="s">
        <v>85</v>
      </c>
      <c r="M780" t="s">
        <v>86</v>
      </c>
      <c r="N780">
        <v>2</v>
      </c>
      <c r="O780" s="1">
        <v>44502.435243055559</v>
      </c>
      <c r="P780" s="1">
        <v>44502.53465277778</v>
      </c>
      <c r="Q780">
        <v>8124</v>
      </c>
      <c r="R780">
        <v>465</v>
      </c>
      <c r="S780" t="b">
        <v>0</v>
      </c>
      <c r="T780" t="s">
        <v>87</v>
      </c>
      <c r="U780" t="b">
        <v>0</v>
      </c>
      <c r="V780" t="s">
        <v>1120</v>
      </c>
      <c r="W780" s="1">
        <v>44502.444641203707</v>
      </c>
      <c r="X780">
        <v>252</v>
      </c>
      <c r="Y780">
        <v>52</v>
      </c>
      <c r="Z780">
        <v>0</v>
      </c>
      <c r="AA780">
        <v>52</v>
      </c>
      <c r="AB780">
        <v>0</v>
      </c>
      <c r="AC780">
        <v>29</v>
      </c>
      <c r="AD780">
        <v>14</v>
      </c>
      <c r="AE780">
        <v>0</v>
      </c>
      <c r="AF780">
        <v>0</v>
      </c>
      <c r="AG780">
        <v>0</v>
      </c>
      <c r="AH780" t="s">
        <v>89</v>
      </c>
      <c r="AI780" s="1">
        <v>44502.53465277778</v>
      </c>
      <c r="AJ780">
        <v>213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14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>
      <c r="A781" t="s">
        <v>2004</v>
      </c>
      <c r="B781" t="s">
        <v>79</v>
      </c>
      <c r="C781" t="s">
        <v>2005</v>
      </c>
      <c r="D781" t="s">
        <v>81</v>
      </c>
      <c r="E781" s="2" t="str">
        <f>HYPERLINK("capsilon://?command=openfolder&amp;siteaddress=FAM.docvelocity-na8.net&amp;folderid=FX6C16B634-51FB-BD8E-4375-B203D5F5F3C3","FX21117864")</f>
        <v>FX21117864</v>
      </c>
      <c r="F781" t="s">
        <v>19</v>
      </c>
      <c r="G781" t="s">
        <v>19</v>
      </c>
      <c r="H781" t="s">
        <v>82</v>
      </c>
      <c r="I781" t="s">
        <v>2006</v>
      </c>
      <c r="J781">
        <v>126</v>
      </c>
      <c r="K781" t="s">
        <v>84</v>
      </c>
      <c r="L781" t="s">
        <v>85</v>
      </c>
      <c r="M781" t="s">
        <v>86</v>
      </c>
      <c r="N781">
        <v>2</v>
      </c>
      <c r="O781" s="1">
        <v>44517.467638888891</v>
      </c>
      <c r="P781" s="1">
        <v>44517.653668981482</v>
      </c>
      <c r="Q781">
        <v>15321</v>
      </c>
      <c r="R781">
        <v>752</v>
      </c>
      <c r="S781" t="b">
        <v>0</v>
      </c>
      <c r="T781" t="s">
        <v>87</v>
      </c>
      <c r="U781" t="b">
        <v>0</v>
      </c>
      <c r="V781" t="s">
        <v>130</v>
      </c>
      <c r="W781" s="1">
        <v>44517.470578703702</v>
      </c>
      <c r="X781">
        <v>222</v>
      </c>
      <c r="Y781">
        <v>97</v>
      </c>
      <c r="Z781">
        <v>0</v>
      </c>
      <c r="AA781">
        <v>97</v>
      </c>
      <c r="AB781">
        <v>0</v>
      </c>
      <c r="AC781">
        <v>12</v>
      </c>
      <c r="AD781">
        <v>29</v>
      </c>
      <c r="AE781">
        <v>0</v>
      </c>
      <c r="AF781">
        <v>0</v>
      </c>
      <c r="AG781">
        <v>0</v>
      </c>
      <c r="AH781" t="s">
        <v>160</v>
      </c>
      <c r="AI781" s="1">
        <v>44517.653668981482</v>
      </c>
      <c r="AJ781">
        <v>530</v>
      </c>
      <c r="AK781">
        <v>1</v>
      </c>
      <c r="AL781">
        <v>0</v>
      </c>
      <c r="AM781">
        <v>1</v>
      </c>
      <c r="AN781">
        <v>0</v>
      </c>
      <c r="AO781">
        <v>1</v>
      </c>
      <c r="AP781">
        <v>28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>
      <c r="A782" t="s">
        <v>2007</v>
      </c>
      <c r="B782" t="s">
        <v>79</v>
      </c>
      <c r="C782" t="s">
        <v>158</v>
      </c>
      <c r="D782" t="s">
        <v>81</v>
      </c>
      <c r="E782" s="2" t="str">
        <f>HYPERLINK("capsilon://?command=openfolder&amp;siteaddress=FAM.docvelocity-na8.net&amp;folderid=FXF73F3A2C-B952-BC57-FBC7-9A55E960B26C","FX211013270")</f>
        <v>FX211013270</v>
      </c>
      <c r="F782" t="s">
        <v>19</v>
      </c>
      <c r="G782" t="s">
        <v>19</v>
      </c>
      <c r="H782" t="s">
        <v>82</v>
      </c>
      <c r="I782" t="s">
        <v>2008</v>
      </c>
      <c r="J782">
        <v>38</v>
      </c>
      <c r="K782" t="s">
        <v>84</v>
      </c>
      <c r="L782" t="s">
        <v>85</v>
      </c>
      <c r="M782" t="s">
        <v>86</v>
      </c>
      <c r="N782">
        <v>2</v>
      </c>
      <c r="O782" s="1">
        <v>44502.437418981484</v>
      </c>
      <c r="P782" s="1">
        <v>44502.542002314818</v>
      </c>
      <c r="Q782">
        <v>8277</v>
      </c>
      <c r="R782">
        <v>759</v>
      </c>
      <c r="S782" t="b">
        <v>0</v>
      </c>
      <c r="T782" t="s">
        <v>87</v>
      </c>
      <c r="U782" t="b">
        <v>0</v>
      </c>
      <c r="V782" t="s">
        <v>130</v>
      </c>
      <c r="W782" s="1">
        <v>44502.448518518519</v>
      </c>
      <c r="X782">
        <v>422</v>
      </c>
      <c r="Y782">
        <v>37</v>
      </c>
      <c r="Z782">
        <v>0</v>
      </c>
      <c r="AA782">
        <v>37</v>
      </c>
      <c r="AB782">
        <v>0</v>
      </c>
      <c r="AC782">
        <v>18</v>
      </c>
      <c r="AD782">
        <v>1</v>
      </c>
      <c r="AE782">
        <v>0</v>
      </c>
      <c r="AF782">
        <v>0</v>
      </c>
      <c r="AG782">
        <v>0</v>
      </c>
      <c r="AH782" t="s">
        <v>89</v>
      </c>
      <c r="AI782" s="1">
        <v>44502.542002314818</v>
      </c>
      <c r="AJ782">
        <v>301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>
      <c r="A783" t="s">
        <v>2009</v>
      </c>
      <c r="B783" t="s">
        <v>79</v>
      </c>
      <c r="C783" t="s">
        <v>1465</v>
      </c>
      <c r="D783" t="s">
        <v>81</v>
      </c>
      <c r="E783" s="2" t="str">
        <f>HYPERLINK("capsilon://?command=openfolder&amp;siteaddress=FAM.docvelocity-na8.net&amp;folderid=FXA1EE7195-D32D-20F0-EDCF-506EA1F03B7A","FX21107185")</f>
        <v>FX21107185</v>
      </c>
      <c r="F783" t="s">
        <v>19</v>
      </c>
      <c r="G783" t="s">
        <v>19</v>
      </c>
      <c r="H783" t="s">
        <v>82</v>
      </c>
      <c r="I783" t="s">
        <v>2010</v>
      </c>
      <c r="J783">
        <v>66</v>
      </c>
      <c r="K783" t="s">
        <v>84</v>
      </c>
      <c r="L783" t="s">
        <v>85</v>
      </c>
      <c r="M783" t="s">
        <v>86</v>
      </c>
      <c r="N783">
        <v>2</v>
      </c>
      <c r="O783" s="1">
        <v>44502.438935185186</v>
      </c>
      <c r="P783" s="1">
        <v>44502.54515046296</v>
      </c>
      <c r="Q783">
        <v>8488</v>
      </c>
      <c r="R783">
        <v>689</v>
      </c>
      <c r="S783" t="b">
        <v>0</v>
      </c>
      <c r="T783" t="s">
        <v>87</v>
      </c>
      <c r="U783" t="b">
        <v>0</v>
      </c>
      <c r="V783" t="s">
        <v>1120</v>
      </c>
      <c r="W783" s="1">
        <v>44502.449490740742</v>
      </c>
      <c r="X783">
        <v>418</v>
      </c>
      <c r="Y783">
        <v>52</v>
      </c>
      <c r="Z783">
        <v>0</v>
      </c>
      <c r="AA783">
        <v>52</v>
      </c>
      <c r="AB783">
        <v>0</v>
      </c>
      <c r="AC783">
        <v>28</v>
      </c>
      <c r="AD783">
        <v>14</v>
      </c>
      <c r="AE783">
        <v>0</v>
      </c>
      <c r="AF783">
        <v>0</v>
      </c>
      <c r="AG783">
        <v>0</v>
      </c>
      <c r="AH783" t="s">
        <v>89</v>
      </c>
      <c r="AI783" s="1">
        <v>44502.54515046296</v>
      </c>
      <c r="AJ783">
        <v>271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14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>
      <c r="A784" t="s">
        <v>2011</v>
      </c>
      <c r="B784" t="s">
        <v>79</v>
      </c>
      <c r="C784" t="s">
        <v>1668</v>
      </c>
      <c r="D784" t="s">
        <v>81</v>
      </c>
      <c r="E784" s="2" t="str">
        <f>HYPERLINK("capsilon://?command=openfolder&amp;siteaddress=FAM.docvelocity-na8.net&amp;folderid=FX11B37E36-FD3B-6E5D-C67D-4F03A728636F","FX21116234")</f>
        <v>FX21116234</v>
      </c>
      <c r="F784" t="s">
        <v>19</v>
      </c>
      <c r="G784" t="s">
        <v>19</v>
      </c>
      <c r="H784" t="s">
        <v>82</v>
      </c>
      <c r="I784" t="s">
        <v>2012</v>
      </c>
      <c r="J784">
        <v>38</v>
      </c>
      <c r="K784" t="s">
        <v>84</v>
      </c>
      <c r="L784" t="s">
        <v>85</v>
      </c>
      <c r="M784" t="s">
        <v>86</v>
      </c>
      <c r="N784">
        <v>2</v>
      </c>
      <c r="O784" s="1">
        <v>44517.491053240738</v>
      </c>
      <c r="P784" s="1">
        <v>44517.656388888892</v>
      </c>
      <c r="Q784">
        <v>13805</v>
      </c>
      <c r="R784">
        <v>480</v>
      </c>
      <c r="S784" t="b">
        <v>0</v>
      </c>
      <c r="T784" t="s">
        <v>87</v>
      </c>
      <c r="U784" t="b">
        <v>0</v>
      </c>
      <c r="V784" t="s">
        <v>130</v>
      </c>
      <c r="W784" s="1">
        <v>44517.493935185186</v>
      </c>
      <c r="X784">
        <v>246</v>
      </c>
      <c r="Y784">
        <v>37</v>
      </c>
      <c r="Z784">
        <v>0</v>
      </c>
      <c r="AA784">
        <v>37</v>
      </c>
      <c r="AB784">
        <v>0</v>
      </c>
      <c r="AC784">
        <v>18</v>
      </c>
      <c r="AD784">
        <v>1</v>
      </c>
      <c r="AE784">
        <v>0</v>
      </c>
      <c r="AF784">
        <v>0</v>
      </c>
      <c r="AG784">
        <v>0</v>
      </c>
      <c r="AH784" t="s">
        <v>160</v>
      </c>
      <c r="AI784" s="1">
        <v>44517.656388888892</v>
      </c>
      <c r="AJ784">
        <v>234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>
      <c r="A785" t="s">
        <v>2013</v>
      </c>
      <c r="B785" t="s">
        <v>79</v>
      </c>
      <c r="C785" t="s">
        <v>2014</v>
      </c>
      <c r="D785" t="s">
        <v>81</v>
      </c>
      <c r="E785" s="2" t="str">
        <f>HYPERLINK("capsilon://?command=openfolder&amp;siteaddress=FAM.docvelocity-na8.net&amp;folderid=FXA429FEA0-64A0-B380-033A-F2B60DB019DC","FX21104806")</f>
        <v>FX21104806</v>
      </c>
      <c r="F785" t="s">
        <v>19</v>
      </c>
      <c r="G785" t="s">
        <v>19</v>
      </c>
      <c r="H785" t="s">
        <v>82</v>
      </c>
      <c r="I785" t="s">
        <v>2015</v>
      </c>
      <c r="J785">
        <v>30</v>
      </c>
      <c r="K785" t="s">
        <v>84</v>
      </c>
      <c r="L785" t="s">
        <v>85</v>
      </c>
      <c r="M785" t="s">
        <v>86</v>
      </c>
      <c r="N785">
        <v>2</v>
      </c>
      <c r="O785" s="1">
        <v>44517.496006944442</v>
      </c>
      <c r="P785" s="1">
        <v>44517.658009259256</v>
      </c>
      <c r="Q785">
        <v>13749</v>
      </c>
      <c r="R785">
        <v>248</v>
      </c>
      <c r="S785" t="b">
        <v>0</v>
      </c>
      <c r="T785" t="s">
        <v>87</v>
      </c>
      <c r="U785" t="b">
        <v>0</v>
      </c>
      <c r="V785" t="s">
        <v>1039</v>
      </c>
      <c r="W785" s="1">
        <v>44517.497361111113</v>
      </c>
      <c r="X785">
        <v>109</v>
      </c>
      <c r="Y785">
        <v>9</v>
      </c>
      <c r="Z785">
        <v>0</v>
      </c>
      <c r="AA785">
        <v>9</v>
      </c>
      <c r="AB785">
        <v>0</v>
      </c>
      <c r="AC785">
        <v>2</v>
      </c>
      <c r="AD785">
        <v>21</v>
      </c>
      <c r="AE785">
        <v>0</v>
      </c>
      <c r="AF785">
        <v>0</v>
      </c>
      <c r="AG785">
        <v>0</v>
      </c>
      <c r="AH785" t="s">
        <v>160</v>
      </c>
      <c r="AI785" s="1">
        <v>44517.658009259256</v>
      </c>
      <c r="AJ785">
        <v>139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21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>
      <c r="A786" t="s">
        <v>2016</v>
      </c>
      <c r="B786" t="s">
        <v>79</v>
      </c>
      <c r="C786" t="s">
        <v>1079</v>
      </c>
      <c r="D786" t="s">
        <v>81</v>
      </c>
      <c r="E786" s="2" t="str">
        <f>HYPERLINK("capsilon://?command=openfolder&amp;siteaddress=FAM.docvelocity-na8.net&amp;folderid=FX04BA2D66-A538-F38B-93EA-14165B6E5F31","FX211011281")</f>
        <v>FX211011281</v>
      </c>
      <c r="F786" t="s">
        <v>19</v>
      </c>
      <c r="G786" t="s">
        <v>19</v>
      </c>
      <c r="H786" t="s">
        <v>82</v>
      </c>
      <c r="I786" t="s">
        <v>2017</v>
      </c>
      <c r="J786">
        <v>66</v>
      </c>
      <c r="K786" t="s">
        <v>84</v>
      </c>
      <c r="L786" t="s">
        <v>85</v>
      </c>
      <c r="M786" t="s">
        <v>86</v>
      </c>
      <c r="N786">
        <v>2</v>
      </c>
      <c r="O786" s="1">
        <v>44517.507986111108</v>
      </c>
      <c r="P786" s="1">
        <v>44517.666296296295</v>
      </c>
      <c r="Q786">
        <v>12532</v>
      </c>
      <c r="R786">
        <v>1146</v>
      </c>
      <c r="S786" t="b">
        <v>0</v>
      </c>
      <c r="T786" t="s">
        <v>87</v>
      </c>
      <c r="U786" t="b">
        <v>0</v>
      </c>
      <c r="V786" t="s">
        <v>88</v>
      </c>
      <c r="W786" s="1">
        <v>44517.513194444444</v>
      </c>
      <c r="X786">
        <v>430</v>
      </c>
      <c r="Y786">
        <v>52</v>
      </c>
      <c r="Z786">
        <v>0</v>
      </c>
      <c r="AA786">
        <v>52</v>
      </c>
      <c r="AB786">
        <v>0</v>
      </c>
      <c r="AC786">
        <v>42</v>
      </c>
      <c r="AD786">
        <v>14</v>
      </c>
      <c r="AE786">
        <v>0</v>
      </c>
      <c r="AF786">
        <v>0</v>
      </c>
      <c r="AG786">
        <v>0</v>
      </c>
      <c r="AH786" t="s">
        <v>160</v>
      </c>
      <c r="AI786" s="1">
        <v>44517.666296296295</v>
      </c>
      <c r="AJ786">
        <v>716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13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>
      <c r="A787" t="s">
        <v>2018</v>
      </c>
      <c r="B787" t="s">
        <v>79</v>
      </c>
      <c r="C787" t="s">
        <v>2019</v>
      </c>
      <c r="D787" t="s">
        <v>81</v>
      </c>
      <c r="E787" s="2" t="str">
        <f>HYPERLINK("capsilon://?command=openfolder&amp;siteaddress=FAM.docvelocity-na8.net&amp;folderid=FXFBC1AD5A-FD56-D254-B5A1-C695ABF66116","FX21117178")</f>
        <v>FX21117178</v>
      </c>
      <c r="F787" t="s">
        <v>19</v>
      </c>
      <c r="G787" t="s">
        <v>19</v>
      </c>
      <c r="H787" t="s">
        <v>82</v>
      </c>
      <c r="I787" t="s">
        <v>2020</v>
      </c>
      <c r="J787">
        <v>38</v>
      </c>
      <c r="K787" t="s">
        <v>84</v>
      </c>
      <c r="L787" t="s">
        <v>85</v>
      </c>
      <c r="M787" t="s">
        <v>86</v>
      </c>
      <c r="N787">
        <v>2</v>
      </c>
      <c r="O787" s="1">
        <v>44517.510069444441</v>
      </c>
      <c r="P787" s="1">
        <v>44517.668854166666</v>
      </c>
      <c r="Q787">
        <v>13317</v>
      </c>
      <c r="R787">
        <v>402</v>
      </c>
      <c r="S787" t="b">
        <v>0</v>
      </c>
      <c r="T787" t="s">
        <v>87</v>
      </c>
      <c r="U787" t="b">
        <v>0</v>
      </c>
      <c r="V787" t="s">
        <v>99</v>
      </c>
      <c r="W787" s="1">
        <v>44517.512256944443</v>
      </c>
      <c r="X787">
        <v>182</v>
      </c>
      <c r="Y787">
        <v>37</v>
      </c>
      <c r="Z787">
        <v>0</v>
      </c>
      <c r="AA787">
        <v>37</v>
      </c>
      <c r="AB787">
        <v>0</v>
      </c>
      <c r="AC787">
        <v>6</v>
      </c>
      <c r="AD787">
        <v>1</v>
      </c>
      <c r="AE787">
        <v>0</v>
      </c>
      <c r="AF787">
        <v>0</v>
      </c>
      <c r="AG787">
        <v>0</v>
      </c>
      <c r="AH787" t="s">
        <v>160</v>
      </c>
      <c r="AI787" s="1">
        <v>44517.668854166666</v>
      </c>
      <c r="AJ787">
        <v>220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>
      <c r="A788" t="s">
        <v>2021</v>
      </c>
      <c r="B788" t="s">
        <v>79</v>
      </c>
      <c r="C788" t="s">
        <v>1939</v>
      </c>
      <c r="D788" t="s">
        <v>81</v>
      </c>
      <c r="E788" s="2" t="str">
        <f>HYPERLINK("capsilon://?command=openfolder&amp;siteaddress=FAM.docvelocity-na8.net&amp;folderid=FXA7400D6B-FC18-1B82-8DA8-01046F0FCADF","FX210910255")</f>
        <v>FX210910255</v>
      </c>
      <c r="F788" t="s">
        <v>19</v>
      </c>
      <c r="G788" t="s">
        <v>19</v>
      </c>
      <c r="H788" t="s">
        <v>82</v>
      </c>
      <c r="I788" t="s">
        <v>2022</v>
      </c>
      <c r="J788">
        <v>66</v>
      </c>
      <c r="K788" t="s">
        <v>84</v>
      </c>
      <c r="L788" t="s">
        <v>85</v>
      </c>
      <c r="M788" t="s">
        <v>86</v>
      </c>
      <c r="N788">
        <v>2</v>
      </c>
      <c r="O788" s="1">
        <v>44517.519247685188</v>
      </c>
      <c r="P788" s="1">
        <v>44517.671180555553</v>
      </c>
      <c r="Q788">
        <v>12674</v>
      </c>
      <c r="R788">
        <v>453</v>
      </c>
      <c r="S788" t="b">
        <v>0</v>
      </c>
      <c r="T788" t="s">
        <v>87</v>
      </c>
      <c r="U788" t="b">
        <v>0</v>
      </c>
      <c r="V788" t="s">
        <v>88</v>
      </c>
      <c r="W788" s="1">
        <v>44517.522569444445</v>
      </c>
      <c r="X788">
        <v>253</v>
      </c>
      <c r="Y788">
        <v>52</v>
      </c>
      <c r="Z788">
        <v>0</v>
      </c>
      <c r="AA788">
        <v>52</v>
      </c>
      <c r="AB788">
        <v>0</v>
      </c>
      <c r="AC788">
        <v>28</v>
      </c>
      <c r="AD788">
        <v>14</v>
      </c>
      <c r="AE788">
        <v>0</v>
      </c>
      <c r="AF788">
        <v>0</v>
      </c>
      <c r="AG788">
        <v>0</v>
      </c>
      <c r="AH788" t="s">
        <v>160</v>
      </c>
      <c r="AI788" s="1">
        <v>44517.671180555553</v>
      </c>
      <c r="AJ788">
        <v>200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14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>
      <c r="A789" t="s">
        <v>2023</v>
      </c>
      <c r="B789" t="s">
        <v>79</v>
      </c>
      <c r="C789" t="s">
        <v>1652</v>
      </c>
      <c r="D789" t="s">
        <v>81</v>
      </c>
      <c r="E789" s="2" t="str">
        <f>HYPERLINK("capsilon://?command=openfolder&amp;siteaddress=FAM.docvelocity-na8.net&amp;folderid=FX56974B67-D139-9167-1949-4919002CF76F","FX21114066")</f>
        <v>FX21114066</v>
      </c>
      <c r="F789" t="s">
        <v>19</v>
      </c>
      <c r="G789" t="s">
        <v>19</v>
      </c>
      <c r="H789" t="s">
        <v>82</v>
      </c>
      <c r="I789" t="s">
        <v>2024</v>
      </c>
      <c r="J789">
        <v>66</v>
      </c>
      <c r="K789" t="s">
        <v>84</v>
      </c>
      <c r="L789" t="s">
        <v>85</v>
      </c>
      <c r="M789" t="s">
        <v>86</v>
      </c>
      <c r="N789">
        <v>2</v>
      </c>
      <c r="O789" s="1">
        <v>44517.522581018522</v>
      </c>
      <c r="P789" s="1">
        <v>44517.673773148148</v>
      </c>
      <c r="Q789">
        <v>12611</v>
      </c>
      <c r="R789">
        <v>452</v>
      </c>
      <c r="S789" t="b">
        <v>0</v>
      </c>
      <c r="T789" t="s">
        <v>87</v>
      </c>
      <c r="U789" t="b">
        <v>0</v>
      </c>
      <c r="V789" t="s">
        <v>88</v>
      </c>
      <c r="W789" s="1">
        <v>44517.525381944448</v>
      </c>
      <c r="X789">
        <v>229</v>
      </c>
      <c r="Y789">
        <v>52</v>
      </c>
      <c r="Z789">
        <v>0</v>
      </c>
      <c r="AA789">
        <v>52</v>
      </c>
      <c r="AB789">
        <v>0</v>
      </c>
      <c r="AC789">
        <v>24</v>
      </c>
      <c r="AD789">
        <v>14</v>
      </c>
      <c r="AE789">
        <v>0</v>
      </c>
      <c r="AF789">
        <v>0</v>
      </c>
      <c r="AG789">
        <v>0</v>
      </c>
      <c r="AH789" t="s">
        <v>160</v>
      </c>
      <c r="AI789" s="1">
        <v>44517.673773148148</v>
      </c>
      <c r="AJ789">
        <v>223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14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>
      <c r="A790" t="s">
        <v>2025</v>
      </c>
      <c r="B790" t="s">
        <v>79</v>
      </c>
      <c r="C790" t="s">
        <v>2026</v>
      </c>
      <c r="D790" t="s">
        <v>81</v>
      </c>
      <c r="E790" s="2" t="str">
        <f>HYPERLINK("capsilon://?command=openfolder&amp;siteaddress=FAM.docvelocity-na8.net&amp;folderid=FX033954A1-883C-E6E4-9C33-1BBECFD24645","FX210912133")</f>
        <v>FX210912133</v>
      </c>
      <c r="F790" t="s">
        <v>19</v>
      </c>
      <c r="G790" t="s">
        <v>19</v>
      </c>
      <c r="H790" t="s">
        <v>82</v>
      </c>
      <c r="I790" t="s">
        <v>2027</v>
      </c>
      <c r="J790">
        <v>87</v>
      </c>
      <c r="K790" t="s">
        <v>84</v>
      </c>
      <c r="L790" t="s">
        <v>85</v>
      </c>
      <c r="M790" t="s">
        <v>86</v>
      </c>
      <c r="N790">
        <v>2</v>
      </c>
      <c r="O790" s="1">
        <v>44502.450543981482</v>
      </c>
      <c r="P790" s="1">
        <v>44502.54896990741</v>
      </c>
      <c r="Q790">
        <v>7849</v>
      </c>
      <c r="R790">
        <v>655</v>
      </c>
      <c r="S790" t="b">
        <v>0</v>
      </c>
      <c r="T790" t="s">
        <v>87</v>
      </c>
      <c r="U790" t="b">
        <v>0</v>
      </c>
      <c r="V790" t="s">
        <v>130</v>
      </c>
      <c r="W790" s="1">
        <v>44502.45590277778</v>
      </c>
      <c r="X790">
        <v>326</v>
      </c>
      <c r="Y790">
        <v>51</v>
      </c>
      <c r="Z790">
        <v>0</v>
      </c>
      <c r="AA790">
        <v>51</v>
      </c>
      <c r="AB790">
        <v>0</v>
      </c>
      <c r="AC790">
        <v>15</v>
      </c>
      <c r="AD790">
        <v>36</v>
      </c>
      <c r="AE790">
        <v>0</v>
      </c>
      <c r="AF790">
        <v>0</v>
      </c>
      <c r="AG790">
        <v>0</v>
      </c>
      <c r="AH790" t="s">
        <v>89</v>
      </c>
      <c r="AI790" s="1">
        <v>44502.54896990741</v>
      </c>
      <c r="AJ790">
        <v>329</v>
      </c>
      <c r="AK790">
        <v>1</v>
      </c>
      <c r="AL790">
        <v>0</v>
      </c>
      <c r="AM790">
        <v>1</v>
      </c>
      <c r="AN790">
        <v>0</v>
      </c>
      <c r="AO790">
        <v>2</v>
      </c>
      <c r="AP790">
        <v>35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>
      <c r="A791" t="s">
        <v>2028</v>
      </c>
      <c r="B791" t="s">
        <v>79</v>
      </c>
      <c r="C791" t="s">
        <v>606</v>
      </c>
      <c r="D791" t="s">
        <v>81</v>
      </c>
      <c r="E791" s="2" t="str">
        <f>HYPERLINK("capsilon://?command=openfolder&amp;siteaddress=FAM.docvelocity-na8.net&amp;folderid=FX1D7BBE65-8B9B-4844-CF8F-6FE952DA5999","FX21112623")</f>
        <v>FX21112623</v>
      </c>
      <c r="F791" t="s">
        <v>19</v>
      </c>
      <c r="G791" t="s">
        <v>19</v>
      </c>
      <c r="H791" t="s">
        <v>82</v>
      </c>
      <c r="I791" t="s">
        <v>2029</v>
      </c>
      <c r="J791">
        <v>28</v>
      </c>
      <c r="K791" t="s">
        <v>84</v>
      </c>
      <c r="L791" t="s">
        <v>85</v>
      </c>
      <c r="M791" t="s">
        <v>86</v>
      </c>
      <c r="N791">
        <v>1</v>
      </c>
      <c r="O791" s="1">
        <v>44517.52789351852</v>
      </c>
      <c r="P791" s="1">
        <v>44517.535960648151</v>
      </c>
      <c r="Q791">
        <v>500</v>
      </c>
      <c r="R791">
        <v>197</v>
      </c>
      <c r="S791" t="b">
        <v>0</v>
      </c>
      <c r="T791" t="s">
        <v>87</v>
      </c>
      <c r="U791" t="b">
        <v>0</v>
      </c>
      <c r="V791" t="s">
        <v>108</v>
      </c>
      <c r="W791" s="1">
        <v>44517.535960648151</v>
      </c>
      <c r="X791">
        <v>61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28</v>
      </c>
      <c r="AE791">
        <v>21</v>
      </c>
      <c r="AF791">
        <v>0</v>
      </c>
      <c r="AG791">
        <v>1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>
      <c r="A792" t="s">
        <v>2030</v>
      </c>
      <c r="B792" t="s">
        <v>79</v>
      </c>
      <c r="C792" t="s">
        <v>2031</v>
      </c>
      <c r="D792" t="s">
        <v>81</v>
      </c>
      <c r="E792" s="2" t="str">
        <f>HYPERLINK("capsilon://?command=openfolder&amp;siteaddress=FAM.docvelocity-na8.net&amp;folderid=FXB767A59F-8724-C3FB-5791-60E2A2257DDC","FX21117576")</f>
        <v>FX21117576</v>
      </c>
      <c r="F792" t="s">
        <v>19</v>
      </c>
      <c r="G792" t="s">
        <v>19</v>
      </c>
      <c r="H792" t="s">
        <v>82</v>
      </c>
      <c r="I792" t="s">
        <v>2032</v>
      </c>
      <c r="J792">
        <v>737</v>
      </c>
      <c r="K792" t="s">
        <v>84</v>
      </c>
      <c r="L792" t="s">
        <v>85</v>
      </c>
      <c r="M792" t="s">
        <v>86</v>
      </c>
      <c r="N792">
        <v>2</v>
      </c>
      <c r="O792" s="1">
        <v>44517.529456018521</v>
      </c>
      <c r="P792" s="1">
        <v>44517.830092592594</v>
      </c>
      <c r="Q792">
        <v>21902</v>
      </c>
      <c r="R792">
        <v>4073</v>
      </c>
      <c r="S792" t="b">
        <v>0</v>
      </c>
      <c r="T792" t="s">
        <v>87</v>
      </c>
      <c r="U792" t="b">
        <v>0</v>
      </c>
      <c r="V792" t="s">
        <v>1039</v>
      </c>
      <c r="W792" s="1">
        <v>44517.548263888886</v>
      </c>
      <c r="X792">
        <v>1539</v>
      </c>
      <c r="Y792">
        <v>649</v>
      </c>
      <c r="Z792">
        <v>0</v>
      </c>
      <c r="AA792">
        <v>649</v>
      </c>
      <c r="AB792">
        <v>0</v>
      </c>
      <c r="AC792">
        <v>82</v>
      </c>
      <c r="AD792">
        <v>88</v>
      </c>
      <c r="AE792">
        <v>0</v>
      </c>
      <c r="AF792">
        <v>0</v>
      </c>
      <c r="AG792">
        <v>0</v>
      </c>
      <c r="AH792" t="s">
        <v>160</v>
      </c>
      <c r="AI792" s="1">
        <v>44517.830092592594</v>
      </c>
      <c r="AJ792">
        <v>2509</v>
      </c>
      <c r="AK792">
        <v>2</v>
      </c>
      <c r="AL792">
        <v>0</v>
      </c>
      <c r="AM792">
        <v>2</v>
      </c>
      <c r="AN792">
        <v>0</v>
      </c>
      <c r="AO792">
        <v>2</v>
      </c>
      <c r="AP792">
        <v>86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>
      <c r="A793" t="s">
        <v>2033</v>
      </c>
      <c r="B793" t="s">
        <v>79</v>
      </c>
      <c r="C793" t="s">
        <v>2034</v>
      </c>
      <c r="D793" t="s">
        <v>81</v>
      </c>
      <c r="E793" s="2" t="str">
        <f>HYPERLINK("capsilon://?command=openfolder&amp;siteaddress=FAM.docvelocity-na8.net&amp;folderid=FX993E1C9F-858D-C79E-B00A-1D5C474042EA","FX210812979")</f>
        <v>FX210812979</v>
      </c>
      <c r="F793" t="s">
        <v>19</v>
      </c>
      <c r="G793" t="s">
        <v>19</v>
      </c>
      <c r="H793" t="s">
        <v>82</v>
      </c>
      <c r="I793" t="s">
        <v>2035</v>
      </c>
      <c r="J793">
        <v>66</v>
      </c>
      <c r="K793" t="s">
        <v>84</v>
      </c>
      <c r="L793" t="s">
        <v>85</v>
      </c>
      <c r="M793" t="s">
        <v>86</v>
      </c>
      <c r="N793">
        <v>2</v>
      </c>
      <c r="O793" s="1">
        <v>44502.451840277776</v>
      </c>
      <c r="P793" s="1">
        <v>44502.564618055556</v>
      </c>
      <c r="Q793">
        <v>9693</v>
      </c>
      <c r="R793">
        <v>51</v>
      </c>
      <c r="S793" t="b">
        <v>0</v>
      </c>
      <c r="T793" t="s">
        <v>87</v>
      </c>
      <c r="U793" t="b">
        <v>0</v>
      </c>
      <c r="V793" t="s">
        <v>130</v>
      </c>
      <c r="W793" s="1">
        <v>44502.456226851849</v>
      </c>
      <c r="X793">
        <v>27</v>
      </c>
      <c r="Y793">
        <v>0</v>
      </c>
      <c r="Z793">
        <v>0</v>
      </c>
      <c r="AA793">
        <v>0</v>
      </c>
      <c r="AB793">
        <v>52</v>
      </c>
      <c r="AC793">
        <v>0</v>
      </c>
      <c r="AD793">
        <v>66</v>
      </c>
      <c r="AE793">
        <v>0</v>
      </c>
      <c r="AF793">
        <v>0</v>
      </c>
      <c r="AG793">
        <v>0</v>
      </c>
      <c r="AH793" t="s">
        <v>104</v>
      </c>
      <c r="AI793" s="1">
        <v>44502.564618055556</v>
      </c>
      <c r="AJ793">
        <v>18</v>
      </c>
      <c r="AK793">
        <v>0</v>
      </c>
      <c r="AL793">
        <v>0</v>
      </c>
      <c r="AM793">
        <v>0</v>
      </c>
      <c r="AN793">
        <v>52</v>
      </c>
      <c r="AO793">
        <v>0</v>
      </c>
      <c r="AP793">
        <v>66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>
      <c r="A794" t="s">
        <v>2036</v>
      </c>
      <c r="B794" t="s">
        <v>79</v>
      </c>
      <c r="C794" t="s">
        <v>606</v>
      </c>
      <c r="D794" t="s">
        <v>81</v>
      </c>
      <c r="E794" s="2" t="str">
        <f>HYPERLINK("capsilon://?command=openfolder&amp;siteaddress=FAM.docvelocity-na8.net&amp;folderid=FX1D7BBE65-8B9B-4844-CF8F-6FE952DA5999","FX21112623")</f>
        <v>FX21112623</v>
      </c>
      <c r="F794" t="s">
        <v>19</v>
      </c>
      <c r="G794" t="s">
        <v>19</v>
      </c>
      <c r="H794" t="s">
        <v>82</v>
      </c>
      <c r="I794" t="s">
        <v>2029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44517.536712962959</v>
      </c>
      <c r="P794" s="1">
        <v>44517.555011574077</v>
      </c>
      <c r="Q794">
        <v>1305</v>
      </c>
      <c r="R794">
        <v>276</v>
      </c>
      <c r="S794" t="b">
        <v>0</v>
      </c>
      <c r="T794" t="s">
        <v>87</v>
      </c>
      <c r="U794" t="b">
        <v>1</v>
      </c>
      <c r="V794" t="s">
        <v>173</v>
      </c>
      <c r="W794" s="1">
        <v>44517.540879629632</v>
      </c>
      <c r="X794">
        <v>135</v>
      </c>
      <c r="Y794">
        <v>21</v>
      </c>
      <c r="Z794">
        <v>0</v>
      </c>
      <c r="AA794">
        <v>21</v>
      </c>
      <c r="AB794">
        <v>0</v>
      </c>
      <c r="AC794">
        <v>3</v>
      </c>
      <c r="AD794">
        <v>7</v>
      </c>
      <c r="AE794">
        <v>0</v>
      </c>
      <c r="AF794">
        <v>0</v>
      </c>
      <c r="AG794">
        <v>0</v>
      </c>
      <c r="AH794" t="s">
        <v>89</v>
      </c>
      <c r="AI794" s="1">
        <v>44517.555011574077</v>
      </c>
      <c r="AJ794">
        <v>132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7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>
      <c r="A795" t="s">
        <v>2037</v>
      </c>
      <c r="B795" t="s">
        <v>79</v>
      </c>
      <c r="C795" t="s">
        <v>563</v>
      </c>
      <c r="D795" t="s">
        <v>81</v>
      </c>
      <c r="E795" s="2" t="str">
        <f>HYPERLINK("capsilon://?command=openfolder&amp;siteaddress=FAM.docvelocity-na8.net&amp;folderid=FX6E033E1E-646E-CEDE-AFB8-AE275CF350E3","FX2111342")</f>
        <v>FX2111342</v>
      </c>
      <c r="F795" t="s">
        <v>19</v>
      </c>
      <c r="G795" t="s">
        <v>19</v>
      </c>
      <c r="H795" t="s">
        <v>82</v>
      </c>
      <c r="I795" t="s">
        <v>2038</v>
      </c>
      <c r="J795">
        <v>38</v>
      </c>
      <c r="K795" t="s">
        <v>84</v>
      </c>
      <c r="L795" t="s">
        <v>85</v>
      </c>
      <c r="M795" t="s">
        <v>86</v>
      </c>
      <c r="N795">
        <v>2</v>
      </c>
      <c r="O795" s="1">
        <v>44517.537800925929</v>
      </c>
      <c r="P795" s="1">
        <v>44517.834166666667</v>
      </c>
      <c r="Q795">
        <v>25107</v>
      </c>
      <c r="R795">
        <v>499</v>
      </c>
      <c r="S795" t="b">
        <v>0</v>
      </c>
      <c r="T795" t="s">
        <v>87</v>
      </c>
      <c r="U795" t="b">
        <v>0</v>
      </c>
      <c r="V795" t="s">
        <v>99</v>
      </c>
      <c r="W795" s="1">
        <v>44517.541446759256</v>
      </c>
      <c r="X795">
        <v>141</v>
      </c>
      <c r="Y795">
        <v>37</v>
      </c>
      <c r="Z795">
        <v>0</v>
      </c>
      <c r="AA795">
        <v>37</v>
      </c>
      <c r="AB795">
        <v>0</v>
      </c>
      <c r="AC795">
        <v>14</v>
      </c>
      <c r="AD795">
        <v>1</v>
      </c>
      <c r="AE795">
        <v>0</v>
      </c>
      <c r="AF795">
        <v>0</v>
      </c>
      <c r="AG795">
        <v>0</v>
      </c>
      <c r="AH795" t="s">
        <v>160</v>
      </c>
      <c r="AI795" s="1">
        <v>44517.834166666667</v>
      </c>
      <c r="AJ795">
        <v>351</v>
      </c>
      <c r="AK795">
        <v>2</v>
      </c>
      <c r="AL795">
        <v>0</v>
      </c>
      <c r="AM795">
        <v>2</v>
      </c>
      <c r="AN795">
        <v>0</v>
      </c>
      <c r="AO795">
        <v>2</v>
      </c>
      <c r="AP795">
        <v>-1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>
      <c r="A796" t="s">
        <v>2039</v>
      </c>
      <c r="B796" t="s">
        <v>79</v>
      </c>
      <c r="C796" t="s">
        <v>2040</v>
      </c>
      <c r="D796" t="s">
        <v>81</v>
      </c>
      <c r="E796" s="2" t="str">
        <f>HYPERLINK("capsilon://?command=openfolder&amp;siteaddress=FAM.docvelocity-na8.net&amp;folderid=FX0747A4EA-9093-8D61-6237-8357FD0AFC84","FX21118039")</f>
        <v>FX21118039</v>
      </c>
      <c r="F796" t="s">
        <v>19</v>
      </c>
      <c r="G796" t="s">
        <v>19</v>
      </c>
      <c r="H796" t="s">
        <v>82</v>
      </c>
      <c r="I796" t="s">
        <v>2041</v>
      </c>
      <c r="J796">
        <v>426</v>
      </c>
      <c r="K796" t="s">
        <v>84</v>
      </c>
      <c r="L796" t="s">
        <v>85</v>
      </c>
      <c r="M796" t="s">
        <v>86</v>
      </c>
      <c r="N796">
        <v>2</v>
      </c>
      <c r="O796" s="1">
        <v>44517.549351851849</v>
      </c>
      <c r="P796" s="1">
        <v>44518.231747685182</v>
      </c>
      <c r="Q796">
        <v>52778</v>
      </c>
      <c r="R796">
        <v>6181</v>
      </c>
      <c r="S796" t="b">
        <v>0</v>
      </c>
      <c r="T796" t="s">
        <v>87</v>
      </c>
      <c r="U796" t="b">
        <v>0</v>
      </c>
      <c r="V796" t="s">
        <v>189</v>
      </c>
      <c r="W796" s="1">
        <v>44517.590532407405</v>
      </c>
      <c r="X796">
        <v>3473</v>
      </c>
      <c r="Y796">
        <v>380</v>
      </c>
      <c r="Z796">
        <v>0</v>
      </c>
      <c r="AA796">
        <v>380</v>
      </c>
      <c r="AB796">
        <v>0</v>
      </c>
      <c r="AC796">
        <v>102</v>
      </c>
      <c r="AD796">
        <v>46</v>
      </c>
      <c r="AE796">
        <v>0</v>
      </c>
      <c r="AF796">
        <v>0</v>
      </c>
      <c r="AG796">
        <v>0</v>
      </c>
      <c r="AH796" t="s">
        <v>177</v>
      </c>
      <c r="AI796" s="1">
        <v>44518.231747685182</v>
      </c>
      <c r="AJ796">
        <v>2497</v>
      </c>
      <c r="AK796">
        <v>13</v>
      </c>
      <c r="AL796">
        <v>0</v>
      </c>
      <c r="AM796">
        <v>13</v>
      </c>
      <c r="AN796">
        <v>0</v>
      </c>
      <c r="AO796">
        <v>13</v>
      </c>
      <c r="AP796">
        <v>33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>
      <c r="A797" t="s">
        <v>2042</v>
      </c>
      <c r="B797" t="s">
        <v>79</v>
      </c>
      <c r="C797" t="s">
        <v>106</v>
      </c>
      <c r="D797" t="s">
        <v>81</v>
      </c>
      <c r="E797" s="2" t="str">
        <f>HYPERLINK("capsilon://?command=openfolder&amp;siteaddress=FAM.docvelocity-na8.net&amp;folderid=FX898BA4D6-7550-58F8-A600-DA01CE722CCD","FX211013295")</f>
        <v>FX211013295</v>
      </c>
      <c r="F797" t="s">
        <v>19</v>
      </c>
      <c r="G797" t="s">
        <v>19</v>
      </c>
      <c r="H797" t="s">
        <v>82</v>
      </c>
      <c r="I797" t="s">
        <v>2043</v>
      </c>
      <c r="J797">
        <v>28</v>
      </c>
      <c r="K797" t="s">
        <v>84</v>
      </c>
      <c r="L797" t="s">
        <v>85</v>
      </c>
      <c r="M797" t="s">
        <v>86</v>
      </c>
      <c r="N797">
        <v>1</v>
      </c>
      <c r="O797" s="1">
        <v>44517.561215277776</v>
      </c>
      <c r="P797" s="1">
        <v>44517.577118055553</v>
      </c>
      <c r="Q797">
        <v>1258</v>
      </c>
      <c r="R797">
        <v>116</v>
      </c>
      <c r="S797" t="b">
        <v>0</v>
      </c>
      <c r="T797" t="s">
        <v>87</v>
      </c>
      <c r="U797" t="b">
        <v>0</v>
      </c>
      <c r="V797" t="s">
        <v>108</v>
      </c>
      <c r="W797" s="1">
        <v>44517.577118055553</v>
      </c>
      <c r="X797">
        <v>75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28</v>
      </c>
      <c r="AE797">
        <v>21</v>
      </c>
      <c r="AF797">
        <v>0</v>
      </c>
      <c r="AG797">
        <v>1</v>
      </c>
      <c r="AH797" t="s">
        <v>87</v>
      </c>
      <c r="AI797" t="s">
        <v>87</v>
      </c>
      <c r="AJ797" t="s">
        <v>87</v>
      </c>
      <c r="AK797" t="s">
        <v>87</v>
      </c>
      <c r="AL797" t="s">
        <v>87</v>
      </c>
      <c r="AM797" t="s">
        <v>87</v>
      </c>
      <c r="AN797" t="s">
        <v>87</v>
      </c>
      <c r="AO797" t="s">
        <v>87</v>
      </c>
      <c r="AP797" t="s">
        <v>87</v>
      </c>
      <c r="AQ797" t="s">
        <v>87</v>
      </c>
      <c r="AR797" t="s">
        <v>87</v>
      </c>
      <c r="AS797" t="s">
        <v>87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>
      <c r="A798" t="s">
        <v>2044</v>
      </c>
      <c r="B798" t="s">
        <v>79</v>
      </c>
      <c r="C798" t="s">
        <v>106</v>
      </c>
      <c r="D798" t="s">
        <v>81</v>
      </c>
      <c r="E798" s="2" t="str">
        <f>HYPERLINK("capsilon://?command=openfolder&amp;siteaddress=FAM.docvelocity-na8.net&amp;folderid=FX898BA4D6-7550-58F8-A600-DA01CE722CCD","FX211013295")</f>
        <v>FX211013295</v>
      </c>
      <c r="F798" t="s">
        <v>19</v>
      </c>
      <c r="G798" t="s">
        <v>19</v>
      </c>
      <c r="H798" t="s">
        <v>82</v>
      </c>
      <c r="I798" t="s">
        <v>2045</v>
      </c>
      <c r="J798">
        <v>28</v>
      </c>
      <c r="K798" t="s">
        <v>84</v>
      </c>
      <c r="L798" t="s">
        <v>85</v>
      </c>
      <c r="M798" t="s">
        <v>86</v>
      </c>
      <c r="N798">
        <v>1</v>
      </c>
      <c r="O798" s="1">
        <v>44517.56144675926</v>
      </c>
      <c r="P798" s="1">
        <v>44517.578715277778</v>
      </c>
      <c r="Q798">
        <v>1386</v>
      </c>
      <c r="R798">
        <v>106</v>
      </c>
      <c r="S798" t="b">
        <v>0</v>
      </c>
      <c r="T798" t="s">
        <v>87</v>
      </c>
      <c r="U798" t="b">
        <v>0</v>
      </c>
      <c r="V798" t="s">
        <v>108</v>
      </c>
      <c r="W798" s="1">
        <v>44517.578715277778</v>
      </c>
      <c r="X798">
        <v>67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28</v>
      </c>
      <c r="AE798">
        <v>21</v>
      </c>
      <c r="AF798">
        <v>0</v>
      </c>
      <c r="AG798">
        <v>1</v>
      </c>
      <c r="AH798" t="s">
        <v>87</v>
      </c>
      <c r="AI798" t="s">
        <v>87</v>
      </c>
      <c r="AJ798" t="s">
        <v>87</v>
      </c>
      <c r="AK798" t="s">
        <v>87</v>
      </c>
      <c r="AL798" t="s">
        <v>87</v>
      </c>
      <c r="AM798" t="s">
        <v>87</v>
      </c>
      <c r="AN798" t="s">
        <v>87</v>
      </c>
      <c r="AO798" t="s">
        <v>87</v>
      </c>
      <c r="AP798" t="s">
        <v>87</v>
      </c>
      <c r="AQ798" t="s">
        <v>87</v>
      </c>
      <c r="AR798" t="s">
        <v>87</v>
      </c>
      <c r="AS798" t="s">
        <v>87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>
      <c r="A799" t="s">
        <v>2046</v>
      </c>
      <c r="B799" t="s">
        <v>79</v>
      </c>
      <c r="C799" t="s">
        <v>106</v>
      </c>
      <c r="D799" t="s">
        <v>81</v>
      </c>
      <c r="E799" s="2" t="str">
        <f>HYPERLINK("capsilon://?command=openfolder&amp;siteaddress=FAM.docvelocity-na8.net&amp;folderid=FX898BA4D6-7550-58F8-A600-DA01CE722CCD","FX211013295")</f>
        <v>FX211013295</v>
      </c>
      <c r="F799" t="s">
        <v>19</v>
      </c>
      <c r="G799" t="s">
        <v>19</v>
      </c>
      <c r="H799" t="s">
        <v>82</v>
      </c>
      <c r="I799" t="s">
        <v>2047</v>
      </c>
      <c r="J799">
        <v>28</v>
      </c>
      <c r="K799" t="s">
        <v>84</v>
      </c>
      <c r="L799" t="s">
        <v>85</v>
      </c>
      <c r="M799" t="s">
        <v>86</v>
      </c>
      <c r="N799">
        <v>1</v>
      </c>
      <c r="O799" s="1">
        <v>44517.561701388891</v>
      </c>
      <c r="P799" s="1">
        <v>44517.579328703701</v>
      </c>
      <c r="Q799">
        <v>1445</v>
      </c>
      <c r="R799">
        <v>78</v>
      </c>
      <c r="S799" t="b">
        <v>0</v>
      </c>
      <c r="T799" t="s">
        <v>87</v>
      </c>
      <c r="U799" t="b">
        <v>0</v>
      </c>
      <c r="V799" t="s">
        <v>108</v>
      </c>
      <c r="W799" s="1">
        <v>44517.579328703701</v>
      </c>
      <c r="X799">
        <v>52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28</v>
      </c>
      <c r="AE799">
        <v>21</v>
      </c>
      <c r="AF799">
        <v>0</v>
      </c>
      <c r="AG799">
        <v>1</v>
      </c>
      <c r="AH799" t="s">
        <v>87</v>
      </c>
      <c r="AI799" t="s">
        <v>87</v>
      </c>
      <c r="AJ799" t="s">
        <v>87</v>
      </c>
      <c r="AK799" t="s">
        <v>87</v>
      </c>
      <c r="AL799" t="s">
        <v>87</v>
      </c>
      <c r="AM799" t="s">
        <v>87</v>
      </c>
      <c r="AN799" t="s">
        <v>87</v>
      </c>
      <c r="AO799" t="s">
        <v>87</v>
      </c>
      <c r="AP799" t="s">
        <v>87</v>
      </c>
      <c r="AQ799" t="s">
        <v>87</v>
      </c>
      <c r="AR799" t="s">
        <v>87</v>
      </c>
      <c r="AS799" t="s">
        <v>87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>
      <c r="A800" t="s">
        <v>2048</v>
      </c>
      <c r="B800" t="s">
        <v>79</v>
      </c>
      <c r="C800" t="s">
        <v>796</v>
      </c>
      <c r="D800" t="s">
        <v>81</v>
      </c>
      <c r="E800" s="2" t="str">
        <f>HYPERLINK("capsilon://?command=openfolder&amp;siteaddress=FAM.docvelocity-na8.net&amp;folderid=FX27A02AC7-7462-3D01-B6A1-CC2BEA33DC6D","FX2111708")</f>
        <v>FX2111708</v>
      </c>
      <c r="F800" t="s">
        <v>19</v>
      </c>
      <c r="G800" t="s">
        <v>19</v>
      </c>
      <c r="H800" t="s">
        <v>82</v>
      </c>
      <c r="I800" t="s">
        <v>2049</v>
      </c>
      <c r="J800">
        <v>38</v>
      </c>
      <c r="K800" t="s">
        <v>84</v>
      </c>
      <c r="L800" t="s">
        <v>85</v>
      </c>
      <c r="M800" t="s">
        <v>86</v>
      </c>
      <c r="N800">
        <v>2</v>
      </c>
      <c r="O800" s="1">
        <v>44517.565266203703</v>
      </c>
      <c r="P800" s="1">
        <v>44517.839641203704</v>
      </c>
      <c r="Q800">
        <v>23278</v>
      </c>
      <c r="R800">
        <v>428</v>
      </c>
      <c r="S800" t="b">
        <v>0</v>
      </c>
      <c r="T800" t="s">
        <v>87</v>
      </c>
      <c r="U800" t="b">
        <v>0</v>
      </c>
      <c r="V800" t="s">
        <v>181</v>
      </c>
      <c r="W800" s="1">
        <v>44517.568333333336</v>
      </c>
      <c r="X800">
        <v>228</v>
      </c>
      <c r="Y800">
        <v>37</v>
      </c>
      <c r="Z800">
        <v>0</v>
      </c>
      <c r="AA800">
        <v>37</v>
      </c>
      <c r="AB800">
        <v>0</v>
      </c>
      <c r="AC800">
        <v>26</v>
      </c>
      <c r="AD800">
        <v>1</v>
      </c>
      <c r="AE800">
        <v>0</v>
      </c>
      <c r="AF800">
        <v>0</v>
      </c>
      <c r="AG800">
        <v>0</v>
      </c>
      <c r="AH800" t="s">
        <v>160</v>
      </c>
      <c r="AI800" s="1">
        <v>44517.839641203704</v>
      </c>
      <c r="AJ800">
        <v>200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>
      <c r="A801" t="s">
        <v>2050</v>
      </c>
      <c r="B801" t="s">
        <v>79</v>
      </c>
      <c r="C801" t="s">
        <v>258</v>
      </c>
      <c r="D801" t="s">
        <v>81</v>
      </c>
      <c r="E801" s="2" t="str">
        <f>HYPERLINK("capsilon://?command=openfolder&amp;siteaddress=FAM.docvelocity-na8.net&amp;folderid=FX1F46A0AD-E577-D8CC-0ECA-0A2931077238","FX21107406")</f>
        <v>FX21107406</v>
      </c>
      <c r="F801" t="s">
        <v>19</v>
      </c>
      <c r="G801" t="s">
        <v>19</v>
      </c>
      <c r="H801" t="s">
        <v>82</v>
      </c>
      <c r="I801" t="s">
        <v>2051</v>
      </c>
      <c r="J801">
        <v>230</v>
      </c>
      <c r="K801" t="s">
        <v>137</v>
      </c>
      <c r="L801" t="s">
        <v>19</v>
      </c>
      <c r="M801" t="s">
        <v>81</v>
      </c>
      <c r="N801">
        <v>1</v>
      </c>
      <c r="O801" s="1">
        <v>44517.56763888889</v>
      </c>
      <c r="P801" s="1">
        <v>44517.609363425923</v>
      </c>
      <c r="Q801">
        <v>3112</v>
      </c>
      <c r="R801">
        <v>493</v>
      </c>
      <c r="S801" t="b">
        <v>0</v>
      </c>
      <c r="T801" t="s">
        <v>87</v>
      </c>
      <c r="U801" t="b">
        <v>0</v>
      </c>
      <c r="V801" t="s">
        <v>147</v>
      </c>
      <c r="W801" s="1">
        <v>44517.573912037034</v>
      </c>
      <c r="X801">
        <v>493</v>
      </c>
      <c r="Y801">
        <v>150</v>
      </c>
      <c r="Z801">
        <v>0</v>
      </c>
      <c r="AA801">
        <v>150</v>
      </c>
      <c r="AB801">
        <v>0</v>
      </c>
      <c r="AC801">
        <v>20</v>
      </c>
      <c r="AD801">
        <v>80</v>
      </c>
      <c r="AE801">
        <v>0</v>
      </c>
      <c r="AF801">
        <v>0</v>
      </c>
      <c r="AG801">
        <v>0</v>
      </c>
      <c r="AH801" t="s">
        <v>87</v>
      </c>
      <c r="AI801" t="s">
        <v>87</v>
      </c>
      <c r="AJ801" t="s">
        <v>87</v>
      </c>
      <c r="AK801" t="s">
        <v>87</v>
      </c>
      <c r="AL801" t="s">
        <v>87</v>
      </c>
      <c r="AM801" t="s">
        <v>87</v>
      </c>
      <c r="AN801" t="s">
        <v>87</v>
      </c>
      <c r="AO801" t="s">
        <v>87</v>
      </c>
      <c r="AP801" t="s">
        <v>87</v>
      </c>
      <c r="AQ801" t="s">
        <v>87</v>
      </c>
      <c r="AR801" t="s">
        <v>87</v>
      </c>
      <c r="AS801" t="s">
        <v>87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>
      <c r="A802" t="s">
        <v>2052</v>
      </c>
      <c r="B802" t="s">
        <v>79</v>
      </c>
      <c r="C802" t="s">
        <v>106</v>
      </c>
      <c r="D802" t="s">
        <v>81</v>
      </c>
      <c r="E802" s="2" t="str">
        <f>HYPERLINK("capsilon://?command=openfolder&amp;siteaddress=FAM.docvelocity-na8.net&amp;folderid=FX898BA4D6-7550-58F8-A600-DA01CE722CCD","FX211013295")</f>
        <v>FX211013295</v>
      </c>
      <c r="F802" t="s">
        <v>19</v>
      </c>
      <c r="G802" t="s">
        <v>19</v>
      </c>
      <c r="H802" t="s">
        <v>82</v>
      </c>
      <c r="I802" t="s">
        <v>2043</v>
      </c>
      <c r="J802">
        <v>28</v>
      </c>
      <c r="K802" t="s">
        <v>84</v>
      </c>
      <c r="L802" t="s">
        <v>85</v>
      </c>
      <c r="M802" t="s">
        <v>86</v>
      </c>
      <c r="N802">
        <v>2</v>
      </c>
      <c r="O802" s="1">
        <v>44517.578090277777</v>
      </c>
      <c r="P802" s="1">
        <v>44517.584814814814</v>
      </c>
      <c r="Q802">
        <v>224</v>
      </c>
      <c r="R802">
        <v>357</v>
      </c>
      <c r="S802" t="b">
        <v>0</v>
      </c>
      <c r="T802" t="s">
        <v>87</v>
      </c>
      <c r="U802" t="b">
        <v>1</v>
      </c>
      <c r="V802" t="s">
        <v>1039</v>
      </c>
      <c r="W802" s="1">
        <v>44517.579965277779</v>
      </c>
      <c r="X802">
        <v>158</v>
      </c>
      <c r="Y802">
        <v>21</v>
      </c>
      <c r="Z802">
        <v>0</v>
      </c>
      <c r="AA802">
        <v>21</v>
      </c>
      <c r="AB802">
        <v>0</v>
      </c>
      <c r="AC802">
        <v>9</v>
      </c>
      <c r="AD802">
        <v>7</v>
      </c>
      <c r="AE802">
        <v>0</v>
      </c>
      <c r="AF802">
        <v>0</v>
      </c>
      <c r="AG802">
        <v>0</v>
      </c>
      <c r="AH802" t="s">
        <v>160</v>
      </c>
      <c r="AI802" s="1">
        <v>44517.584814814814</v>
      </c>
      <c r="AJ802">
        <v>199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7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>
      <c r="A803" t="s">
        <v>2053</v>
      </c>
      <c r="B803" t="s">
        <v>79</v>
      </c>
      <c r="C803" t="s">
        <v>106</v>
      </c>
      <c r="D803" t="s">
        <v>81</v>
      </c>
      <c r="E803" s="2" t="str">
        <f>HYPERLINK("capsilon://?command=openfolder&amp;siteaddress=FAM.docvelocity-na8.net&amp;folderid=FX898BA4D6-7550-58F8-A600-DA01CE722CCD","FX211013295")</f>
        <v>FX211013295</v>
      </c>
      <c r="F803" t="s">
        <v>19</v>
      </c>
      <c r="G803" t="s">
        <v>19</v>
      </c>
      <c r="H803" t="s">
        <v>82</v>
      </c>
      <c r="I803" t="s">
        <v>2045</v>
      </c>
      <c r="J803">
        <v>28</v>
      </c>
      <c r="K803" t="s">
        <v>84</v>
      </c>
      <c r="L803" t="s">
        <v>85</v>
      </c>
      <c r="M803" t="s">
        <v>86</v>
      </c>
      <c r="N803">
        <v>2</v>
      </c>
      <c r="O803" s="1">
        <v>44517.579456018517</v>
      </c>
      <c r="P803" s="1">
        <v>44517.598935185182</v>
      </c>
      <c r="Q803">
        <v>888</v>
      </c>
      <c r="R803">
        <v>795</v>
      </c>
      <c r="S803" t="b">
        <v>0</v>
      </c>
      <c r="T803" t="s">
        <v>87</v>
      </c>
      <c r="U803" t="b">
        <v>1</v>
      </c>
      <c r="V803" t="s">
        <v>147</v>
      </c>
      <c r="W803" s="1">
        <v>44517.58090277778</v>
      </c>
      <c r="X803">
        <v>116</v>
      </c>
      <c r="Y803">
        <v>21</v>
      </c>
      <c r="Z803">
        <v>0</v>
      </c>
      <c r="AA803">
        <v>21</v>
      </c>
      <c r="AB803">
        <v>0</v>
      </c>
      <c r="AC803">
        <v>2</v>
      </c>
      <c r="AD803">
        <v>7</v>
      </c>
      <c r="AE803">
        <v>0</v>
      </c>
      <c r="AF803">
        <v>0</v>
      </c>
      <c r="AG803">
        <v>0</v>
      </c>
      <c r="AH803" t="s">
        <v>160</v>
      </c>
      <c r="AI803" s="1">
        <v>44517.598935185182</v>
      </c>
      <c r="AJ803">
        <v>235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7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>
      <c r="A804" t="s">
        <v>2054</v>
      </c>
      <c r="B804" t="s">
        <v>79</v>
      </c>
      <c r="C804" t="s">
        <v>106</v>
      </c>
      <c r="D804" t="s">
        <v>81</v>
      </c>
      <c r="E804" s="2" t="str">
        <f>HYPERLINK("capsilon://?command=openfolder&amp;siteaddress=FAM.docvelocity-na8.net&amp;folderid=FX898BA4D6-7550-58F8-A600-DA01CE722CCD","FX211013295")</f>
        <v>FX211013295</v>
      </c>
      <c r="F804" t="s">
        <v>19</v>
      </c>
      <c r="G804" t="s">
        <v>19</v>
      </c>
      <c r="H804" t="s">
        <v>82</v>
      </c>
      <c r="I804" t="s">
        <v>2047</v>
      </c>
      <c r="J804">
        <v>28</v>
      </c>
      <c r="K804" t="s">
        <v>84</v>
      </c>
      <c r="L804" t="s">
        <v>85</v>
      </c>
      <c r="M804" t="s">
        <v>86</v>
      </c>
      <c r="N804">
        <v>2</v>
      </c>
      <c r="O804" s="1">
        <v>44517.580543981479</v>
      </c>
      <c r="P804" s="1">
        <v>44517.60255787037</v>
      </c>
      <c r="Q804">
        <v>1477</v>
      </c>
      <c r="R804">
        <v>425</v>
      </c>
      <c r="S804" t="b">
        <v>0</v>
      </c>
      <c r="T804" t="s">
        <v>87</v>
      </c>
      <c r="U804" t="b">
        <v>1</v>
      </c>
      <c r="V804" t="s">
        <v>1039</v>
      </c>
      <c r="W804" s="1">
        <v>44517.582048611112</v>
      </c>
      <c r="X804">
        <v>113</v>
      </c>
      <c r="Y804">
        <v>21</v>
      </c>
      <c r="Z804">
        <v>0</v>
      </c>
      <c r="AA804">
        <v>21</v>
      </c>
      <c r="AB804">
        <v>0</v>
      </c>
      <c r="AC804">
        <v>2</v>
      </c>
      <c r="AD804">
        <v>7</v>
      </c>
      <c r="AE804">
        <v>0</v>
      </c>
      <c r="AF804">
        <v>0</v>
      </c>
      <c r="AG804">
        <v>0</v>
      </c>
      <c r="AH804" t="s">
        <v>160</v>
      </c>
      <c r="AI804" s="1">
        <v>44517.60255787037</v>
      </c>
      <c r="AJ804">
        <v>312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7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>
      <c r="A805" t="s">
        <v>2055</v>
      </c>
      <c r="B805" t="s">
        <v>79</v>
      </c>
      <c r="C805" t="s">
        <v>1624</v>
      </c>
      <c r="D805" t="s">
        <v>81</v>
      </c>
      <c r="E805" s="2" t="str">
        <f>HYPERLINK("capsilon://?command=openfolder&amp;siteaddress=FAM.docvelocity-na8.net&amp;folderid=FXF114A1E9-1955-15C1-4310-A07294F81551","FX21112054")</f>
        <v>FX21112054</v>
      </c>
      <c r="F805" t="s">
        <v>19</v>
      </c>
      <c r="G805" t="s">
        <v>19</v>
      </c>
      <c r="H805" t="s">
        <v>82</v>
      </c>
      <c r="I805" t="s">
        <v>2056</v>
      </c>
      <c r="J805">
        <v>38</v>
      </c>
      <c r="K805" t="s">
        <v>84</v>
      </c>
      <c r="L805" t="s">
        <v>85</v>
      </c>
      <c r="M805" t="s">
        <v>86</v>
      </c>
      <c r="N805">
        <v>2</v>
      </c>
      <c r="O805" s="1">
        <v>44517.584016203706</v>
      </c>
      <c r="P805" s="1">
        <v>44517.840370370373</v>
      </c>
      <c r="Q805">
        <v>21848</v>
      </c>
      <c r="R805">
        <v>301</v>
      </c>
      <c r="S805" t="b">
        <v>0</v>
      </c>
      <c r="T805" t="s">
        <v>87</v>
      </c>
      <c r="U805" t="b">
        <v>0</v>
      </c>
      <c r="V805" t="s">
        <v>1039</v>
      </c>
      <c r="W805" s="1">
        <v>44517.585960648146</v>
      </c>
      <c r="X805">
        <v>160</v>
      </c>
      <c r="Y805">
        <v>37</v>
      </c>
      <c r="Z805">
        <v>0</v>
      </c>
      <c r="AA805">
        <v>37</v>
      </c>
      <c r="AB805">
        <v>0</v>
      </c>
      <c r="AC805">
        <v>17</v>
      </c>
      <c r="AD805">
        <v>1</v>
      </c>
      <c r="AE805">
        <v>0</v>
      </c>
      <c r="AF805">
        <v>0</v>
      </c>
      <c r="AG805">
        <v>0</v>
      </c>
      <c r="AH805" t="s">
        <v>104</v>
      </c>
      <c r="AI805" s="1">
        <v>44517.840370370373</v>
      </c>
      <c r="AJ805">
        <v>141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>
      <c r="A806" t="s">
        <v>2057</v>
      </c>
      <c r="B806" t="s">
        <v>79</v>
      </c>
      <c r="C806" t="s">
        <v>1624</v>
      </c>
      <c r="D806" t="s">
        <v>81</v>
      </c>
      <c r="E806" s="2" t="str">
        <f>HYPERLINK("capsilon://?command=openfolder&amp;siteaddress=FAM.docvelocity-na8.net&amp;folderid=FXF114A1E9-1955-15C1-4310-A07294F81551","FX21112054")</f>
        <v>FX21112054</v>
      </c>
      <c r="F806" t="s">
        <v>19</v>
      </c>
      <c r="G806" t="s">
        <v>19</v>
      </c>
      <c r="H806" t="s">
        <v>82</v>
      </c>
      <c r="I806" t="s">
        <v>2058</v>
      </c>
      <c r="J806">
        <v>76</v>
      </c>
      <c r="K806" t="s">
        <v>84</v>
      </c>
      <c r="L806" t="s">
        <v>85</v>
      </c>
      <c r="M806" t="s">
        <v>86</v>
      </c>
      <c r="N806">
        <v>2</v>
      </c>
      <c r="O806" s="1">
        <v>44517.585509259261</v>
      </c>
      <c r="P806" s="1">
        <v>44518.209814814814</v>
      </c>
      <c r="Q806">
        <v>53183</v>
      </c>
      <c r="R806">
        <v>757</v>
      </c>
      <c r="S806" t="b">
        <v>0</v>
      </c>
      <c r="T806" t="s">
        <v>87</v>
      </c>
      <c r="U806" t="b">
        <v>0</v>
      </c>
      <c r="V806" t="s">
        <v>1039</v>
      </c>
      <c r="W806" s="1">
        <v>44517.588043981479</v>
      </c>
      <c r="X806">
        <v>179</v>
      </c>
      <c r="Y806">
        <v>74</v>
      </c>
      <c r="Z806">
        <v>0</v>
      </c>
      <c r="AA806">
        <v>74</v>
      </c>
      <c r="AB806">
        <v>0</v>
      </c>
      <c r="AC806">
        <v>27</v>
      </c>
      <c r="AD806">
        <v>2</v>
      </c>
      <c r="AE806">
        <v>0</v>
      </c>
      <c r="AF806">
        <v>0</v>
      </c>
      <c r="AG806">
        <v>0</v>
      </c>
      <c r="AH806" t="s">
        <v>182</v>
      </c>
      <c r="AI806" s="1">
        <v>44518.209814814814</v>
      </c>
      <c r="AJ806">
        <v>570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2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>
      <c r="A807" t="s">
        <v>2059</v>
      </c>
      <c r="B807" t="s">
        <v>79</v>
      </c>
      <c r="C807" t="s">
        <v>1642</v>
      </c>
      <c r="D807" t="s">
        <v>81</v>
      </c>
      <c r="E807" s="2" t="str">
        <f>HYPERLINK("capsilon://?command=openfolder&amp;siteaddress=FAM.docvelocity-na8.net&amp;folderid=FX453B7FDD-6531-5EBD-56BE-36226CAB24B2","FX21115193")</f>
        <v>FX21115193</v>
      </c>
      <c r="F807" t="s">
        <v>19</v>
      </c>
      <c r="G807" t="s">
        <v>19</v>
      </c>
      <c r="H807" t="s">
        <v>82</v>
      </c>
      <c r="I807" t="s">
        <v>2060</v>
      </c>
      <c r="J807">
        <v>38</v>
      </c>
      <c r="K807" t="s">
        <v>84</v>
      </c>
      <c r="L807" t="s">
        <v>85</v>
      </c>
      <c r="M807" t="s">
        <v>86</v>
      </c>
      <c r="N807">
        <v>2</v>
      </c>
      <c r="O807" s="1">
        <v>44517.595590277779</v>
      </c>
      <c r="P807" s="1">
        <v>44518.21402777778</v>
      </c>
      <c r="Q807">
        <v>52903</v>
      </c>
      <c r="R807">
        <v>530</v>
      </c>
      <c r="S807" t="b">
        <v>0</v>
      </c>
      <c r="T807" t="s">
        <v>87</v>
      </c>
      <c r="U807" t="b">
        <v>0</v>
      </c>
      <c r="V807" t="s">
        <v>147</v>
      </c>
      <c r="W807" s="1">
        <v>44517.597731481481</v>
      </c>
      <c r="X807">
        <v>167</v>
      </c>
      <c r="Y807">
        <v>37</v>
      </c>
      <c r="Z807">
        <v>0</v>
      </c>
      <c r="AA807">
        <v>37</v>
      </c>
      <c r="AB807">
        <v>0</v>
      </c>
      <c r="AC807">
        <v>18</v>
      </c>
      <c r="AD807">
        <v>1</v>
      </c>
      <c r="AE807">
        <v>0</v>
      </c>
      <c r="AF807">
        <v>0</v>
      </c>
      <c r="AG807">
        <v>0</v>
      </c>
      <c r="AH807" t="s">
        <v>182</v>
      </c>
      <c r="AI807" s="1">
        <v>44518.21402777778</v>
      </c>
      <c r="AJ807">
        <v>363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>
      <c r="A808" t="s">
        <v>2061</v>
      </c>
      <c r="B808" t="s">
        <v>79</v>
      </c>
      <c r="C808" t="s">
        <v>2062</v>
      </c>
      <c r="D808" t="s">
        <v>81</v>
      </c>
      <c r="E808" s="2" t="str">
        <f>HYPERLINK("capsilon://?command=openfolder&amp;siteaddress=FAM.docvelocity-na8.net&amp;folderid=FX4057D277-2EDF-7414-94D5-456C626F8E04","FX2110468")</f>
        <v>FX2110468</v>
      </c>
      <c r="F808" t="s">
        <v>19</v>
      </c>
      <c r="G808" t="s">
        <v>19</v>
      </c>
      <c r="H808" t="s">
        <v>82</v>
      </c>
      <c r="I808" t="s">
        <v>2063</v>
      </c>
      <c r="J808">
        <v>66</v>
      </c>
      <c r="K808" t="s">
        <v>84</v>
      </c>
      <c r="L808" t="s">
        <v>85</v>
      </c>
      <c r="M808" t="s">
        <v>86</v>
      </c>
      <c r="N808">
        <v>2</v>
      </c>
      <c r="O808" s="1">
        <v>44502.458645833336</v>
      </c>
      <c r="P808" s="1">
        <v>44502.564791666664</v>
      </c>
      <c r="Q808">
        <v>9129</v>
      </c>
      <c r="R808">
        <v>42</v>
      </c>
      <c r="S808" t="b">
        <v>0</v>
      </c>
      <c r="T808" t="s">
        <v>87</v>
      </c>
      <c r="U808" t="b">
        <v>0</v>
      </c>
      <c r="V808" t="s">
        <v>290</v>
      </c>
      <c r="W808" s="1">
        <v>44502.460011574076</v>
      </c>
      <c r="X808">
        <v>28</v>
      </c>
      <c r="Y808">
        <v>0</v>
      </c>
      <c r="Z808">
        <v>0</v>
      </c>
      <c r="AA808">
        <v>0</v>
      </c>
      <c r="AB808">
        <v>52</v>
      </c>
      <c r="AC808">
        <v>0</v>
      </c>
      <c r="AD808">
        <v>66</v>
      </c>
      <c r="AE808">
        <v>0</v>
      </c>
      <c r="AF808">
        <v>0</v>
      </c>
      <c r="AG808">
        <v>0</v>
      </c>
      <c r="AH808" t="s">
        <v>104</v>
      </c>
      <c r="AI808" s="1">
        <v>44502.564791666664</v>
      </c>
      <c r="AJ808">
        <v>14</v>
      </c>
      <c r="AK808">
        <v>0</v>
      </c>
      <c r="AL808">
        <v>0</v>
      </c>
      <c r="AM808">
        <v>0</v>
      </c>
      <c r="AN808">
        <v>52</v>
      </c>
      <c r="AO808">
        <v>0</v>
      </c>
      <c r="AP808">
        <v>66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>
      <c r="A809" t="s">
        <v>2064</v>
      </c>
      <c r="B809" t="s">
        <v>79</v>
      </c>
      <c r="C809" t="s">
        <v>106</v>
      </c>
      <c r="D809" t="s">
        <v>81</v>
      </c>
      <c r="E809" s="2" t="str">
        <f>HYPERLINK("capsilon://?command=openfolder&amp;siteaddress=FAM.docvelocity-na8.net&amp;folderid=FX898BA4D6-7550-58F8-A600-DA01CE722CCD","FX211013295")</f>
        <v>FX211013295</v>
      </c>
      <c r="F809" t="s">
        <v>19</v>
      </c>
      <c r="G809" t="s">
        <v>19</v>
      </c>
      <c r="H809" t="s">
        <v>82</v>
      </c>
      <c r="I809" t="s">
        <v>2065</v>
      </c>
      <c r="J809">
        <v>28</v>
      </c>
      <c r="K809" t="s">
        <v>84</v>
      </c>
      <c r="L809" t="s">
        <v>85</v>
      </c>
      <c r="M809" t="s">
        <v>86</v>
      </c>
      <c r="N809">
        <v>1</v>
      </c>
      <c r="O809" s="1">
        <v>44517.618923611109</v>
      </c>
      <c r="P809" s="1">
        <v>44517.624652777777</v>
      </c>
      <c r="Q809">
        <v>420</v>
      </c>
      <c r="R809">
        <v>75</v>
      </c>
      <c r="S809" t="b">
        <v>0</v>
      </c>
      <c r="T809" t="s">
        <v>87</v>
      </c>
      <c r="U809" t="b">
        <v>0</v>
      </c>
      <c r="V809" t="s">
        <v>108</v>
      </c>
      <c r="W809" s="1">
        <v>44517.624652777777</v>
      </c>
      <c r="X809">
        <v>58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28</v>
      </c>
      <c r="AE809">
        <v>21</v>
      </c>
      <c r="AF809">
        <v>0</v>
      </c>
      <c r="AG809">
        <v>1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>
      <c r="A810" t="s">
        <v>2066</v>
      </c>
      <c r="B810" t="s">
        <v>79</v>
      </c>
      <c r="C810" t="s">
        <v>2067</v>
      </c>
      <c r="D810" t="s">
        <v>81</v>
      </c>
      <c r="E810" s="2" t="str">
        <f>HYPERLINK("capsilon://?command=openfolder&amp;siteaddress=FAM.docvelocity-na8.net&amp;folderid=FX93EF1806-1B29-2208-D4CD-C0D94374771D","FX21117982")</f>
        <v>FX21117982</v>
      </c>
      <c r="F810" t="s">
        <v>19</v>
      </c>
      <c r="G810" t="s">
        <v>19</v>
      </c>
      <c r="H810" t="s">
        <v>82</v>
      </c>
      <c r="I810" t="s">
        <v>2068</v>
      </c>
      <c r="J810">
        <v>295</v>
      </c>
      <c r="K810" t="s">
        <v>84</v>
      </c>
      <c r="L810" t="s">
        <v>85</v>
      </c>
      <c r="M810" t="s">
        <v>86</v>
      </c>
      <c r="N810">
        <v>2</v>
      </c>
      <c r="O810" s="1">
        <v>44517.619618055556</v>
      </c>
      <c r="P810" s="1">
        <v>44518.251388888886</v>
      </c>
      <c r="Q810">
        <v>51775</v>
      </c>
      <c r="R810">
        <v>2810</v>
      </c>
      <c r="S810" t="b">
        <v>0</v>
      </c>
      <c r="T810" t="s">
        <v>87</v>
      </c>
      <c r="U810" t="b">
        <v>0</v>
      </c>
      <c r="V810" t="s">
        <v>189</v>
      </c>
      <c r="W810" s="1">
        <v>44517.62939814815</v>
      </c>
      <c r="X810">
        <v>690</v>
      </c>
      <c r="Y810">
        <v>259</v>
      </c>
      <c r="Z810">
        <v>0</v>
      </c>
      <c r="AA810">
        <v>259</v>
      </c>
      <c r="AB810">
        <v>0</v>
      </c>
      <c r="AC810">
        <v>49</v>
      </c>
      <c r="AD810">
        <v>36</v>
      </c>
      <c r="AE810">
        <v>0</v>
      </c>
      <c r="AF810">
        <v>0</v>
      </c>
      <c r="AG810">
        <v>0</v>
      </c>
      <c r="AH810" t="s">
        <v>160</v>
      </c>
      <c r="AI810" s="1">
        <v>44518.251388888886</v>
      </c>
      <c r="AJ810">
        <v>2097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36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>
      <c r="A811" t="s">
        <v>2069</v>
      </c>
      <c r="B811" t="s">
        <v>79</v>
      </c>
      <c r="C811" t="s">
        <v>2070</v>
      </c>
      <c r="D811" t="s">
        <v>81</v>
      </c>
      <c r="E811" s="2" t="str">
        <f>HYPERLINK("capsilon://?command=openfolder&amp;siteaddress=FAM.docvelocity-na8.net&amp;folderid=FXB3210FF6-9163-8F45-D513-F7DAD6164BA8","FX21111585")</f>
        <v>FX21111585</v>
      </c>
      <c r="F811" t="s">
        <v>19</v>
      </c>
      <c r="G811" t="s">
        <v>19</v>
      </c>
      <c r="H811" t="s">
        <v>82</v>
      </c>
      <c r="I811" t="s">
        <v>2071</v>
      </c>
      <c r="J811">
        <v>315</v>
      </c>
      <c r="K811" t="s">
        <v>84</v>
      </c>
      <c r="L811" t="s">
        <v>85</v>
      </c>
      <c r="M811" t="s">
        <v>86</v>
      </c>
      <c r="N811">
        <v>2</v>
      </c>
      <c r="O811" s="1">
        <v>44517.620162037034</v>
      </c>
      <c r="P811" s="1">
        <v>44518.246921296297</v>
      </c>
      <c r="Q811">
        <v>51312</v>
      </c>
      <c r="R811">
        <v>2840</v>
      </c>
      <c r="S811" t="b">
        <v>0</v>
      </c>
      <c r="T811" t="s">
        <v>87</v>
      </c>
      <c r="U811" t="b">
        <v>0</v>
      </c>
      <c r="V811" t="s">
        <v>189</v>
      </c>
      <c r="W811" s="1">
        <v>44517.648796296293</v>
      </c>
      <c r="X811">
        <v>1304</v>
      </c>
      <c r="Y811">
        <v>234</v>
      </c>
      <c r="Z811">
        <v>0</v>
      </c>
      <c r="AA811">
        <v>234</v>
      </c>
      <c r="AB811">
        <v>0</v>
      </c>
      <c r="AC811">
        <v>75</v>
      </c>
      <c r="AD811">
        <v>81</v>
      </c>
      <c r="AE811">
        <v>0</v>
      </c>
      <c r="AF811">
        <v>0</v>
      </c>
      <c r="AG811">
        <v>0</v>
      </c>
      <c r="AH811" t="s">
        <v>177</v>
      </c>
      <c r="AI811" s="1">
        <v>44518.246921296297</v>
      </c>
      <c r="AJ811">
        <v>1310</v>
      </c>
      <c r="AK811">
        <v>2</v>
      </c>
      <c r="AL811">
        <v>0</v>
      </c>
      <c r="AM811">
        <v>2</v>
      </c>
      <c r="AN811">
        <v>0</v>
      </c>
      <c r="AO811">
        <v>2</v>
      </c>
      <c r="AP811">
        <v>79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>
      <c r="A812" t="s">
        <v>2072</v>
      </c>
      <c r="B812" t="s">
        <v>79</v>
      </c>
      <c r="C812" t="s">
        <v>2073</v>
      </c>
      <c r="D812" t="s">
        <v>81</v>
      </c>
      <c r="E812" s="2" t="str">
        <f>HYPERLINK("capsilon://?command=openfolder&amp;siteaddress=FAM.docvelocity-na8.net&amp;folderid=FX6040D977-7E5F-12E9-EFF9-138652C6364A","FX21117211")</f>
        <v>FX21117211</v>
      </c>
      <c r="F812" t="s">
        <v>19</v>
      </c>
      <c r="G812" t="s">
        <v>19</v>
      </c>
      <c r="H812" t="s">
        <v>82</v>
      </c>
      <c r="I812" t="s">
        <v>2074</v>
      </c>
      <c r="J812">
        <v>131</v>
      </c>
      <c r="K812" t="s">
        <v>84</v>
      </c>
      <c r="L812" t="s">
        <v>85</v>
      </c>
      <c r="M812" t="s">
        <v>86</v>
      </c>
      <c r="N812">
        <v>2</v>
      </c>
      <c r="O812" s="1">
        <v>44517.620208333334</v>
      </c>
      <c r="P812" s="1">
        <v>44518.254756944443</v>
      </c>
      <c r="Q812">
        <v>53581</v>
      </c>
      <c r="R812">
        <v>1244</v>
      </c>
      <c r="S812" t="b">
        <v>0</v>
      </c>
      <c r="T812" t="s">
        <v>87</v>
      </c>
      <c r="U812" t="b">
        <v>0</v>
      </c>
      <c r="V812" t="s">
        <v>189</v>
      </c>
      <c r="W812" s="1">
        <v>44517.633703703701</v>
      </c>
      <c r="X812">
        <v>372</v>
      </c>
      <c r="Y812">
        <v>102</v>
      </c>
      <c r="Z812">
        <v>0</v>
      </c>
      <c r="AA812">
        <v>102</v>
      </c>
      <c r="AB812">
        <v>0</v>
      </c>
      <c r="AC812">
        <v>14</v>
      </c>
      <c r="AD812">
        <v>29</v>
      </c>
      <c r="AE812">
        <v>0</v>
      </c>
      <c r="AF812">
        <v>0</v>
      </c>
      <c r="AG812">
        <v>0</v>
      </c>
      <c r="AH812" t="s">
        <v>182</v>
      </c>
      <c r="AI812" s="1">
        <v>44518.254756944443</v>
      </c>
      <c r="AJ812">
        <v>847</v>
      </c>
      <c r="AK812">
        <v>3</v>
      </c>
      <c r="AL812">
        <v>0</v>
      </c>
      <c r="AM812">
        <v>3</v>
      </c>
      <c r="AN812">
        <v>0</v>
      </c>
      <c r="AO812">
        <v>4</v>
      </c>
      <c r="AP812">
        <v>26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>
      <c r="A813" t="s">
        <v>2075</v>
      </c>
      <c r="B813" t="s">
        <v>79</v>
      </c>
      <c r="C813" t="s">
        <v>106</v>
      </c>
      <c r="D813" t="s">
        <v>81</v>
      </c>
      <c r="E813" s="2" t="str">
        <f>HYPERLINK("capsilon://?command=openfolder&amp;siteaddress=FAM.docvelocity-na8.net&amp;folderid=FX898BA4D6-7550-58F8-A600-DA01CE722CCD","FX211013295")</f>
        <v>FX211013295</v>
      </c>
      <c r="F813" t="s">
        <v>19</v>
      </c>
      <c r="G813" t="s">
        <v>19</v>
      </c>
      <c r="H813" t="s">
        <v>82</v>
      </c>
      <c r="I813" t="s">
        <v>2065</v>
      </c>
      <c r="J813">
        <v>28</v>
      </c>
      <c r="K813" t="s">
        <v>84</v>
      </c>
      <c r="L813" t="s">
        <v>85</v>
      </c>
      <c r="M813" t="s">
        <v>86</v>
      </c>
      <c r="N813">
        <v>2</v>
      </c>
      <c r="O813" s="1">
        <v>44517.625439814816</v>
      </c>
      <c r="P813" s="1">
        <v>44517.632916666669</v>
      </c>
      <c r="Q813">
        <v>416</v>
      </c>
      <c r="R813">
        <v>230</v>
      </c>
      <c r="S813" t="b">
        <v>0</v>
      </c>
      <c r="T813" t="s">
        <v>87</v>
      </c>
      <c r="U813" t="b">
        <v>1</v>
      </c>
      <c r="V813" t="s">
        <v>125</v>
      </c>
      <c r="W813" s="1">
        <v>44517.628946759258</v>
      </c>
      <c r="X813">
        <v>210</v>
      </c>
      <c r="Y813">
        <v>0</v>
      </c>
      <c r="Z813">
        <v>0</v>
      </c>
      <c r="AA813">
        <v>0</v>
      </c>
      <c r="AB813">
        <v>21</v>
      </c>
      <c r="AC813">
        <v>0</v>
      </c>
      <c r="AD813">
        <v>28</v>
      </c>
      <c r="AE813">
        <v>0</v>
      </c>
      <c r="AF813">
        <v>0</v>
      </c>
      <c r="AG813">
        <v>0</v>
      </c>
      <c r="AH813" t="s">
        <v>182</v>
      </c>
      <c r="AI813" s="1">
        <v>44517.632916666669</v>
      </c>
      <c r="AJ813">
        <v>20</v>
      </c>
      <c r="AK813">
        <v>0</v>
      </c>
      <c r="AL813">
        <v>0</v>
      </c>
      <c r="AM813">
        <v>0</v>
      </c>
      <c r="AN813">
        <v>21</v>
      </c>
      <c r="AO813">
        <v>0</v>
      </c>
      <c r="AP813">
        <v>28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>
      <c r="A814" t="s">
        <v>2076</v>
      </c>
      <c r="B814" t="s">
        <v>79</v>
      </c>
      <c r="C814" t="s">
        <v>1947</v>
      </c>
      <c r="D814" t="s">
        <v>81</v>
      </c>
      <c r="E814" s="2" t="str">
        <f>HYPERLINK("capsilon://?command=openfolder&amp;siteaddress=FAM.docvelocity-na8.net&amp;folderid=FXFEDD3E8A-BD37-2D38-5DE7-404935A60A7A","FX21115700")</f>
        <v>FX21115700</v>
      </c>
      <c r="F814" t="s">
        <v>19</v>
      </c>
      <c r="G814" t="s">
        <v>19</v>
      </c>
      <c r="H814" t="s">
        <v>82</v>
      </c>
      <c r="I814" t="s">
        <v>2077</v>
      </c>
      <c r="J814">
        <v>38</v>
      </c>
      <c r="K814" t="s">
        <v>84</v>
      </c>
      <c r="L814" t="s">
        <v>85</v>
      </c>
      <c r="M814" t="s">
        <v>86</v>
      </c>
      <c r="N814">
        <v>2</v>
      </c>
      <c r="O814" s="1">
        <v>44517.62572916667</v>
      </c>
      <c r="P814" s="1">
        <v>44518.251087962963</v>
      </c>
      <c r="Q814">
        <v>53341</v>
      </c>
      <c r="R814">
        <v>690</v>
      </c>
      <c r="S814" t="b">
        <v>0</v>
      </c>
      <c r="T814" t="s">
        <v>87</v>
      </c>
      <c r="U814" t="b">
        <v>0</v>
      </c>
      <c r="V814" t="s">
        <v>1039</v>
      </c>
      <c r="W814" s="1">
        <v>44517.63826388889</v>
      </c>
      <c r="X814">
        <v>331</v>
      </c>
      <c r="Y814">
        <v>37</v>
      </c>
      <c r="Z814">
        <v>0</v>
      </c>
      <c r="AA814">
        <v>37</v>
      </c>
      <c r="AB814">
        <v>0</v>
      </c>
      <c r="AC814">
        <v>14</v>
      </c>
      <c r="AD814">
        <v>1</v>
      </c>
      <c r="AE814">
        <v>0</v>
      </c>
      <c r="AF814">
        <v>0</v>
      </c>
      <c r="AG814">
        <v>0</v>
      </c>
      <c r="AH814" t="s">
        <v>177</v>
      </c>
      <c r="AI814" s="1">
        <v>44518.251087962963</v>
      </c>
      <c r="AJ814">
        <v>359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0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>
      <c r="A815" t="s">
        <v>2078</v>
      </c>
      <c r="B815" t="s">
        <v>79</v>
      </c>
      <c r="C815" t="s">
        <v>2079</v>
      </c>
      <c r="D815" t="s">
        <v>81</v>
      </c>
      <c r="E815" s="2" t="str">
        <f>HYPERLINK("capsilon://?command=openfolder&amp;siteaddress=FAM.docvelocity-na8.net&amp;folderid=FX0CB772FC-4F29-C528-9F6F-A6D62D45364D","FX210511274")</f>
        <v>FX210511274</v>
      </c>
      <c r="F815" t="s">
        <v>19</v>
      </c>
      <c r="G815" t="s">
        <v>19</v>
      </c>
      <c r="H815" t="s">
        <v>82</v>
      </c>
      <c r="I815" t="s">
        <v>2080</v>
      </c>
      <c r="J815">
        <v>792</v>
      </c>
      <c r="K815" t="s">
        <v>84</v>
      </c>
      <c r="L815" t="s">
        <v>85</v>
      </c>
      <c r="M815" t="s">
        <v>86</v>
      </c>
      <c r="N815">
        <v>2</v>
      </c>
      <c r="O815" s="1">
        <v>44502.467199074075</v>
      </c>
      <c r="P815" s="1">
        <v>44502.585682870369</v>
      </c>
      <c r="Q815">
        <v>4585</v>
      </c>
      <c r="R815">
        <v>5652</v>
      </c>
      <c r="S815" t="b">
        <v>0</v>
      </c>
      <c r="T815" t="s">
        <v>87</v>
      </c>
      <c r="U815" t="b">
        <v>0</v>
      </c>
      <c r="V815" t="s">
        <v>125</v>
      </c>
      <c r="W815" s="1">
        <v>44502.511747685188</v>
      </c>
      <c r="X815">
        <v>3848</v>
      </c>
      <c r="Y815">
        <v>670</v>
      </c>
      <c r="Z815">
        <v>0</v>
      </c>
      <c r="AA815">
        <v>670</v>
      </c>
      <c r="AB815">
        <v>0</v>
      </c>
      <c r="AC815">
        <v>335</v>
      </c>
      <c r="AD815">
        <v>122</v>
      </c>
      <c r="AE815">
        <v>0</v>
      </c>
      <c r="AF815">
        <v>0</v>
      </c>
      <c r="AG815">
        <v>0</v>
      </c>
      <c r="AH815" t="s">
        <v>104</v>
      </c>
      <c r="AI815" s="1">
        <v>44502.585682870369</v>
      </c>
      <c r="AJ815">
        <v>1804</v>
      </c>
      <c r="AK815">
        <v>6</v>
      </c>
      <c r="AL815">
        <v>0</v>
      </c>
      <c r="AM815">
        <v>6</v>
      </c>
      <c r="AN815">
        <v>42</v>
      </c>
      <c r="AO815">
        <v>8</v>
      </c>
      <c r="AP815">
        <v>116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>
      <c r="A816" t="s">
        <v>2081</v>
      </c>
      <c r="B816" t="s">
        <v>79</v>
      </c>
      <c r="C816" t="s">
        <v>858</v>
      </c>
      <c r="D816" t="s">
        <v>81</v>
      </c>
      <c r="E816" s="2" t="str">
        <f>HYPERLINK("capsilon://?command=openfolder&amp;siteaddress=FAM.docvelocity-na8.net&amp;folderid=FX73C98437-6C09-013C-1321-4131A977BCA7","FX21095794")</f>
        <v>FX21095794</v>
      </c>
      <c r="F816" t="s">
        <v>19</v>
      </c>
      <c r="G816" t="s">
        <v>19</v>
      </c>
      <c r="H816" t="s">
        <v>82</v>
      </c>
      <c r="I816" t="s">
        <v>2082</v>
      </c>
      <c r="J816">
        <v>285</v>
      </c>
      <c r="K816" t="s">
        <v>84</v>
      </c>
      <c r="L816" t="s">
        <v>85</v>
      </c>
      <c r="M816" t="s">
        <v>86</v>
      </c>
      <c r="N816">
        <v>2</v>
      </c>
      <c r="O816" s="1">
        <v>44501.456828703704</v>
      </c>
      <c r="P816" s="1">
        <v>44501.535243055558</v>
      </c>
      <c r="Q816">
        <v>3107</v>
      </c>
      <c r="R816">
        <v>3668</v>
      </c>
      <c r="S816" t="b">
        <v>0</v>
      </c>
      <c r="T816" t="s">
        <v>87</v>
      </c>
      <c r="U816" t="b">
        <v>0</v>
      </c>
      <c r="V816" t="s">
        <v>88</v>
      </c>
      <c r="W816" s="1">
        <v>44501.491747685184</v>
      </c>
      <c r="X816">
        <v>1682</v>
      </c>
      <c r="Y816">
        <v>366</v>
      </c>
      <c r="Z816">
        <v>0</v>
      </c>
      <c r="AA816">
        <v>366</v>
      </c>
      <c r="AB816">
        <v>54</v>
      </c>
      <c r="AC816">
        <v>222</v>
      </c>
      <c r="AD816">
        <v>-81</v>
      </c>
      <c r="AE816">
        <v>0</v>
      </c>
      <c r="AF816">
        <v>0</v>
      </c>
      <c r="AG816">
        <v>0</v>
      </c>
      <c r="AH816" t="s">
        <v>89</v>
      </c>
      <c r="AI816" s="1">
        <v>44501.535243055558</v>
      </c>
      <c r="AJ816">
        <v>1446</v>
      </c>
      <c r="AK816">
        <v>3</v>
      </c>
      <c r="AL816">
        <v>0</v>
      </c>
      <c r="AM816">
        <v>3</v>
      </c>
      <c r="AN816">
        <v>54</v>
      </c>
      <c r="AO816">
        <v>3</v>
      </c>
      <c r="AP816">
        <v>-84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>
      <c r="A817" t="s">
        <v>2083</v>
      </c>
      <c r="B817" t="s">
        <v>79</v>
      </c>
      <c r="C817" t="s">
        <v>2084</v>
      </c>
      <c r="D817" t="s">
        <v>81</v>
      </c>
      <c r="E817" s="2" t="str">
        <f>HYPERLINK("capsilon://?command=openfolder&amp;siteaddress=FAM.docvelocity-na8.net&amp;folderid=FX4DCF0FA0-66A3-2F25-C827-18897DD8F986","FX21117659")</f>
        <v>FX21117659</v>
      </c>
      <c r="F817" t="s">
        <v>19</v>
      </c>
      <c r="G817" t="s">
        <v>19</v>
      </c>
      <c r="H817" t="s">
        <v>82</v>
      </c>
      <c r="I817" t="s">
        <v>2085</v>
      </c>
      <c r="J817">
        <v>122</v>
      </c>
      <c r="K817" t="s">
        <v>84</v>
      </c>
      <c r="L817" t="s">
        <v>85</v>
      </c>
      <c r="M817" t="s">
        <v>86</v>
      </c>
      <c r="N817">
        <v>2</v>
      </c>
      <c r="O817" s="1">
        <v>44517.650925925926</v>
      </c>
      <c r="P817" s="1">
        <v>44518.262569444443</v>
      </c>
      <c r="Q817">
        <v>51594</v>
      </c>
      <c r="R817">
        <v>1252</v>
      </c>
      <c r="S817" t="b">
        <v>0</v>
      </c>
      <c r="T817" t="s">
        <v>87</v>
      </c>
      <c r="U817" t="b">
        <v>0</v>
      </c>
      <c r="V817" t="s">
        <v>181</v>
      </c>
      <c r="W817" s="1">
        <v>44517.665162037039</v>
      </c>
      <c r="X817">
        <v>260</v>
      </c>
      <c r="Y817">
        <v>103</v>
      </c>
      <c r="Z817">
        <v>0</v>
      </c>
      <c r="AA817">
        <v>103</v>
      </c>
      <c r="AB817">
        <v>0</v>
      </c>
      <c r="AC817">
        <v>1</v>
      </c>
      <c r="AD817">
        <v>19</v>
      </c>
      <c r="AE817">
        <v>0</v>
      </c>
      <c r="AF817">
        <v>0</v>
      </c>
      <c r="AG817">
        <v>0</v>
      </c>
      <c r="AH817" t="s">
        <v>177</v>
      </c>
      <c r="AI817" s="1">
        <v>44518.262569444443</v>
      </c>
      <c r="AJ817">
        <v>992</v>
      </c>
      <c r="AK817">
        <v>1</v>
      </c>
      <c r="AL817">
        <v>0</v>
      </c>
      <c r="AM817">
        <v>1</v>
      </c>
      <c r="AN817">
        <v>0</v>
      </c>
      <c r="AO817">
        <v>1</v>
      </c>
      <c r="AP817">
        <v>18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>
      <c r="A818" t="s">
        <v>2086</v>
      </c>
      <c r="B818" t="s">
        <v>79</v>
      </c>
      <c r="C818" t="s">
        <v>2087</v>
      </c>
      <c r="D818" t="s">
        <v>81</v>
      </c>
      <c r="E818" s="2" t="str">
        <f>HYPERLINK("capsilon://?command=openfolder&amp;siteaddress=FAM.docvelocity-na8.net&amp;folderid=FX74F84CAB-AE40-6C66-F5B4-B58D13C4238D","FX210914270")</f>
        <v>FX210914270</v>
      </c>
      <c r="F818" t="s">
        <v>19</v>
      </c>
      <c r="G818" t="s">
        <v>19</v>
      </c>
      <c r="H818" t="s">
        <v>82</v>
      </c>
      <c r="I818" t="s">
        <v>2088</v>
      </c>
      <c r="J818">
        <v>66</v>
      </c>
      <c r="K818" t="s">
        <v>84</v>
      </c>
      <c r="L818" t="s">
        <v>85</v>
      </c>
      <c r="M818" t="s">
        <v>86</v>
      </c>
      <c r="N818">
        <v>2</v>
      </c>
      <c r="O818" s="1">
        <v>44502.47320601852</v>
      </c>
      <c r="P818" s="1">
        <v>44502.565763888888</v>
      </c>
      <c r="Q818">
        <v>7875</v>
      </c>
      <c r="R818">
        <v>122</v>
      </c>
      <c r="S818" t="b">
        <v>0</v>
      </c>
      <c r="T818" t="s">
        <v>87</v>
      </c>
      <c r="U818" t="b">
        <v>0</v>
      </c>
      <c r="V818" t="s">
        <v>1120</v>
      </c>
      <c r="W818" s="1">
        <v>44502.474097222221</v>
      </c>
      <c r="X818">
        <v>68</v>
      </c>
      <c r="Y818">
        <v>0</v>
      </c>
      <c r="Z818">
        <v>0</v>
      </c>
      <c r="AA818">
        <v>0</v>
      </c>
      <c r="AB818">
        <v>52</v>
      </c>
      <c r="AC818">
        <v>0</v>
      </c>
      <c r="AD818">
        <v>66</v>
      </c>
      <c r="AE818">
        <v>0</v>
      </c>
      <c r="AF818">
        <v>0</v>
      </c>
      <c r="AG818">
        <v>0</v>
      </c>
      <c r="AH818" t="s">
        <v>182</v>
      </c>
      <c r="AI818" s="1">
        <v>44502.565763888888</v>
      </c>
      <c r="AJ818">
        <v>54</v>
      </c>
      <c r="AK818">
        <v>0</v>
      </c>
      <c r="AL818">
        <v>0</v>
      </c>
      <c r="AM818">
        <v>0</v>
      </c>
      <c r="AN818">
        <v>52</v>
      </c>
      <c r="AO818">
        <v>0</v>
      </c>
      <c r="AP818">
        <v>66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>
      <c r="A819" t="s">
        <v>2089</v>
      </c>
      <c r="B819" t="s">
        <v>79</v>
      </c>
      <c r="C819" t="s">
        <v>2090</v>
      </c>
      <c r="D819" t="s">
        <v>81</v>
      </c>
      <c r="E819" s="2" t="str">
        <f>HYPERLINK("capsilon://?command=openfolder&amp;siteaddress=FAM.docvelocity-na8.net&amp;folderid=FXB269C63F-8F7A-6765-3B72-3F65D87E3267","FX2110987")</f>
        <v>FX2110987</v>
      </c>
      <c r="F819" t="s">
        <v>19</v>
      </c>
      <c r="G819" t="s">
        <v>19</v>
      </c>
      <c r="H819" t="s">
        <v>82</v>
      </c>
      <c r="I819" t="s">
        <v>2091</v>
      </c>
      <c r="J819">
        <v>38</v>
      </c>
      <c r="K819" t="s">
        <v>84</v>
      </c>
      <c r="L819" t="s">
        <v>85</v>
      </c>
      <c r="M819" t="s">
        <v>86</v>
      </c>
      <c r="N819">
        <v>1</v>
      </c>
      <c r="O819" s="1">
        <v>44517.666979166665</v>
      </c>
      <c r="P819" s="1">
        <v>44517.764224537037</v>
      </c>
      <c r="Q819">
        <v>7789</v>
      </c>
      <c r="R819">
        <v>613</v>
      </c>
      <c r="S819" t="b">
        <v>0</v>
      </c>
      <c r="T819" t="s">
        <v>87</v>
      </c>
      <c r="U819" t="b">
        <v>0</v>
      </c>
      <c r="V819" t="s">
        <v>108</v>
      </c>
      <c r="W819" s="1">
        <v>44517.764224537037</v>
      </c>
      <c r="X819">
        <v>157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38</v>
      </c>
      <c r="AE819">
        <v>37</v>
      </c>
      <c r="AF819">
        <v>0</v>
      </c>
      <c r="AG819">
        <v>5</v>
      </c>
      <c r="AH819" t="s">
        <v>87</v>
      </c>
      <c r="AI819" t="s">
        <v>87</v>
      </c>
      <c r="AJ819" t="s">
        <v>87</v>
      </c>
      <c r="AK819" t="s">
        <v>87</v>
      </c>
      <c r="AL819" t="s">
        <v>87</v>
      </c>
      <c r="AM819" t="s">
        <v>87</v>
      </c>
      <c r="AN819" t="s">
        <v>87</v>
      </c>
      <c r="AO819" t="s">
        <v>87</v>
      </c>
      <c r="AP819" t="s">
        <v>87</v>
      </c>
      <c r="AQ819" t="s">
        <v>87</v>
      </c>
      <c r="AR819" t="s">
        <v>87</v>
      </c>
      <c r="AS819" t="s">
        <v>87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>
      <c r="A820" t="s">
        <v>2092</v>
      </c>
      <c r="B820" t="s">
        <v>79</v>
      </c>
      <c r="C820" t="s">
        <v>1447</v>
      </c>
      <c r="D820" t="s">
        <v>81</v>
      </c>
      <c r="E820" s="2" t="str">
        <f>HYPERLINK("capsilon://?command=openfolder&amp;siteaddress=FAM.docvelocity-na8.net&amp;folderid=FX19AF9D3D-EFF2-F6D3-0934-3373F8AFAD10","FX211013539")</f>
        <v>FX211013539</v>
      </c>
      <c r="F820" t="s">
        <v>19</v>
      </c>
      <c r="G820" t="s">
        <v>19</v>
      </c>
      <c r="H820" t="s">
        <v>82</v>
      </c>
      <c r="I820" t="s">
        <v>2093</v>
      </c>
      <c r="J820">
        <v>66</v>
      </c>
      <c r="K820" t="s">
        <v>84</v>
      </c>
      <c r="L820" t="s">
        <v>85</v>
      </c>
      <c r="M820" t="s">
        <v>86</v>
      </c>
      <c r="N820">
        <v>2</v>
      </c>
      <c r="O820" s="1">
        <v>44517.68167824074</v>
      </c>
      <c r="P820" s="1">
        <v>44518.25854166667</v>
      </c>
      <c r="Q820">
        <v>49009</v>
      </c>
      <c r="R820">
        <v>832</v>
      </c>
      <c r="S820" t="b">
        <v>0</v>
      </c>
      <c r="T820" t="s">
        <v>87</v>
      </c>
      <c r="U820" t="b">
        <v>0</v>
      </c>
      <c r="V820" t="s">
        <v>189</v>
      </c>
      <c r="W820" s="1">
        <v>44517.699340277781</v>
      </c>
      <c r="X820">
        <v>215</v>
      </c>
      <c r="Y820">
        <v>52</v>
      </c>
      <c r="Z820">
        <v>0</v>
      </c>
      <c r="AA820">
        <v>52</v>
      </c>
      <c r="AB820">
        <v>0</v>
      </c>
      <c r="AC820">
        <v>24</v>
      </c>
      <c r="AD820">
        <v>14</v>
      </c>
      <c r="AE820">
        <v>0</v>
      </c>
      <c r="AF820">
        <v>0</v>
      </c>
      <c r="AG820">
        <v>0</v>
      </c>
      <c r="AH820" t="s">
        <v>160</v>
      </c>
      <c r="AI820" s="1">
        <v>44518.25854166667</v>
      </c>
      <c r="AJ820">
        <v>617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13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>
      <c r="A821" t="s">
        <v>2094</v>
      </c>
      <c r="B821" t="s">
        <v>79</v>
      </c>
      <c r="C821" t="s">
        <v>1849</v>
      </c>
      <c r="D821" t="s">
        <v>81</v>
      </c>
      <c r="E821" s="2" t="str">
        <f>HYPERLINK("capsilon://?command=openfolder&amp;siteaddress=FAM.docvelocity-na8.net&amp;folderid=FX9FFBAC72-31E8-AC83-86F4-36A8C2292E07","FX21102163")</f>
        <v>FX21102163</v>
      </c>
      <c r="F821" t="s">
        <v>19</v>
      </c>
      <c r="G821" t="s">
        <v>19</v>
      </c>
      <c r="H821" t="s">
        <v>82</v>
      </c>
      <c r="I821" t="s">
        <v>2095</v>
      </c>
      <c r="J821">
        <v>38</v>
      </c>
      <c r="K821" t="s">
        <v>84</v>
      </c>
      <c r="L821" t="s">
        <v>85</v>
      </c>
      <c r="M821" t="s">
        <v>86</v>
      </c>
      <c r="N821">
        <v>1</v>
      </c>
      <c r="O821" s="1">
        <v>44517.681793981479</v>
      </c>
      <c r="P821" s="1">
        <v>44517.7653125</v>
      </c>
      <c r="Q821">
        <v>7021</v>
      </c>
      <c r="R821">
        <v>195</v>
      </c>
      <c r="S821" t="b">
        <v>0</v>
      </c>
      <c r="T821" t="s">
        <v>87</v>
      </c>
      <c r="U821" t="b">
        <v>0</v>
      </c>
      <c r="V821" t="s">
        <v>108</v>
      </c>
      <c r="W821" s="1">
        <v>44517.7653125</v>
      </c>
      <c r="X821">
        <v>93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38</v>
      </c>
      <c r="AE821">
        <v>37</v>
      </c>
      <c r="AF821">
        <v>0</v>
      </c>
      <c r="AG821">
        <v>2</v>
      </c>
      <c r="AH821" t="s">
        <v>87</v>
      </c>
      <c r="AI821" t="s">
        <v>87</v>
      </c>
      <c r="AJ821" t="s">
        <v>87</v>
      </c>
      <c r="AK821" t="s">
        <v>87</v>
      </c>
      <c r="AL821" t="s">
        <v>87</v>
      </c>
      <c r="AM821" t="s">
        <v>87</v>
      </c>
      <c r="AN821" t="s">
        <v>87</v>
      </c>
      <c r="AO821" t="s">
        <v>87</v>
      </c>
      <c r="AP821" t="s">
        <v>87</v>
      </c>
      <c r="AQ821" t="s">
        <v>87</v>
      </c>
      <c r="AR821" t="s">
        <v>87</v>
      </c>
      <c r="AS821" t="s">
        <v>87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>
      <c r="A822" t="s">
        <v>2096</v>
      </c>
      <c r="B822" t="s">
        <v>79</v>
      </c>
      <c r="C822" t="s">
        <v>2097</v>
      </c>
      <c r="D822" t="s">
        <v>81</v>
      </c>
      <c r="E822" s="2" t="str">
        <f>HYPERLINK("capsilon://?command=openfolder&amp;siteaddress=FAM.docvelocity-na8.net&amp;folderid=FX0D11BFE7-5BAC-3BF5-C3B5-3DF1C4F7F2F5","FX21117386")</f>
        <v>FX21117386</v>
      </c>
      <c r="F822" t="s">
        <v>19</v>
      </c>
      <c r="G822" t="s">
        <v>19</v>
      </c>
      <c r="H822" t="s">
        <v>82</v>
      </c>
      <c r="I822" t="s">
        <v>2098</v>
      </c>
      <c r="J822">
        <v>66</v>
      </c>
      <c r="K822" t="s">
        <v>84</v>
      </c>
      <c r="L822" t="s">
        <v>85</v>
      </c>
      <c r="M822" t="s">
        <v>86</v>
      </c>
      <c r="N822">
        <v>2</v>
      </c>
      <c r="O822" s="1">
        <v>44517.685613425929</v>
      </c>
      <c r="P822" s="1">
        <v>44518.258668981478</v>
      </c>
      <c r="Q822">
        <v>48862</v>
      </c>
      <c r="R822">
        <v>650</v>
      </c>
      <c r="S822" t="b">
        <v>0</v>
      </c>
      <c r="T822" t="s">
        <v>87</v>
      </c>
      <c r="U822" t="b">
        <v>0</v>
      </c>
      <c r="V822" t="s">
        <v>173</v>
      </c>
      <c r="W822" s="1">
        <v>44517.702199074076</v>
      </c>
      <c r="X822">
        <v>313</v>
      </c>
      <c r="Y822">
        <v>52</v>
      </c>
      <c r="Z822">
        <v>0</v>
      </c>
      <c r="AA822">
        <v>52</v>
      </c>
      <c r="AB822">
        <v>0</v>
      </c>
      <c r="AC822">
        <v>29</v>
      </c>
      <c r="AD822">
        <v>14</v>
      </c>
      <c r="AE822">
        <v>0</v>
      </c>
      <c r="AF822">
        <v>0</v>
      </c>
      <c r="AG822">
        <v>0</v>
      </c>
      <c r="AH822" t="s">
        <v>182</v>
      </c>
      <c r="AI822" s="1">
        <v>44518.258668981478</v>
      </c>
      <c r="AJ822">
        <v>337</v>
      </c>
      <c r="AK822">
        <v>1</v>
      </c>
      <c r="AL822">
        <v>0</v>
      </c>
      <c r="AM822">
        <v>1</v>
      </c>
      <c r="AN822">
        <v>0</v>
      </c>
      <c r="AO822">
        <v>1</v>
      </c>
      <c r="AP822">
        <v>13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>
      <c r="A823" t="s">
        <v>2099</v>
      </c>
      <c r="B823" t="s">
        <v>79</v>
      </c>
      <c r="C823" t="s">
        <v>106</v>
      </c>
      <c r="D823" t="s">
        <v>81</v>
      </c>
      <c r="E823" s="2" t="str">
        <f>HYPERLINK("capsilon://?command=openfolder&amp;siteaddress=FAM.docvelocity-na8.net&amp;folderid=FX898BA4D6-7550-58F8-A600-DA01CE722CCD","FX211013295")</f>
        <v>FX211013295</v>
      </c>
      <c r="F823" t="s">
        <v>19</v>
      </c>
      <c r="G823" t="s">
        <v>19</v>
      </c>
      <c r="H823" t="s">
        <v>82</v>
      </c>
      <c r="I823" t="s">
        <v>2100</v>
      </c>
      <c r="J823">
        <v>28</v>
      </c>
      <c r="K823" t="s">
        <v>84</v>
      </c>
      <c r="L823" t="s">
        <v>85</v>
      </c>
      <c r="M823" t="s">
        <v>86</v>
      </c>
      <c r="N823">
        <v>1</v>
      </c>
      <c r="O823" s="1">
        <v>44517.716574074075</v>
      </c>
      <c r="P823" s="1">
        <v>44517.765925925924</v>
      </c>
      <c r="Q823">
        <v>4164</v>
      </c>
      <c r="R823">
        <v>100</v>
      </c>
      <c r="S823" t="b">
        <v>0</v>
      </c>
      <c r="T823" t="s">
        <v>87</v>
      </c>
      <c r="U823" t="b">
        <v>0</v>
      </c>
      <c r="V823" t="s">
        <v>108</v>
      </c>
      <c r="W823" s="1">
        <v>44517.765925925924</v>
      </c>
      <c r="X823">
        <v>52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28</v>
      </c>
      <c r="AE823">
        <v>21</v>
      </c>
      <c r="AF823">
        <v>0</v>
      </c>
      <c r="AG823">
        <v>1</v>
      </c>
      <c r="AH823" t="s">
        <v>87</v>
      </c>
      <c r="AI823" t="s">
        <v>87</v>
      </c>
      <c r="AJ823" t="s">
        <v>87</v>
      </c>
      <c r="AK823" t="s">
        <v>87</v>
      </c>
      <c r="AL823" t="s">
        <v>87</v>
      </c>
      <c r="AM823" t="s">
        <v>87</v>
      </c>
      <c r="AN823" t="s">
        <v>87</v>
      </c>
      <c r="AO823" t="s">
        <v>87</v>
      </c>
      <c r="AP823" t="s">
        <v>87</v>
      </c>
      <c r="AQ823" t="s">
        <v>87</v>
      </c>
      <c r="AR823" t="s">
        <v>87</v>
      </c>
      <c r="AS823" t="s">
        <v>87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>
      <c r="A824" t="s">
        <v>2101</v>
      </c>
      <c r="B824" t="s">
        <v>79</v>
      </c>
      <c r="C824" t="s">
        <v>1765</v>
      </c>
      <c r="D824" t="s">
        <v>81</v>
      </c>
      <c r="E824" s="2" t="str">
        <f>HYPERLINK("capsilon://?command=openfolder&amp;siteaddress=FAM.docvelocity-na8.net&amp;folderid=FXF7ABA679-C2AE-18F0-DDA1-FC17F20AA50E","FX21116860")</f>
        <v>FX21116860</v>
      </c>
      <c r="F824" t="s">
        <v>19</v>
      </c>
      <c r="G824" t="s">
        <v>19</v>
      </c>
      <c r="H824" t="s">
        <v>82</v>
      </c>
      <c r="I824" t="s">
        <v>2102</v>
      </c>
      <c r="J824">
        <v>66</v>
      </c>
      <c r="K824" t="s">
        <v>84</v>
      </c>
      <c r="L824" t="s">
        <v>85</v>
      </c>
      <c r="M824" t="s">
        <v>86</v>
      </c>
      <c r="N824">
        <v>2</v>
      </c>
      <c r="O824" s="1">
        <v>44517.724907407406</v>
      </c>
      <c r="P824" s="1">
        <v>44518.265185185184</v>
      </c>
      <c r="Q824">
        <v>45701</v>
      </c>
      <c r="R824">
        <v>979</v>
      </c>
      <c r="S824" t="b">
        <v>0</v>
      </c>
      <c r="T824" t="s">
        <v>87</v>
      </c>
      <c r="U824" t="b">
        <v>0</v>
      </c>
      <c r="V824" t="s">
        <v>181</v>
      </c>
      <c r="W824" s="1">
        <v>44517.740034722221</v>
      </c>
      <c r="X824">
        <v>406</v>
      </c>
      <c r="Y824">
        <v>52</v>
      </c>
      <c r="Z824">
        <v>0</v>
      </c>
      <c r="AA824">
        <v>52</v>
      </c>
      <c r="AB824">
        <v>0</v>
      </c>
      <c r="AC824">
        <v>37</v>
      </c>
      <c r="AD824">
        <v>14</v>
      </c>
      <c r="AE824">
        <v>0</v>
      </c>
      <c r="AF824">
        <v>0</v>
      </c>
      <c r="AG824">
        <v>0</v>
      </c>
      <c r="AH824" t="s">
        <v>160</v>
      </c>
      <c r="AI824" s="1">
        <v>44518.265185185184</v>
      </c>
      <c r="AJ824">
        <v>573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14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>
      <c r="A825" t="s">
        <v>2103</v>
      </c>
      <c r="B825" t="s">
        <v>79</v>
      </c>
      <c r="C825" t="s">
        <v>2104</v>
      </c>
      <c r="D825" t="s">
        <v>81</v>
      </c>
      <c r="E825" s="2" t="str">
        <f>HYPERLINK("capsilon://?command=openfolder&amp;siteaddress=FAM.docvelocity-na8.net&amp;folderid=FXE8C6BF64-27D8-E3DF-80B5-15FFEAF96DDB","FX21117307")</f>
        <v>FX21117307</v>
      </c>
      <c r="F825" t="s">
        <v>19</v>
      </c>
      <c r="G825" t="s">
        <v>19</v>
      </c>
      <c r="H825" t="s">
        <v>82</v>
      </c>
      <c r="I825" t="s">
        <v>2105</v>
      </c>
      <c r="J825">
        <v>170</v>
      </c>
      <c r="K825" t="s">
        <v>84</v>
      </c>
      <c r="L825" t="s">
        <v>85</v>
      </c>
      <c r="M825" t="s">
        <v>86</v>
      </c>
      <c r="N825">
        <v>2</v>
      </c>
      <c r="O825" s="1">
        <v>44517.725335648145</v>
      </c>
      <c r="P825" s="1">
        <v>44518.270613425928</v>
      </c>
      <c r="Q825">
        <v>45948</v>
      </c>
      <c r="R825">
        <v>1164</v>
      </c>
      <c r="S825" t="b">
        <v>0</v>
      </c>
      <c r="T825" t="s">
        <v>87</v>
      </c>
      <c r="U825" t="b">
        <v>0</v>
      </c>
      <c r="V825" t="s">
        <v>173</v>
      </c>
      <c r="W825" s="1">
        <v>44517.74113425926</v>
      </c>
      <c r="X825">
        <v>401</v>
      </c>
      <c r="Y825">
        <v>153</v>
      </c>
      <c r="Z825">
        <v>0</v>
      </c>
      <c r="AA825">
        <v>153</v>
      </c>
      <c r="AB825">
        <v>0</v>
      </c>
      <c r="AC825">
        <v>10</v>
      </c>
      <c r="AD825">
        <v>17</v>
      </c>
      <c r="AE825">
        <v>0</v>
      </c>
      <c r="AF825">
        <v>0</v>
      </c>
      <c r="AG825">
        <v>0</v>
      </c>
      <c r="AH825" t="s">
        <v>182</v>
      </c>
      <c r="AI825" s="1">
        <v>44518.270613425928</v>
      </c>
      <c r="AJ825">
        <v>751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17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>
      <c r="A826" t="s">
        <v>2106</v>
      </c>
      <c r="B826" t="s">
        <v>79</v>
      </c>
      <c r="C826" t="s">
        <v>2090</v>
      </c>
      <c r="D826" t="s">
        <v>81</v>
      </c>
      <c r="E826" s="2" t="str">
        <f>HYPERLINK("capsilon://?command=openfolder&amp;siteaddress=FAM.docvelocity-na8.net&amp;folderid=FXB269C63F-8F7A-6765-3B72-3F65D87E3267","FX2110987")</f>
        <v>FX2110987</v>
      </c>
      <c r="F826" t="s">
        <v>19</v>
      </c>
      <c r="G826" t="s">
        <v>19</v>
      </c>
      <c r="H826" t="s">
        <v>82</v>
      </c>
      <c r="I826" t="s">
        <v>2107</v>
      </c>
      <c r="J826">
        <v>28</v>
      </c>
      <c r="K826" t="s">
        <v>84</v>
      </c>
      <c r="L826" t="s">
        <v>85</v>
      </c>
      <c r="M826" t="s">
        <v>86</v>
      </c>
      <c r="N826">
        <v>2</v>
      </c>
      <c r="O826" s="1">
        <v>44517.726539351854</v>
      </c>
      <c r="P826" s="1">
        <v>44518.265011574076</v>
      </c>
      <c r="Q826">
        <v>46242</v>
      </c>
      <c r="R826">
        <v>282</v>
      </c>
      <c r="S826" t="b">
        <v>0</v>
      </c>
      <c r="T826" t="s">
        <v>87</v>
      </c>
      <c r="U826" t="b">
        <v>0</v>
      </c>
      <c r="V826" t="s">
        <v>181</v>
      </c>
      <c r="W826" s="1">
        <v>44517.740868055553</v>
      </c>
      <c r="X826">
        <v>71</v>
      </c>
      <c r="Y826">
        <v>21</v>
      </c>
      <c r="Z826">
        <v>0</v>
      </c>
      <c r="AA826">
        <v>21</v>
      </c>
      <c r="AB826">
        <v>0</v>
      </c>
      <c r="AC826">
        <v>0</v>
      </c>
      <c r="AD826">
        <v>7</v>
      </c>
      <c r="AE826">
        <v>0</v>
      </c>
      <c r="AF826">
        <v>0</v>
      </c>
      <c r="AG826">
        <v>0</v>
      </c>
      <c r="AH826" t="s">
        <v>177</v>
      </c>
      <c r="AI826" s="1">
        <v>44518.265011574076</v>
      </c>
      <c r="AJ826">
        <v>211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7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>
      <c r="A827" t="s">
        <v>2108</v>
      </c>
      <c r="B827" t="s">
        <v>79</v>
      </c>
      <c r="C827" t="s">
        <v>2109</v>
      </c>
      <c r="D827" t="s">
        <v>81</v>
      </c>
      <c r="E827" s="2" t="str">
        <f>HYPERLINK("capsilon://?command=openfolder&amp;siteaddress=FAM.docvelocity-na8.net&amp;folderid=FX93DFA1E0-AE3A-307B-7625-629395DB8284","FX211011200")</f>
        <v>FX211011200</v>
      </c>
      <c r="F827" t="s">
        <v>19</v>
      </c>
      <c r="G827" t="s">
        <v>19</v>
      </c>
      <c r="H827" t="s">
        <v>82</v>
      </c>
      <c r="I827" t="s">
        <v>2110</v>
      </c>
      <c r="J827">
        <v>66</v>
      </c>
      <c r="K827" t="s">
        <v>84</v>
      </c>
      <c r="L827" t="s">
        <v>85</v>
      </c>
      <c r="M827" t="s">
        <v>86</v>
      </c>
      <c r="N827">
        <v>2</v>
      </c>
      <c r="O827" s="1">
        <v>44517.728298611109</v>
      </c>
      <c r="P827" s="1">
        <v>44518.268576388888</v>
      </c>
      <c r="Q827">
        <v>46206</v>
      </c>
      <c r="R827">
        <v>474</v>
      </c>
      <c r="S827" t="b">
        <v>0</v>
      </c>
      <c r="T827" t="s">
        <v>87</v>
      </c>
      <c r="U827" t="b">
        <v>0</v>
      </c>
      <c r="V827" t="s">
        <v>181</v>
      </c>
      <c r="W827" s="1">
        <v>44517.742812500001</v>
      </c>
      <c r="X827">
        <v>167</v>
      </c>
      <c r="Y827">
        <v>52</v>
      </c>
      <c r="Z827">
        <v>0</v>
      </c>
      <c r="AA827">
        <v>52</v>
      </c>
      <c r="AB827">
        <v>0</v>
      </c>
      <c r="AC827">
        <v>19</v>
      </c>
      <c r="AD827">
        <v>14</v>
      </c>
      <c r="AE827">
        <v>0</v>
      </c>
      <c r="AF827">
        <v>0</v>
      </c>
      <c r="AG827">
        <v>0</v>
      </c>
      <c r="AH827" t="s">
        <v>177</v>
      </c>
      <c r="AI827" s="1">
        <v>44518.268576388888</v>
      </c>
      <c r="AJ827">
        <v>307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14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>
      <c r="A828" t="s">
        <v>2111</v>
      </c>
      <c r="B828" t="s">
        <v>79</v>
      </c>
      <c r="C828" t="s">
        <v>2112</v>
      </c>
      <c r="D828" t="s">
        <v>81</v>
      </c>
      <c r="E828" s="2" t="str">
        <f>HYPERLINK("capsilon://?command=openfolder&amp;siteaddress=FAM.docvelocity-na8.net&amp;folderid=FXDC0D91F7-F9B3-BE9E-EA6D-EF6371E72857","FX211013510")</f>
        <v>FX211013510</v>
      </c>
      <c r="F828" t="s">
        <v>19</v>
      </c>
      <c r="G828" t="s">
        <v>19</v>
      </c>
      <c r="H828" t="s">
        <v>82</v>
      </c>
      <c r="I828" t="s">
        <v>2113</v>
      </c>
      <c r="J828">
        <v>38</v>
      </c>
      <c r="K828" t="s">
        <v>84</v>
      </c>
      <c r="L828" t="s">
        <v>85</v>
      </c>
      <c r="M828" t="s">
        <v>86</v>
      </c>
      <c r="N828">
        <v>2</v>
      </c>
      <c r="O828" s="1">
        <v>44502.484606481485</v>
      </c>
      <c r="P828" s="1">
        <v>44502.575381944444</v>
      </c>
      <c r="Q828">
        <v>6664</v>
      </c>
      <c r="R828">
        <v>1179</v>
      </c>
      <c r="S828" t="b">
        <v>0</v>
      </c>
      <c r="T828" t="s">
        <v>87</v>
      </c>
      <c r="U828" t="b">
        <v>0</v>
      </c>
      <c r="V828" t="s">
        <v>1120</v>
      </c>
      <c r="W828" s="1">
        <v>44502.488935185182</v>
      </c>
      <c r="X828">
        <v>349</v>
      </c>
      <c r="Y828">
        <v>37</v>
      </c>
      <c r="Z828">
        <v>0</v>
      </c>
      <c r="AA828">
        <v>37</v>
      </c>
      <c r="AB828">
        <v>0</v>
      </c>
      <c r="AC828">
        <v>14</v>
      </c>
      <c r="AD828">
        <v>1</v>
      </c>
      <c r="AE828">
        <v>0</v>
      </c>
      <c r="AF828">
        <v>0</v>
      </c>
      <c r="AG828">
        <v>0</v>
      </c>
      <c r="AH828" t="s">
        <v>182</v>
      </c>
      <c r="AI828" s="1">
        <v>44502.575381944444</v>
      </c>
      <c r="AJ828">
        <v>830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>
      <c r="A829" t="s">
        <v>2114</v>
      </c>
      <c r="B829" t="s">
        <v>79</v>
      </c>
      <c r="C829" t="s">
        <v>2090</v>
      </c>
      <c r="D829" t="s">
        <v>81</v>
      </c>
      <c r="E829" s="2" t="str">
        <f>HYPERLINK("capsilon://?command=openfolder&amp;siteaddress=FAM.docvelocity-na8.net&amp;folderid=FXB269C63F-8F7A-6765-3B72-3F65D87E3267","FX2110987")</f>
        <v>FX2110987</v>
      </c>
      <c r="F829" t="s">
        <v>19</v>
      </c>
      <c r="G829" t="s">
        <v>19</v>
      </c>
      <c r="H829" t="s">
        <v>82</v>
      </c>
      <c r="I829" t="s">
        <v>2091</v>
      </c>
      <c r="J829">
        <v>190</v>
      </c>
      <c r="K829" t="s">
        <v>84</v>
      </c>
      <c r="L829" t="s">
        <v>85</v>
      </c>
      <c r="M829" t="s">
        <v>86</v>
      </c>
      <c r="N829">
        <v>2</v>
      </c>
      <c r="O829" s="1">
        <v>44517.764826388891</v>
      </c>
      <c r="P829" s="1">
        <v>44517.794085648151</v>
      </c>
      <c r="Q829">
        <v>886</v>
      </c>
      <c r="R829">
        <v>1642</v>
      </c>
      <c r="S829" t="b">
        <v>0</v>
      </c>
      <c r="T829" t="s">
        <v>87</v>
      </c>
      <c r="U829" t="b">
        <v>1</v>
      </c>
      <c r="V829" t="s">
        <v>147</v>
      </c>
      <c r="W829" s="1">
        <v>44517.773240740738</v>
      </c>
      <c r="X829">
        <v>724</v>
      </c>
      <c r="Y829">
        <v>185</v>
      </c>
      <c r="Z829">
        <v>0</v>
      </c>
      <c r="AA829">
        <v>185</v>
      </c>
      <c r="AB829">
        <v>0</v>
      </c>
      <c r="AC829">
        <v>111</v>
      </c>
      <c r="AD829">
        <v>5</v>
      </c>
      <c r="AE829">
        <v>0</v>
      </c>
      <c r="AF829">
        <v>0</v>
      </c>
      <c r="AG829">
        <v>0</v>
      </c>
      <c r="AH829" t="s">
        <v>160</v>
      </c>
      <c r="AI829" s="1">
        <v>44517.794085648151</v>
      </c>
      <c r="AJ829">
        <v>918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5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>
      <c r="A830" t="s">
        <v>2115</v>
      </c>
      <c r="B830" t="s">
        <v>79</v>
      </c>
      <c r="C830" t="s">
        <v>1849</v>
      </c>
      <c r="D830" t="s">
        <v>81</v>
      </c>
      <c r="E830" s="2" t="str">
        <f>HYPERLINK("capsilon://?command=openfolder&amp;siteaddress=FAM.docvelocity-na8.net&amp;folderid=FX9FFBAC72-31E8-AC83-86F4-36A8C2292E07","FX21102163")</f>
        <v>FX21102163</v>
      </c>
      <c r="F830" t="s">
        <v>19</v>
      </c>
      <c r="G830" t="s">
        <v>19</v>
      </c>
      <c r="H830" t="s">
        <v>82</v>
      </c>
      <c r="I830" t="s">
        <v>2095</v>
      </c>
      <c r="J830">
        <v>76</v>
      </c>
      <c r="K830" t="s">
        <v>84</v>
      </c>
      <c r="L830" t="s">
        <v>85</v>
      </c>
      <c r="M830" t="s">
        <v>86</v>
      </c>
      <c r="N830">
        <v>2</v>
      </c>
      <c r="O830" s="1">
        <v>44517.765833333331</v>
      </c>
      <c r="P830" s="1">
        <v>44517.799166666664</v>
      </c>
      <c r="Q830">
        <v>2129</v>
      </c>
      <c r="R830">
        <v>751</v>
      </c>
      <c r="S830" t="b">
        <v>0</v>
      </c>
      <c r="T830" t="s">
        <v>87</v>
      </c>
      <c r="U830" t="b">
        <v>1</v>
      </c>
      <c r="V830" t="s">
        <v>1039</v>
      </c>
      <c r="W830" s="1">
        <v>44517.773460648146</v>
      </c>
      <c r="X830">
        <v>285</v>
      </c>
      <c r="Y830">
        <v>74</v>
      </c>
      <c r="Z830">
        <v>0</v>
      </c>
      <c r="AA830">
        <v>74</v>
      </c>
      <c r="AB830">
        <v>0</v>
      </c>
      <c r="AC830">
        <v>33</v>
      </c>
      <c r="AD830">
        <v>2</v>
      </c>
      <c r="AE830">
        <v>0</v>
      </c>
      <c r="AF830">
        <v>0</v>
      </c>
      <c r="AG830">
        <v>0</v>
      </c>
      <c r="AH830" t="s">
        <v>160</v>
      </c>
      <c r="AI830" s="1">
        <v>44517.799166666664</v>
      </c>
      <c r="AJ830">
        <v>438</v>
      </c>
      <c r="AK830">
        <v>1</v>
      </c>
      <c r="AL830">
        <v>0</v>
      </c>
      <c r="AM830">
        <v>1</v>
      </c>
      <c r="AN830">
        <v>0</v>
      </c>
      <c r="AO830">
        <v>1</v>
      </c>
      <c r="AP830">
        <v>1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>
      <c r="A831" t="s">
        <v>2116</v>
      </c>
      <c r="B831" t="s">
        <v>79</v>
      </c>
      <c r="C831" t="s">
        <v>106</v>
      </c>
      <c r="D831" t="s">
        <v>81</v>
      </c>
      <c r="E831" s="2" t="str">
        <f>HYPERLINK("capsilon://?command=openfolder&amp;siteaddress=FAM.docvelocity-na8.net&amp;folderid=FX898BA4D6-7550-58F8-A600-DA01CE722CCD","FX211013295")</f>
        <v>FX211013295</v>
      </c>
      <c r="F831" t="s">
        <v>19</v>
      </c>
      <c r="G831" t="s">
        <v>19</v>
      </c>
      <c r="H831" t="s">
        <v>82</v>
      </c>
      <c r="I831" t="s">
        <v>2100</v>
      </c>
      <c r="J831">
        <v>28</v>
      </c>
      <c r="K831" t="s">
        <v>84</v>
      </c>
      <c r="L831" t="s">
        <v>85</v>
      </c>
      <c r="M831" t="s">
        <v>86</v>
      </c>
      <c r="N831">
        <v>2</v>
      </c>
      <c r="O831" s="1">
        <v>44517.766562500001</v>
      </c>
      <c r="P831" s="1">
        <v>44517.801041666666</v>
      </c>
      <c r="Q831">
        <v>2725</v>
      </c>
      <c r="R831">
        <v>254</v>
      </c>
      <c r="S831" t="b">
        <v>0</v>
      </c>
      <c r="T831" t="s">
        <v>87</v>
      </c>
      <c r="U831" t="b">
        <v>1</v>
      </c>
      <c r="V831" t="s">
        <v>147</v>
      </c>
      <c r="W831" s="1">
        <v>44517.774259259262</v>
      </c>
      <c r="X831">
        <v>87</v>
      </c>
      <c r="Y831">
        <v>21</v>
      </c>
      <c r="Z831">
        <v>0</v>
      </c>
      <c r="AA831">
        <v>21</v>
      </c>
      <c r="AB831">
        <v>0</v>
      </c>
      <c r="AC831">
        <v>0</v>
      </c>
      <c r="AD831">
        <v>7</v>
      </c>
      <c r="AE831">
        <v>0</v>
      </c>
      <c r="AF831">
        <v>0</v>
      </c>
      <c r="AG831">
        <v>0</v>
      </c>
      <c r="AH831" t="s">
        <v>160</v>
      </c>
      <c r="AI831" s="1">
        <v>44517.801041666666</v>
      </c>
      <c r="AJ831">
        <v>162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7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>
      <c r="A832" t="s">
        <v>2117</v>
      </c>
      <c r="B832" t="s">
        <v>79</v>
      </c>
      <c r="C832" t="s">
        <v>2118</v>
      </c>
      <c r="D832" t="s">
        <v>81</v>
      </c>
      <c r="E832" s="2" t="str">
        <f>HYPERLINK("capsilon://?command=openfolder&amp;siteaddress=FAM.docvelocity-na8.net&amp;folderid=FX09EAEF01-6BBF-D1A9-7222-EFA3088FDDB3","FX210712780")</f>
        <v>FX210712780</v>
      </c>
      <c r="F832" t="s">
        <v>19</v>
      </c>
      <c r="G832" t="s">
        <v>19</v>
      </c>
      <c r="H832" t="s">
        <v>82</v>
      </c>
      <c r="I832" t="s">
        <v>2119</v>
      </c>
      <c r="J832">
        <v>66</v>
      </c>
      <c r="K832" t="s">
        <v>84</v>
      </c>
      <c r="L832" t="s">
        <v>85</v>
      </c>
      <c r="M832" t="s">
        <v>86</v>
      </c>
      <c r="N832">
        <v>2</v>
      </c>
      <c r="O832" s="1">
        <v>44502.491307870368</v>
      </c>
      <c r="P832" s="1">
        <v>44502.573240740741</v>
      </c>
      <c r="Q832">
        <v>6939</v>
      </c>
      <c r="R832">
        <v>140</v>
      </c>
      <c r="S832" t="b">
        <v>0</v>
      </c>
      <c r="T832" t="s">
        <v>87</v>
      </c>
      <c r="U832" t="b">
        <v>0</v>
      </c>
      <c r="V832" t="s">
        <v>103</v>
      </c>
      <c r="W832" s="1">
        <v>44502.492685185185</v>
      </c>
      <c r="X832">
        <v>100</v>
      </c>
      <c r="Y832">
        <v>0</v>
      </c>
      <c r="Z832">
        <v>0</v>
      </c>
      <c r="AA832">
        <v>0</v>
      </c>
      <c r="AB832">
        <v>52</v>
      </c>
      <c r="AC832">
        <v>0</v>
      </c>
      <c r="AD832">
        <v>66</v>
      </c>
      <c r="AE832">
        <v>0</v>
      </c>
      <c r="AF832">
        <v>0</v>
      </c>
      <c r="AG832">
        <v>0</v>
      </c>
      <c r="AH832" t="s">
        <v>89</v>
      </c>
      <c r="AI832" s="1">
        <v>44502.573240740741</v>
      </c>
      <c r="AJ832">
        <v>40</v>
      </c>
      <c r="AK832">
        <v>0</v>
      </c>
      <c r="AL832">
        <v>0</v>
      </c>
      <c r="AM832">
        <v>0</v>
      </c>
      <c r="AN832">
        <v>52</v>
      </c>
      <c r="AO832">
        <v>0</v>
      </c>
      <c r="AP832">
        <v>66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>
      <c r="A833" t="s">
        <v>2120</v>
      </c>
      <c r="B833" t="s">
        <v>79</v>
      </c>
      <c r="C833" t="s">
        <v>295</v>
      </c>
      <c r="D833" t="s">
        <v>81</v>
      </c>
      <c r="E833" s="2" t="str">
        <f>HYPERLINK("capsilon://?command=openfolder&amp;siteaddress=FAM.docvelocity-na8.net&amp;folderid=FXC1CFB333-E3B8-0E18-738F-35588A268320","FX211013544")</f>
        <v>FX211013544</v>
      </c>
      <c r="F833" t="s">
        <v>19</v>
      </c>
      <c r="G833" t="s">
        <v>19</v>
      </c>
      <c r="H833" t="s">
        <v>82</v>
      </c>
      <c r="I833" t="s">
        <v>2121</v>
      </c>
      <c r="J833">
        <v>221</v>
      </c>
      <c r="K833" t="s">
        <v>84</v>
      </c>
      <c r="L833" t="s">
        <v>85</v>
      </c>
      <c r="M833" t="s">
        <v>86</v>
      </c>
      <c r="N833">
        <v>2</v>
      </c>
      <c r="O833" s="1">
        <v>44501.46020833333</v>
      </c>
      <c r="P833" s="1">
        <v>44501.505520833336</v>
      </c>
      <c r="Q833">
        <v>1767</v>
      </c>
      <c r="R833">
        <v>2148</v>
      </c>
      <c r="S833" t="b">
        <v>0</v>
      </c>
      <c r="T833" t="s">
        <v>87</v>
      </c>
      <c r="U833" t="b">
        <v>0</v>
      </c>
      <c r="V833" t="s">
        <v>181</v>
      </c>
      <c r="W833" s="1">
        <v>44501.477025462962</v>
      </c>
      <c r="X833">
        <v>845</v>
      </c>
      <c r="Y833">
        <v>178</v>
      </c>
      <c r="Z833">
        <v>0</v>
      </c>
      <c r="AA833">
        <v>178</v>
      </c>
      <c r="AB833">
        <v>0</v>
      </c>
      <c r="AC833">
        <v>95</v>
      </c>
      <c r="AD833">
        <v>43</v>
      </c>
      <c r="AE833">
        <v>0</v>
      </c>
      <c r="AF833">
        <v>0</v>
      </c>
      <c r="AG833">
        <v>0</v>
      </c>
      <c r="AH833" t="s">
        <v>177</v>
      </c>
      <c r="AI833" s="1">
        <v>44501.505520833336</v>
      </c>
      <c r="AJ833">
        <v>1303</v>
      </c>
      <c r="AK833">
        <v>0</v>
      </c>
      <c r="AL833">
        <v>0</v>
      </c>
      <c r="AM833">
        <v>0</v>
      </c>
      <c r="AN833">
        <v>0</v>
      </c>
      <c r="AO833">
        <v>2</v>
      </c>
      <c r="AP833">
        <v>43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>
      <c r="A834" t="s">
        <v>2122</v>
      </c>
      <c r="B834" t="s">
        <v>79</v>
      </c>
      <c r="C834" t="s">
        <v>1694</v>
      </c>
      <c r="D834" t="s">
        <v>81</v>
      </c>
      <c r="E834" s="2" t="str">
        <f>HYPERLINK("capsilon://?command=openfolder&amp;siteaddress=FAM.docvelocity-na8.net&amp;folderid=FXAAC2D579-32D7-22BD-87A8-F0F8D3ADE63F","FX21115715")</f>
        <v>FX21115715</v>
      </c>
      <c r="F834" t="s">
        <v>19</v>
      </c>
      <c r="G834" t="s">
        <v>19</v>
      </c>
      <c r="H834" t="s">
        <v>82</v>
      </c>
      <c r="I834" t="s">
        <v>2123</v>
      </c>
      <c r="J834">
        <v>38</v>
      </c>
      <c r="K834" t="s">
        <v>84</v>
      </c>
      <c r="L834" t="s">
        <v>85</v>
      </c>
      <c r="M834" t="s">
        <v>86</v>
      </c>
      <c r="N834">
        <v>2</v>
      </c>
      <c r="O834" s="1">
        <v>44517.917291666665</v>
      </c>
      <c r="P834" s="1">
        <v>44518.268611111111</v>
      </c>
      <c r="Q834">
        <v>29850</v>
      </c>
      <c r="R834">
        <v>504</v>
      </c>
      <c r="S834" t="b">
        <v>0</v>
      </c>
      <c r="T834" t="s">
        <v>87</v>
      </c>
      <c r="U834" t="b">
        <v>0</v>
      </c>
      <c r="V834" t="s">
        <v>130</v>
      </c>
      <c r="W834" s="1">
        <v>44518.126122685186</v>
      </c>
      <c r="X834">
        <v>209</v>
      </c>
      <c r="Y834">
        <v>37</v>
      </c>
      <c r="Z834">
        <v>0</v>
      </c>
      <c r="AA834">
        <v>37</v>
      </c>
      <c r="AB834">
        <v>0</v>
      </c>
      <c r="AC834">
        <v>22</v>
      </c>
      <c r="AD834">
        <v>1</v>
      </c>
      <c r="AE834">
        <v>0</v>
      </c>
      <c r="AF834">
        <v>0</v>
      </c>
      <c r="AG834">
        <v>0</v>
      </c>
      <c r="AH834" t="s">
        <v>160</v>
      </c>
      <c r="AI834" s="1">
        <v>44518.268611111111</v>
      </c>
      <c r="AJ834">
        <v>295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>
      <c r="A835" t="s">
        <v>2124</v>
      </c>
      <c r="B835" t="s">
        <v>79</v>
      </c>
      <c r="C835" t="s">
        <v>2084</v>
      </c>
      <c r="D835" t="s">
        <v>81</v>
      </c>
      <c r="E835" s="2" t="str">
        <f>HYPERLINK("capsilon://?command=openfolder&amp;siteaddress=FAM.docvelocity-na8.net&amp;folderid=FX4DCF0FA0-66A3-2F25-C827-18897DD8F986","FX21117659")</f>
        <v>FX21117659</v>
      </c>
      <c r="F835" t="s">
        <v>19</v>
      </c>
      <c r="G835" t="s">
        <v>19</v>
      </c>
      <c r="H835" t="s">
        <v>82</v>
      </c>
      <c r="I835" t="s">
        <v>2125</v>
      </c>
      <c r="J835">
        <v>66</v>
      </c>
      <c r="K835" t="s">
        <v>84</v>
      </c>
      <c r="L835" t="s">
        <v>85</v>
      </c>
      <c r="M835" t="s">
        <v>86</v>
      </c>
      <c r="N835">
        <v>2</v>
      </c>
      <c r="O835" s="1">
        <v>44518.350590277776</v>
      </c>
      <c r="P835" s="1">
        <v>44518.371666666666</v>
      </c>
      <c r="Q835">
        <v>1144</v>
      </c>
      <c r="R835">
        <v>677</v>
      </c>
      <c r="S835" t="b">
        <v>0</v>
      </c>
      <c r="T835" t="s">
        <v>87</v>
      </c>
      <c r="U835" t="b">
        <v>0</v>
      </c>
      <c r="V835" t="s">
        <v>88</v>
      </c>
      <c r="W835" s="1">
        <v>44518.353842592594</v>
      </c>
      <c r="X835">
        <v>268</v>
      </c>
      <c r="Y835">
        <v>52</v>
      </c>
      <c r="Z835">
        <v>0</v>
      </c>
      <c r="AA835">
        <v>52</v>
      </c>
      <c r="AB835">
        <v>0</v>
      </c>
      <c r="AC835">
        <v>29</v>
      </c>
      <c r="AD835">
        <v>14</v>
      </c>
      <c r="AE835">
        <v>0</v>
      </c>
      <c r="AF835">
        <v>0</v>
      </c>
      <c r="AG835">
        <v>0</v>
      </c>
      <c r="AH835" t="s">
        <v>160</v>
      </c>
      <c r="AI835" s="1">
        <v>44518.371666666666</v>
      </c>
      <c r="AJ835">
        <v>409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14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>
      <c r="A836" t="s">
        <v>2126</v>
      </c>
      <c r="B836" t="s">
        <v>79</v>
      </c>
      <c r="C836" t="s">
        <v>186</v>
      </c>
      <c r="D836" t="s">
        <v>81</v>
      </c>
      <c r="E836" s="2" t="str">
        <f>HYPERLINK("capsilon://?command=openfolder&amp;siteaddress=FAM.docvelocity-na8.net&amp;folderid=FX0A8C179E-75F0-F836-20DB-F382700FC88F","FX2111420")</f>
        <v>FX2111420</v>
      </c>
      <c r="F836" t="s">
        <v>19</v>
      </c>
      <c r="G836" t="s">
        <v>19</v>
      </c>
      <c r="H836" t="s">
        <v>82</v>
      </c>
      <c r="I836" t="s">
        <v>2127</v>
      </c>
      <c r="J836">
        <v>78</v>
      </c>
      <c r="K836" t="s">
        <v>84</v>
      </c>
      <c r="L836" t="s">
        <v>85</v>
      </c>
      <c r="M836" t="s">
        <v>86</v>
      </c>
      <c r="N836">
        <v>2</v>
      </c>
      <c r="O836" s="1">
        <v>44518.363043981481</v>
      </c>
      <c r="P836" s="1">
        <v>44518.376967592594</v>
      </c>
      <c r="Q836">
        <v>193</v>
      </c>
      <c r="R836">
        <v>1010</v>
      </c>
      <c r="S836" t="b">
        <v>0</v>
      </c>
      <c r="T836" t="s">
        <v>87</v>
      </c>
      <c r="U836" t="b">
        <v>0</v>
      </c>
      <c r="V836" t="s">
        <v>88</v>
      </c>
      <c r="W836" s="1">
        <v>44518.369456018518</v>
      </c>
      <c r="X836">
        <v>535</v>
      </c>
      <c r="Y836">
        <v>59</v>
      </c>
      <c r="Z836">
        <v>0</v>
      </c>
      <c r="AA836">
        <v>59</v>
      </c>
      <c r="AB836">
        <v>0</v>
      </c>
      <c r="AC836">
        <v>36</v>
      </c>
      <c r="AD836">
        <v>19</v>
      </c>
      <c r="AE836">
        <v>0</v>
      </c>
      <c r="AF836">
        <v>0</v>
      </c>
      <c r="AG836">
        <v>0</v>
      </c>
      <c r="AH836" t="s">
        <v>182</v>
      </c>
      <c r="AI836" s="1">
        <v>44518.376967592594</v>
      </c>
      <c r="AJ836">
        <v>475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19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>
      <c r="A837" t="s">
        <v>2128</v>
      </c>
      <c r="B837" t="s">
        <v>79</v>
      </c>
      <c r="C837" t="s">
        <v>186</v>
      </c>
      <c r="D837" t="s">
        <v>81</v>
      </c>
      <c r="E837" s="2" t="str">
        <f>HYPERLINK("capsilon://?command=openfolder&amp;siteaddress=FAM.docvelocity-na8.net&amp;folderid=FX0A8C179E-75F0-F836-20DB-F382700FC88F","FX2111420")</f>
        <v>FX2111420</v>
      </c>
      <c r="F837" t="s">
        <v>19</v>
      </c>
      <c r="G837" t="s">
        <v>19</v>
      </c>
      <c r="H837" t="s">
        <v>82</v>
      </c>
      <c r="I837" t="s">
        <v>2129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44518.363263888888</v>
      </c>
      <c r="P837" s="1">
        <v>44518.388981481483</v>
      </c>
      <c r="Q837">
        <v>408</v>
      </c>
      <c r="R837">
        <v>1814</v>
      </c>
      <c r="S837" t="b">
        <v>0</v>
      </c>
      <c r="T837" t="s">
        <v>87</v>
      </c>
      <c r="U837" t="b">
        <v>0</v>
      </c>
      <c r="V837" t="s">
        <v>99</v>
      </c>
      <c r="W837" s="1">
        <v>44518.368530092594</v>
      </c>
      <c r="X837">
        <v>321</v>
      </c>
      <c r="Y837">
        <v>21</v>
      </c>
      <c r="Z837">
        <v>0</v>
      </c>
      <c r="AA837">
        <v>21</v>
      </c>
      <c r="AB837">
        <v>0</v>
      </c>
      <c r="AC837">
        <v>5</v>
      </c>
      <c r="AD837">
        <v>7</v>
      </c>
      <c r="AE837">
        <v>0</v>
      </c>
      <c r="AF837">
        <v>0</v>
      </c>
      <c r="AG837">
        <v>0</v>
      </c>
      <c r="AH837" t="s">
        <v>160</v>
      </c>
      <c r="AI837" s="1">
        <v>44518.388981481483</v>
      </c>
      <c r="AJ837">
        <v>547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>
      <c r="A838" t="s">
        <v>2130</v>
      </c>
      <c r="B838" t="s">
        <v>79</v>
      </c>
      <c r="C838" t="s">
        <v>186</v>
      </c>
      <c r="D838" t="s">
        <v>81</v>
      </c>
      <c r="E838" s="2" t="str">
        <f>HYPERLINK("capsilon://?command=openfolder&amp;siteaddress=FAM.docvelocity-na8.net&amp;folderid=FX0A8C179E-75F0-F836-20DB-F382700FC88F","FX2111420")</f>
        <v>FX2111420</v>
      </c>
      <c r="F838" t="s">
        <v>19</v>
      </c>
      <c r="G838" t="s">
        <v>19</v>
      </c>
      <c r="H838" t="s">
        <v>82</v>
      </c>
      <c r="I838" t="s">
        <v>2131</v>
      </c>
      <c r="J838">
        <v>78</v>
      </c>
      <c r="K838" t="s">
        <v>84</v>
      </c>
      <c r="L838" t="s">
        <v>85</v>
      </c>
      <c r="M838" t="s">
        <v>86</v>
      </c>
      <c r="N838">
        <v>2</v>
      </c>
      <c r="O838" s="1">
        <v>44518.363344907404</v>
      </c>
      <c r="P838" s="1">
        <v>44518.383900462963</v>
      </c>
      <c r="Q838">
        <v>638</v>
      </c>
      <c r="R838">
        <v>1138</v>
      </c>
      <c r="S838" t="b">
        <v>0</v>
      </c>
      <c r="T838" t="s">
        <v>87</v>
      </c>
      <c r="U838" t="b">
        <v>0</v>
      </c>
      <c r="V838" t="s">
        <v>290</v>
      </c>
      <c r="W838" s="1">
        <v>44518.377812500003</v>
      </c>
      <c r="X838">
        <v>807</v>
      </c>
      <c r="Y838">
        <v>59</v>
      </c>
      <c r="Z838">
        <v>0</v>
      </c>
      <c r="AA838">
        <v>59</v>
      </c>
      <c r="AB838">
        <v>0</v>
      </c>
      <c r="AC838">
        <v>22</v>
      </c>
      <c r="AD838">
        <v>19</v>
      </c>
      <c r="AE838">
        <v>0</v>
      </c>
      <c r="AF838">
        <v>0</v>
      </c>
      <c r="AG838">
        <v>0</v>
      </c>
      <c r="AH838" t="s">
        <v>182</v>
      </c>
      <c r="AI838" s="1">
        <v>44518.383900462963</v>
      </c>
      <c r="AJ838">
        <v>331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19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>
      <c r="A839" t="s">
        <v>2132</v>
      </c>
      <c r="B839" t="s">
        <v>79</v>
      </c>
      <c r="C839" t="s">
        <v>186</v>
      </c>
      <c r="D839" t="s">
        <v>81</v>
      </c>
      <c r="E839" s="2" t="str">
        <f>HYPERLINK("capsilon://?command=openfolder&amp;siteaddress=FAM.docvelocity-na8.net&amp;folderid=FX0A8C179E-75F0-F836-20DB-F382700FC88F","FX2111420")</f>
        <v>FX2111420</v>
      </c>
      <c r="F839" t="s">
        <v>19</v>
      </c>
      <c r="G839" t="s">
        <v>19</v>
      </c>
      <c r="H839" t="s">
        <v>82</v>
      </c>
      <c r="I839" t="s">
        <v>2133</v>
      </c>
      <c r="J839">
        <v>28</v>
      </c>
      <c r="K839" t="s">
        <v>84</v>
      </c>
      <c r="L839" t="s">
        <v>85</v>
      </c>
      <c r="M839" t="s">
        <v>86</v>
      </c>
      <c r="N839">
        <v>2</v>
      </c>
      <c r="O839" s="1">
        <v>44518.363506944443</v>
      </c>
      <c r="P839" s="1">
        <v>44518.380057870374</v>
      </c>
      <c r="Q839">
        <v>804</v>
      </c>
      <c r="R839">
        <v>626</v>
      </c>
      <c r="S839" t="b">
        <v>0</v>
      </c>
      <c r="T839" t="s">
        <v>87</v>
      </c>
      <c r="U839" t="b">
        <v>0</v>
      </c>
      <c r="V839" t="s">
        <v>99</v>
      </c>
      <c r="W839" s="1">
        <v>44518.37232638889</v>
      </c>
      <c r="X839">
        <v>327</v>
      </c>
      <c r="Y839">
        <v>21</v>
      </c>
      <c r="Z839">
        <v>0</v>
      </c>
      <c r="AA839">
        <v>21</v>
      </c>
      <c r="AB839">
        <v>0</v>
      </c>
      <c r="AC839">
        <v>2</v>
      </c>
      <c r="AD839">
        <v>7</v>
      </c>
      <c r="AE839">
        <v>0</v>
      </c>
      <c r="AF839">
        <v>0</v>
      </c>
      <c r="AG839">
        <v>0</v>
      </c>
      <c r="AH839" t="s">
        <v>182</v>
      </c>
      <c r="AI839" s="1">
        <v>44518.380057870374</v>
      </c>
      <c r="AJ839">
        <v>266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7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>
      <c r="A840" t="s">
        <v>2134</v>
      </c>
      <c r="B840" t="s">
        <v>79</v>
      </c>
      <c r="C840" t="s">
        <v>2135</v>
      </c>
      <c r="D840" t="s">
        <v>81</v>
      </c>
      <c r="E840" s="2" t="str">
        <f>HYPERLINK("capsilon://?command=openfolder&amp;siteaddress=FAM.docvelocity-na8.net&amp;folderid=FX3302AF1C-3C5B-6C7A-9A7B-A84EA8D652DA","FX21118241")</f>
        <v>FX21118241</v>
      </c>
      <c r="F840" t="s">
        <v>19</v>
      </c>
      <c r="G840" t="s">
        <v>19</v>
      </c>
      <c r="H840" t="s">
        <v>82</v>
      </c>
      <c r="I840" t="s">
        <v>2136</v>
      </c>
      <c r="J840">
        <v>38</v>
      </c>
      <c r="K840" t="s">
        <v>84</v>
      </c>
      <c r="L840" t="s">
        <v>85</v>
      </c>
      <c r="M840" t="s">
        <v>86</v>
      </c>
      <c r="N840">
        <v>2</v>
      </c>
      <c r="O840" s="1">
        <v>44518.383576388886</v>
      </c>
      <c r="P840" s="1">
        <v>44518.390034722222</v>
      </c>
      <c r="Q840">
        <v>112</v>
      </c>
      <c r="R840">
        <v>446</v>
      </c>
      <c r="S840" t="b">
        <v>0</v>
      </c>
      <c r="T840" t="s">
        <v>87</v>
      </c>
      <c r="U840" t="b">
        <v>0</v>
      </c>
      <c r="V840" t="s">
        <v>130</v>
      </c>
      <c r="W840" s="1">
        <v>44518.385474537034</v>
      </c>
      <c r="X840">
        <v>154</v>
      </c>
      <c r="Y840">
        <v>37</v>
      </c>
      <c r="Z840">
        <v>0</v>
      </c>
      <c r="AA840">
        <v>37</v>
      </c>
      <c r="AB840">
        <v>0</v>
      </c>
      <c r="AC840">
        <v>6</v>
      </c>
      <c r="AD840">
        <v>1</v>
      </c>
      <c r="AE840">
        <v>0</v>
      </c>
      <c r="AF840">
        <v>0</v>
      </c>
      <c r="AG840">
        <v>0</v>
      </c>
      <c r="AH840" t="s">
        <v>182</v>
      </c>
      <c r="AI840" s="1">
        <v>44518.390034722222</v>
      </c>
      <c r="AJ840">
        <v>292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>
      <c r="A841" t="s">
        <v>2137</v>
      </c>
      <c r="B841" t="s">
        <v>79</v>
      </c>
      <c r="C841" t="s">
        <v>2138</v>
      </c>
      <c r="D841" t="s">
        <v>81</v>
      </c>
      <c r="E841" s="2" t="str">
        <f>HYPERLINK("capsilon://?command=openfolder&amp;siteaddress=FAM.docvelocity-na8.net&amp;folderid=FXB781FFC1-FB40-5E10-3DF9-97DCB0A3148A","FX21103731")</f>
        <v>FX21103731</v>
      </c>
      <c r="F841" t="s">
        <v>19</v>
      </c>
      <c r="G841" t="s">
        <v>19</v>
      </c>
      <c r="H841" t="s">
        <v>82</v>
      </c>
      <c r="I841" t="s">
        <v>2139</v>
      </c>
      <c r="J841">
        <v>66</v>
      </c>
      <c r="K841" t="s">
        <v>84</v>
      </c>
      <c r="L841" t="s">
        <v>85</v>
      </c>
      <c r="M841" t="s">
        <v>86</v>
      </c>
      <c r="N841">
        <v>1</v>
      </c>
      <c r="O841" s="1">
        <v>44518.399965277778</v>
      </c>
      <c r="P841" s="1">
        <v>44518.432534722226</v>
      </c>
      <c r="Q841">
        <v>1626</v>
      </c>
      <c r="R841">
        <v>1188</v>
      </c>
      <c r="S841" t="b">
        <v>0</v>
      </c>
      <c r="T841" t="s">
        <v>87</v>
      </c>
      <c r="U841" t="b">
        <v>0</v>
      </c>
      <c r="V841" t="s">
        <v>231</v>
      </c>
      <c r="W841" s="1">
        <v>44518.432534722226</v>
      </c>
      <c r="X841">
        <v>760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66</v>
      </c>
      <c r="AE841">
        <v>61</v>
      </c>
      <c r="AF841">
        <v>0</v>
      </c>
      <c r="AG841">
        <v>9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>
      <c r="A842" t="s">
        <v>2140</v>
      </c>
      <c r="B842" t="s">
        <v>79</v>
      </c>
      <c r="C842" t="s">
        <v>2141</v>
      </c>
      <c r="D842" t="s">
        <v>81</v>
      </c>
      <c r="E842" s="2" t="str">
        <f>HYPERLINK("capsilon://?command=openfolder&amp;siteaddress=FAM.docvelocity-na8.net&amp;folderid=FX9490F029-9719-E70C-8E09-BC2EAC38420E","FX21118238")</f>
        <v>FX21118238</v>
      </c>
      <c r="F842" t="s">
        <v>19</v>
      </c>
      <c r="G842" t="s">
        <v>19</v>
      </c>
      <c r="H842" t="s">
        <v>82</v>
      </c>
      <c r="I842" t="s">
        <v>2142</v>
      </c>
      <c r="J842">
        <v>224</v>
      </c>
      <c r="K842" t="s">
        <v>84</v>
      </c>
      <c r="L842" t="s">
        <v>85</v>
      </c>
      <c r="M842" t="s">
        <v>86</v>
      </c>
      <c r="N842">
        <v>2</v>
      </c>
      <c r="O842" s="1">
        <v>44518.406087962961</v>
      </c>
      <c r="P842" s="1">
        <v>44518.437025462961</v>
      </c>
      <c r="Q842">
        <v>153</v>
      </c>
      <c r="R842">
        <v>2520</v>
      </c>
      <c r="S842" t="b">
        <v>0</v>
      </c>
      <c r="T842" t="s">
        <v>87</v>
      </c>
      <c r="U842" t="b">
        <v>0</v>
      </c>
      <c r="V842" t="s">
        <v>290</v>
      </c>
      <c r="W842" s="1">
        <v>44518.422337962962</v>
      </c>
      <c r="X842">
        <v>1354</v>
      </c>
      <c r="Y842">
        <v>172</v>
      </c>
      <c r="Z842">
        <v>0</v>
      </c>
      <c r="AA842">
        <v>172</v>
      </c>
      <c r="AB842">
        <v>0</v>
      </c>
      <c r="AC842">
        <v>81</v>
      </c>
      <c r="AD842">
        <v>52</v>
      </c>
      <c r="AE842">
        <v>0</v>
      </c>
      <c r="AF842">
        <v>0</v>
      </c>
      <c r="AG842">
        <v>0</v>
      </c>
      <c r="AH842" t="s">
        <v>177</v>
      </c>
      <c r="AI842" s="1">
        <v>44518.437025462961</v>
      </c>
      <c r="AJ842">
        <v>1166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52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>
      <c r="A843" t="s">
        <v>2143</v>
      </c>
      <c r="B843" t="s">
        <v>79</v>
      </c>
      <c r="C843" t="s">
        <v>2144</v>
      </c>
      <c r="D843" t="s">
        <v>81</v>
      </c>
      <c r="E843" s="2" t="str">
        <f>HYPERLINK("capsilon://?command=openfolder&amp;siteaddress=FAM.docvelocity-na8.net&amp;folderid=FXCC816EC0-6688-6CF5-6605-FFEA76247703","FX21117851")</f>
        <v>FX21117851</v>
      </c>
      <c r="F843" t="s">
        <v>19</v>
      </c>
      <c r="G843" t="s">
        <v>19</v>
      </c>
      <c r="H843" t="s">
        <v>82</v>
      </c>
      <c r="I843" t="s">
        <v>2145</v>
      </c>
      <c r="J843">
        <v>108</v>
      </c>
      <c r="K843" t="s">
        <v>84</v>
      </c>
      <c r="L843" t="s">
        <v>85</v>
      </c>
      <c r="M843" t="s">
        <v>86</v>
      </c>
      <c r="N843">
        <v>2</v>
      </c>
      <c r="O843" s="1">
        <v>44518.409317129626</v>
      </c>
      <c r="P843" s="1">
        <v>44518.43310185185</v>
      </c>
      <c r="Q843">
        <v>154</v>
      </c>
      <c r="R843">
        <v>1901</v>
      </c>
      <c r="S843" t="b">
        <v>0</v>
      </c>
      <c r="T843" t="s">
        <v>87</v>
      </c>
      <c r="U843" t="b">
        <v>0</v>
      </c>
      <c r="V843" t="s">
        <v>88</v>
      </c>
      <c r="W843" s="1">
        <v>44518.421168981484</v>
      </c>
      <c r="X843">
        <v>877</v>
      </c>
      <c r="Y843">
        <v>97</v>
      </c>
      <c r="Z843">
        <v>0</v>
      </c>
      <c r="AA843">
        <v>97</v>
      </c>
      <c r="AB843">
        <v>0</v>
      </c>
      <c r="AC843">
        <v>40</v>
      </c>
      <c r="AD843">
        <v>11</v>
      </c>
      <c r="AE843">
        <v>0</v>
      </c>
      <c r="AF843">
        <v>0</v>
      </c>
      <c r="AG843">
        <v>0</v>
      </c>
      <c r="AH843" t="s">
        <v>182</v>
      </c>
      <c r="AI843" s="1">
        <v>44518.43310185185</v>
      </c>
      <c r="AJ843">
        <v>1024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11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>
      <c r="A844" t="s">
        <v>2146</v>
      </c>
      <c r="B844" t="s">
        <v>79</v>
      </c>
      <c r="C844" t="s">
        <v>2147</v>
      </c>
      <c r="D844" t="s">
        <v>81</v>
      </c>
      <c r="E844" s="2" t="str">
        <f>HYPERLINK("capsilon://?command=openfolder&amp;siteaddress=FAM.docvelocity-na8.net&amp;folderid=FXFC5559F1-FC00-EBE0-A316-19F37CA3FCBC","FX21117168")</f>
        <v>FX21117168</v>
      </c>
      <c r="F844" t="s">
        <v>19</v>
      </c>
      <c r="G844" t="s">
        <v>19</v>
      </c>
      <c r="H844" t="s">
        <v>82</v>
      </c>
      <c r="I844" t="s">
        <v>2148</v>
      </c>
      <c r="J844">
        <v>489</v>
      </c>
      <c r="K844" t="s">
        <v>84</v>
      </c>
      <c r="L844" t="s">
        <v>85</v>
      </c>
      <c r="M844" t="s">
        <v>86</v>
      </c>
      <c r="N844">
        <v>1</v>
      </c>
      <c r="O844" s="1">
        <v>44518.422291666669</v>
      </c>
      <c r="P844" s="1">
        <v>44518.461099537039</v>
      </c>
      <c r="Q844">
        <v>2353</v>
      </c>
      <c r="R844">
        <v>1000</v>
      </c>
      <c r="S844" t="b">
        <v>0</v>
      </c>
      <c r="T844" t="s">
        <v>87</v>
      </c>
      <c r="U844" t="b">
        <v>0</v>
      </c>
      <c r="V844" t="s">
        <v>231</v>
      </c>
      <c r="W844" s="1">
        <v>44518.461099537039</v>
      </c>
      <c r="X844">
        <v>612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489</v>
      </c>
      <c r="AE844">
        <v>421</v>
      </c>
      <c r="AF844">
        <v>0</v>
      </c>
      <c r="AG844">
        <v>13</v>
      </c>
      <c r="AH844" t="s">
        <v>87</v>
      </c>
      <c r="AI844" t="s">
        <v>87</v>
      </c>
      <c r="AJ844" t="s">
        <v>87</v>
      </c>
      <c r="AK844" t="s">
        <v>87</v>
      </c>
      <c r="AL844" t="s">
        <v>87</v>
      </c>
      <c r="AM844" t="s">
        <v>87</v>
      </c>
      <c r="AN844" t="s">
        <v>87</v>
      </c>
      <c r="AO844" t="s">
        <v>87</v>
      </c>
      <c r="AP844" t="s">
        <v>87</v>
      </c>
      <c r="AQ844" t="s">
        <v>87</v>
      </c>
      <c r="AR844" t="s">
        <v>87</v>
      </c>
      <c r="AS844" t="s">
        <v>87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>
      <c r="A845" t="s">
        <v>2149</v>
      </c>
      <c r="B845" t="s">
        <v>79</v>
      </c>
      <c r="C845" t="s">
        <v>2150</v>
      </c>
      <c r="D845" t="s">
        <v>81</v>
      </c>
      <c r="E845" s="2" t="str">
        <f>HYPERLINK("capsilon://?command=openfolder&amp;siteaddress=FAM.docvelocity-na8.net&amp;folderid=FXC0B170A6-FF8C-7542-8E0A-DC6BE9BE6C51","FX21117905")</f>
        <v>FX21117905</v>
      </c>
      <c r="F845" t="s">
        <v>19</v>
      </c>
      <c r="G845" t="s">
        <v>19</v>
      </c>
      <c r="H845" t="s">
        <v>82</v>
      </c>
      <c r="I845" t="s">
        <v>2151</v>
      </c>
      <c r="J845">
        <v>231</v>
      </c>
      <c r="K845" t="s">
        <v>84</v>
      </c>
      <c r="L845" t="s">
        <v>85</v>
      </c>
      <c r="M845" t="s">
        <v>86</v>
      </c>
      <c r="N845">
        <v>2</v>
      </c>
      <c r="O845" s="1">
        <v>44518.425844907404</v>
      </c>
      <c r="P845" s="1">
        <v>44518.486875000002</v>
      </c>
      <c r="Q845">
        <v>2002</v>
      </c>
      <c r="R845">
        <v>3271</v>
      </c>
      <c r="S845" t="b">
        <v>0</v>
      </c>
      <c r="T845" t="s">
        <v>87</v>
      </c>
      <c r="U845" t="b">
        <v>0</v>
      </c>
      <c r="V845" t="s">
        <v>290</v>
      </c>
      <c r="W845" s="1">
        <v>44518.469212962962</v>
      </c>
      <c r="X845">
        <v>1417</v>
      </c>
      <c r="Y845">
        <v>198</v>
      </c>
      <c r="Z845">
        <v>0</v>
      </c>
      <c r="AA845">
        <v>198</v>
      </c>
      <c r="AB845">
        <v>51</v>
      </c>
      <c r="AC845">
        <v>76</v>
      </c>
      <c r="AD845">
        <v>33</v>
      </c>
      <c r="AE845">
        <v>0</v>
      </c>
      <c r="AF845">
        <v>0</v>
      </c>
      <c r="AG845">
        <v>0</v>
      </c>
      <c r="AH845" t="s">
        <v>721</v>
      </c>
      <c r="AI845" s="1">
        <v>44518.486875000002</v>
      </c>
      <c r="AJ845">
        <v>1200</v>
      </c>
      <c r="AK845">
        <v>0</v>
      </c>
      <c r="AL845">
        <v>0</v>
      </c>
      <c r="AM845">
        <v>0</v>
      </c>
      <c r="AN845">
        <v>51</v>
      </c>
      <c r="AO845">
        <v>0</v>
      </c>
      <c r="AP845">
        <v>33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>
      <c r="A846" t="s">
        <v>2152</v>
      </c>
      <c r="B846" t="s">
        <v>79</v>
      </c>
      <c r="C846" t="s">
        <v>509</v>
      </c>
      <c r="D846" t="s">
        <v>81</v>
      </c>
      <c r="E846" s="2" t="str">
        <f>HYPERLINK("capsilon://?command=openfolder&amp;siteaddress=FAM.docvelocity-na8.net&amp;folderid=FX74162559-7E21-6E75-A6E6-421EFB73219A","FX21109470")</f>
        <v>FX21109470</v>
      </c>
      <c r="F846" t="s">
        <v>19</v>
      </c>
      <c r="G846" t="s">
        <v>19</v>
      </c>
      <c r="H846" t="s">
        <v>82</v>
      </c>
      <c r="I846" t="s">
        <v>2153</v>
      </c>
      <c r="J846">
        <v>26</v>
      </c>
      <c r="K846" t="s">
        <v>84</v>
      </c>
      <c r="L846" t="s">
        <v>85</v>
      </c>
      <c r="M846" t="s">
        <v>86</v>
      </c>
      <c r="N846">
        <v>2</v>
      </c>
      <c r="O846" s="1">
        <v>44502.496736111112</v>
      </c>
      <c r="P846" s="1">
        <v>44502.57640046296</v>
      </c>
      <c r="Q846">
        <v>6337</v>
      </c>
      <c r="R846">
        <v>546</v>
      </c>
      <c r="S846" t="b">
        <v>0</v>
      </c>
      <c r="T846" t="s">
        <v>87</v>
      </c>
      <c r="U846" t="b">
        <v>0</v>
      </c>
      <c r="V846" t="s">
        <v>103</v>
      </c>
      <c r="W846" s="1">
        <v>44502.500011574077</v>
      </c>
      <c r="X846">
        <v>274</v>
      </c>
      <c r="Y846">
        <v>21</v>
      </c>
      <c r="Z846">
        <v>0</v>
      </c>
      <c r="AA846">
        <v>21</v>
      </c>
      <c r="AB846">
        <v>0</v>
      </c>
      <c r="AC846">
        <v>7</v>
      </c>
      <c r="AD846">
        <v>5</v>
      </c>
      <c r="AE846">
        <v>0</v>
      </c>
      <c r="AF846">
        <v>0</v>
      </c>
      <c r="AG846">
        <v>0</v>
      </c>
      <c r="AH846" t="s">
        <v>89</v>
      </c>
      <c r="AI846" s="1">
        <v>44502.57640046296</v>
      </c>
      <c r="AJ846">
        <v>272</v>
      </c>
      <c r="AK846">
        <v>2</v>
      </c>
      <c r="AL846">
        <v>0</v>
      </c>
      <c r="AM846">
        <v>2</v>
      </c>
      <c r="AN846">
        <v>0</v>
      </c>
      <c r="AO846">
        <v>2</v>
      </c>
      <c r="AP846">
        <v>3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>
      <c r="A847" t="s">
        <v>2154</v>
      </c>
      <c r="B847" t="s">
        <v>79</v>
      </c>
      <c r="C847" t="s">
        <v>2138</v>
      </c>
      <c r="D847" t="s">
        <v>81</v>
      </c>
      <c r="E847" s="2" t="str">
        <f>HYPERLINK("capsilon://?command=openfolder&amp;siteaddress=FAM.docvelocity-na8.net&amp;folderid=FXB781FFC1-FB40-5E10-3DF9-97DCB0A3148A","FX21103731")</f>
        <v>FX21103731</v>
      </c>
      <c r="F847" t="s">
        <v>19</v>
      </c>
      <c r="G847" t="s">
        <v>19</v>
      </c>
      <c r="H847" t="s">
        <v>82</v>
      </c>
      <c r="I847" t="s">
        <v>2139</v>
      </c>
      <c r="J847">
        <v>332</v>
      </c>
      <c r="K847" t="s">
        <v>84</v>
      </c>
      <c r="L847" t="s">
        <v>85</v>
      </c>
      <c r="M847" t="s">
        <v>86</v>
      </c>
      <c r="N847">
        <v>2</v>
      </c>
      <c r="O847" s="1">
        <v>44518.434548611112</v>
      </c>
      <c r="P847" s="1">
        <v>44518.590717592589</v>
      </c>
      <c r="Q847">
        <v>6697</v>
      </c>
      <c r="R847">
        <v>6796</v>
      </c>
      <c r="S847" t="b">
        <v>0</v>
      </c>
      <c r="T847" t="s">
        <v>87</v>
      </c>
      <c r="U847" t="b">
        <v>1</v>
      </c>
      <c r="V847" t="s">
        <v>189</v>
      </c>
      <c r="W847" s="1">
        <v>44518.517268518517</v>
      </c>
      <c r="X847">
        <v>2053</v>
      </c>
      <c r="Y847">
        <v>220</v>
      </c>
      <c r="Z847">
        <v>0</v>
      </c>
      <c r="AA847">
        <v>220</v>
      </c>
      <c r="AB847">
        <v>118</v>
      </c>
      <c r="AC847">
        <v>135</v>
      </c>
      <c r="AD847">
        <v>112</v>
      </c>
      <c r="AE847">
        <v>0</v>
      </c>
      <c r="AF847">
        <v>0</v>
      </c>
      <c r="AG847">
        <v>0</v>
      </c>
      <c r="AH847" t="s">
        <v>104</v>
      </c>
      <c r="AI847" s="1">
        <v>44518.590717592589</v>
      </c>
      <c r="AJ847">
        <v>955</v>
      </c>
      <c r="AK847">
        <v>3</v>
      </c>
      <c r="AL847">
        <v>0</v>
      </c>
      <c r="AM847">
        <v>3</v>
      </c>
      <c r="AN847">
        <v>118</v>
      </c>
      <c r="AO847">
        <v>3</v>
      </c>
      <c r="AP847">
        <v>109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>
      <c r="A848" t="s">
        <v>2155</v>
      </c>
      <c r="B848" t="s">
        <v>79</v>
      </c>
      <c r="C848" t="s">
        <v>2156</v>
      </c>
      <c r="D848" t="s">
        <v>81</v>
      </c>
      <c r="E848" s="2" t="str">
        <f>HYPERLINK("capsilon://?command=openfolder&amp;siteaddress=FAM.docvelocity-na8.net&amp;folderid=FX04989B3C-243D-67FA-252A-959A1A261685","FX21118800")</f>
        <v>FX21118800</v>
      </c>
      <c r="F848" t="s">
        <v>19</v>
      </c>
      <c r="G848" t="s">
        <v>19</v>
      </c>
      <c r="H848" t="s">
        <v>82</v>
      </c>
      <c r="I848" t="s">
        <v>2157</v>
      </c>
      <c r="J848">
        <v>262</v>
      </c>
      <c r="K848" t="s">
        <v>84</v>
      </c>
      <c r="L848" t="s">
        <v>85</v>
      </c>
      <c r="M848" t="s">
        <v>86</v>
      </c>
      <c r="N848">
        <v>2</v>
      </c>
      <c r="O848" s="1">
        <v>44518.44021990741</v>
      </c>
      <c r="P848" s="1">
        <v>44518.49490740741</v>
      </c>
      <c r="Q848">
        <v>2093</v>
      </c>
      <c r="R848">
        <v>2632</v>
      </c>
      <c r="S848" t="b">
        <v>0</v>
      </c>
      <c r="T848" t="s">
        <v>87</v>
      </c>
      <c r="U848" t="b">
        <v>0</v>
      </c>
      <c r="V848" t="s">
        <v>189</v>
      </c>
      <c r="W848" s="1">
        <v>44518.468877314815</v>
      </c>
      <c r="X848">
        <v>1258</v>
      </c>
      <c r="Y848">
        <v>221</v>
      </c>
      <c r="Z848">
        <v>0</v>
      </c>
      <c r="AA848">
        <v>221</v>
      </c>
      <c r="AB848">
        <v>0</v>
      </c>
      <c r="AC848">
        <v>92</v>
      </c>
      <c r="AD848">
        <v>41</v>
      </c>
      <c r="AE848">
        <v>0</v>
      </c>
      <c r="AF848">
        <v>0</v>
      </c>
      <c r="AG848">
        <v>0</v>
      </c>
      <c r="AH848" t="s">
        <v>177</v>
      </c>
      <c r="AI848" s="1">
        <v>44518.49490740741</v>
      </c>
      <c r="AJ848">
        <v>1367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41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>
      <c r="A849" t="s">
        <v>2158</v>
      </c>
      <c r="B849" t="s">
        <v>79</v>
      </c>
      <c r="C849" t="s">
        <v>2159</v>
      </c>
      <c r="D849" t="s">
        <v>81</v>
      </c>
      <c r="E849" s="2" t="str">
        <f>HYPERLINK("capsilon://?command=openfolder&amp;siteaddress=FAM.docvelocity-na8.net&amp;folderid=FX7E2DC8C3-B39D-F117-6E58-A5FF44B1F990","FX21092452")</f>
        <v>FX21092452</v>
      </c>
      <c r="F849" t="s">
        <v>19</v>
      </c>
      <c r="G849" t="s">
        <v>19</v>
      </c>
      <c r="H849" t="s">
        <v>82</v>
      </c>
      <c r="I849" t="s">
        <v>2160</v>
      </c>
      <c r="J849">
        <v>30</v>
      </c>
      <c r="K849" t="s">
        <v>84</v>
      </c>
      <c r="L849" t="s">
        <v>85</v>
      </c>
      <c r="M849" t="s">
        <v>86</v>
      </c>
      <c r="N849">
        <v>2</v>
      </c>
      <c r="O849" s="1">
        <v>44518.447118055556</v>
      </c>
      <c r="P849" s="1">
        <v>44518.463958333334</v>
      </c>
      <c r="Q849">
        <v>1279</v>
      </c>
      <c r="R849">
        <v>176</v>
      </c>
      <c r="S849" t="b">
        <v>0</v>
      </c>
      <c r="T849" t="s">
        <v>87</v>
      </c>
      <c r="U849" t="b">
        <v>0</v>
      </c>
      <c r="V849" t="s">
        <v>231</v>
      </c>
      <c r="W849" s="1">
        <v>44518.461921296293</v>
      </c>
      <c r="X849">
        <v>71</v>
      </c>
      <c r="Y849">
        <v>9</v>
      </c>
      <c r="Z849">
        <v>0</v>
      </c>
      <c r="AA849">
        <v>9</v>
      </c>
      <c r="AB849">
        <v>0</v>
      </c>
      <c r="AC849">
        <v>1</v>
      </c>
      <c r="AD849">
        <v>21</v>
      </c>
      <c r="AE849">
        <v>0</v>
      </c>
      <c r="AF849">
        <v>0</v>
      </c>
      <c r="AG849">
        <v>0</v>
      </c>
      <c r="AH849" t="s">
        <v>177</v>
      </c>
      <c r="AI849" s="1">
        <v>44518.463958333334</v>
      </c>
      <c r="AJ849">
        <v>105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21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>
      <c r="A850" t="s">
        <v>2161</v>
      </c>
      <c r="B850" t="s">
        <v>79</v>
      </c>
      <c r="C850" t="s">
        <v>2162</v>
      </c>
      <c r="D850" t="s">
        <v>81</v>
      </c>
      <c r="E850" s="2" t="str">
        <f>HYPERLINK("capsilon://?command=openfolder&amp;siteaddress=FAM.docvelocity-na8.net&amp;folderid=FX1348DF63-F2FE-405E-77B1-76E327291FEB","FX21117779")</f>
        <v>FX21117779</v>
      </c>
      <c r="F850" t="s">
        <v>19</v>
      </c>
      <c r="G850" t="s">
        <v>19</v>
      </c>
      <c r="H850" t="s">
        <v>82</v>
      </c>
      <c r="I850" t="s">
        <v>2163</v>
      </c>
      <c r="J850">
        <v>407</v>
      </c>
      <c r="K850" t="s">
        <v>84</v>
      </c>
      <c r="L850" t="s">
        <v>85</v>
      </c>
      <c r="M850" t="s">
        <v>86</v>
      </c>
      <c r="N850">
        <v>1</v>
      </c>
      <c r="O850" s="1">
        <v>44518.44835648148</v>
      </c>
      <c r="P850" s="1">
        <v>44518.467638888891</v>
      </c>
      <c r="Q850">
        <v>1173</v>
      </c>
      <c r="R850">
        <v>493</v>
      </c>
      <c r="S850" t="b">
        <v>0</v>
      </c>
      <c r="T850" t="s">
        <v>87</v>
      </c>
      <c r="U850" t="b">
        <v>0</v>
      </c>
      <c r="V850" t="s">
        <v>231</v>
      </c>
      <c r="W850" s="1">
        <v>44518.467638888891</v>
      </c>
      <c r="X850">
        <v>493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407</v>
      </c>
      <c r="AE850">
        <v>378</v>
      </c>
      <c r="AF850">
        <v>0</v>
      </c>
      <c r="AG850">
        <v>8</v>
      </c>
      <c r="AH850" t="s">
        <v>87</v>
      </c>
      <c r="AI850" t="s">
        <v>87</v>
      </c>
      <c r="AJ850" t="s">
        <v>87</v>
      </c>
      <c r="AK850" t="s">
        <v>87</v>
      </c>
      <c r="AL850" t="s">
        <v>87</v>
      </c>
      <c r="AM850" t="s">
        <v>87</v>
      </c>
      <c r="AN850" t="s">
        <v>87</v>
      </c>
      <c r="AO850" t="s">
        <v>87</v>
      </c>
      <c r="AP850" t="s">
        <v>87</v>
      </c>
      <c r="AQ850" t="s">
        <v>87</v>
      </c>
      <c r="AR850" t="s">
        <v>87</v>
      </c>
      <c r="AS850" t="s">
        <v>87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>
      <c r="A851" t="s">
        <v>2164</v>
      </c>
      <c r="B851" t="s">
        <v>79</v>
      </c>
      <c r="C851" t="s">
        <v>1991</v>
      </c>
      <c r="D851" t="s">
        <v>81</v>
      </c>
      <c r="E851" s="2" t="str">
        <f>HYPERLINK("capsilon://?command=openfolder&amp;siteaddress=FAM.docvelocity-na8.net&amp;folderid=FXB5DA3298-D8C2-EAB7-7543-8836BF4E4C11","FX21117852")</f>
        <v>FX21117852</v>
      </c>
      <c r="F851" t="s">
        <v>19</v>
      </c>
      <c r="G851" t="s">
        <v>19</v>
      </c>
      <c r="H851" t="s">
        <v>82</v>
      </c>
      <c r="I851" t="s">
        <v>2165</v>
      </c>
      <c r="J851">
        <v>66</v>
      </c>
      <c r="K851" t="s">
        <v>84</v>
      </c>
      <c r="L851" t="s">
        <v>85</v>
      </c>
      <c r="M851" t="s">
        <v>86</v>
      </c>
      <c r="N851">
        <v>2</v>
      </c>
      <c r="O851" s="1">
        <v>44518.449166666665</v>
      </c>
      <c r="P851" s="1">
        <v>44518.491944444446</v>
      </c>
      <c r="Q851">
        <v>2740</v>
      </c>
      <c r="R851">
        <v>956</v>
      </c>
      <c r="S851" t="b">
        <v>0</v>
      </c>
      <c r="T851" t="s">
        <v>87</v>
      </c>
      <c r="U851" t="b">
        <v>0</v>
      </c>
      <c r="V851" t="s">
        <v>290</v>
      </c>
      <c r="W851" s="1">
        <v>44518.471886574072</v>
      </c>
      <c r="X851">
        <v>230</v>
      </c>
      <c r="Y851">
        <v>52</v>
      </c>
      <c r="Z851">
        <v>0</v>
      </c>
      <c r="AA851">
        <v>52</v>
      </c>
      <c r="AB851">
        <v>0</v>
      </c>
      <c r="AC851">
        <v>21</v>
      </c>
      <c r="AD851">
        <v>14</v>
      </c>
      <c r="AE851">
        <v>0</v>
      </c>
      <c r="AF851">
        <v>0</v>
      </c>
      <c r="AG851">
        <v>0</v>
      </c>
      <c r="AH851" t="s">
        <v>721</v>
      </c>
      <c r="AI851" s="1">
        <v>44518.491944444446</v>
      </c>
      <c r="AJ851">
        <v>257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14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>
      <c r="A852" t="s">
        <v>2166</v>
      </c>
      <c r="B852" t="s">
        <v>79</v>
      </c>
      <c r="C852" t="s">
        <v>509</v>
      </c>
      <c r="D852" t="s">
        <v>81</v>
      </c>
      <c r="E852" s="2" t="str">
        <f>HYPERLINK("capsilon://?command=openfolder&amp;siteaddress=FAM.docvelocity-na8.net&amp;folderid=FX74162559-7E21-6E75-A6E6-421EFB73219A","FX21109470")</f>
        <v>FX21109470</v>
      </c>
      <c r="F852" t="s">
        <v>19</v>
      </c>
      <c r="G852" t="s">
        <v>19</v>
      </c>
      <c r="H852" t="s">
        <v>82</v>
      </c>
      <c r="I852" t="s">
        <v>2167</v>
      </c>
      <c r="J852">
        <v>26</v>
      </c>
      <c r="K852" t="s">
        <v>84</v>
      </c>
      <c r="L852" t="s">
        <v>85</v>
      </c>
      <c r="M852" t="s">
        <v>86</v>
      </c>
      <c r="N852">
        <v>2</v>
      </c>
      <c r="O852" s="1">
        <v>44502.497418981482</v>
      </c>
      <c r="P852" s="1">
        <v>44502.578923611109</v>
      </c>
      <c r="Q852">
        <v>6577</v>
      </c>
      <c r="R852">
        <v>465</v>
      </c>
      <c r="S852" t="b">
        <v>0</v>
      </c>
      <c r="T852" t="s">
        <v>87</v>
      </c>
      <c r="U852" t="b">
        <v>0</v>
      </c>
      <c r="V852" t="s">
        <v>121</v>
      </c>
      <c r="W852" s="1">
        <v>44502.499942129631</v>
      </c>
      <c r="X852">
        <v>160</v>
      </c>
      <c r="Y852">
        <v>21</v>
      </c>
      <c r="Z852">
        <v>0</v>
      </c>
      <c r="AA852">
        <v>21</v>
      </c>
      <c r="AB852">
        <v>0</v>
      </c>
      <c r="AC852">
        <v>6</v>
      </c>
      <c r="AD852">
        <v>5</v>
      </c>
      <c r="AE852">
        <v>0</v>
      </c>
      <c r="AF852">
        <v>0</v>
      </c>
      <c r="AG852">
        <v>0</v>
      </c>
      <c r="AH852" t="s">
        <v>182</v>
      </c>
      <c r="AI852" s="1">
        <v>44502.578923611109</v>
      </c>
      <c r="AJ852">
        <v>305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5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>
      <c r="A853" t="s">
        <v>2168</v>
      </c>
      <c r="B853" t="s">
        <v>79</v>
      </c>
      <c r="C853" t="s">
        <v>2169</v>
      </c>
      <c r="D853" t="s">
        <v>81</v>
      </c>
      <c r="E853" s="2" t="str">
        <f>HYPERLINK("capsilon://?command=openfolder&amp;siteaddress=FAM.docvelocity-na8.net&amp;folderid=FXC675ACF2-D76E-FBFA-9D2F-500DA526A361","FX21116581")</f>
        <v>FX21116581</v>
      </c>
      <c r="F853" t="s">
        <v>19</v>
      </c>
      <c r="G853" t="s">
        <v>19</v>
      </c>
      <c r="H853" t="s">
        <v>82</v>
      </c>
      <c r="I853" t="s">
        <v>2170</v>
      </c>
      <c r="J853">
        <v>252</v>
      </c>
      <c r="K853" t="s">
        <v>84</v>
      </c>
      <c r="L853" t="s">
        <v>85</v>
      </c>
      <c r="M853" t="s">
        <v>86</v>
      </c>
      <c r="N853">
        <v>1</v>
      </c>
      <c r="O853" s="1">
        <v>44518.454513888886</v>
      </c>
      <c r="P853" s="1">
        <v>44518.471041666664</v>
      </c>
      <c r="Q853">
        <v>1287</v>
      </c>
      <c r="R853">
        <v>141</v>
      </c>
      <c r="S853" t="b">
        <v>0</v>
      </c>
      <c r="T853" t="s">
        <v>87</v>
      </c>
      <c r="U853" t="b">
        <v>0</v>
      </c>
      <c r="V853" t="s">
        <v>231</v>
      </c>
      <c r="W853" s="1">
        <v>44518.471041666664</v>
      </c>
      <c r="X853">
        <v>141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252</v>
      </c>
      <c r="AE853">
        <v>220</v>
      </c>
      <c r="AF853">
        <v>0</v>
      </c>
      <c r="AG853">
        <v>7</v>
      </c>
      <c r="AH853" t="s">
        <v>87</v>
      </c>
      <c r="AI853" t="s">
        <v>87</v>
      </c>
      <c r="AJ853" t="s">
        <v>87</v>
      </c>
      <c r="AK853" t="s">
        <v>87</v>
      </c>
      <c r="AL853" t="s">
        <v>87</v>
      </c>
      <c r="AM853" t="s">
        <v>87</v>
      </c>
      <c r="AN853" t="s">
        <v>87</v>
      </c>
      <c r="AO853" t="s">
        <v>87</v>
      </c>
      <c r="AP853" t="s">
        <v>87</v>
      </c>
      <c r="AQ853" t="s">
        <v>87</v>
      </c>
      <c r="AR853" t="s">
        <v>87</v>
      </c>
      <c r="AS853" t="s">
        <v>87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>
      <c r="A854" t="s">
        <v>2171</v>
      </c>
      <c r="B854" t="s">
        <v>79</v>
      </c>
      <c r="C854" t="s">
        <v>2147</v>
      </c>
      <c r="D854" t="s">
        <v>81</v>
      </c>
      <c r="E854" s="2" t="str">
        <f>HYPERLINK("capsilon://?command=openfolder&amp;siteaddress=FAM.docvelocity-na8.net&amp;folderid=FXFC5559F1-FC00-EBE0-A316-19F37CA3FCBC","FX21117168")</f>
        <v>FX21117168</v>
      </c>
      <c r="F854" t="s">
        <v>19</v>
      </c>
      <c r="G854" t="s">
        <v>19</v>
      </c>
      <c r="H854" t="s">
        <v>82</v>
      </c>
      <c r="I854" t="s">
        <v>2148</v>
      </c>
      <c r="J854">
        <v>527</v>
      </c>
      <c r="K854" t="s">
        <v>84</v>
      </c>
      <c r="L854" t="s">
        <v>85</v>
      </c>
      <c r="M854" t="s">
        <v>86</v>
      </c>
      <c r="N854">
        <v>2</v>
      </c>
      <c r="O854" s="1">
        <v>44518.463425925926</v>
      </c>
      <c r="P854" s="1">
        <v>44518.538449074076</v>
      </c>
      <c r="Q854">
        <v>1348</v>
      </c>
      <c r="R854">
        <v>5134</v>
      </c>
      <c r="S854" t="b">
        <v>0</v>
      </c>
      <c r="T854" t="s">
        <v>87</v>
      </c>
      <c r="U854" t="b">
        <v>1</v>
      </c>
      <c r="V854" t="s">
        <v>189</v>
      </c>
      <c r="W854" s="1">
        <v>44518.493032407408</v>
      </c>
      <c r="X854">
        <v>2086</v>
      </c>
      <c r="Y854">
        <v>455</v>
      </c>
      <c r="Z854">
        <v>0</v>
      </c>
      <c r="AA854">
        <v>455</v>
      </c>
      <c r="AB854">
        <v>0</v>
      </c>
      <c r="AC854">
        <v>258</v>
      </c>
      <c r="AD854">
        <v>72</v>
      </c>
      <c r="AE854">
        <v>0</v>
      </c>
      <c r="AF854">
        <v>0</v>
      </c>
      <c r="AG854">
        <v>0</v>
      </c>
      <c r="AH854" t="s">
        <v>89</v>
      </c>
      <c r="AI854" s="1">
        <v>44518.538449074076</v>
      </c>
      <c r="AJ854">
        <v>2982</v>
      </c>
      <c r="AK854">
        <v>10</v>
      </c>
      <c r="AL854">
        <v>0</v>
      </c>
      <c r="AM854">
        <v>10</v>
      </c>
      <c r="AN854">
        <v>0</v>
      </c>
      <c r="AO854">
        <v>10</v>
      </c>
      <c r="AP854">
        <v>62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>
      <c r="A855" t="s">
        <v>2172</v>
      </c>
      <c r="B855" t="s">
        <v>79</v>
      </c>
      <c r="C855" t="s">
        <v>2162</v>
      </c>
      <c r="D855" t="s">
        <v>81</v>
      </c>
      <c r="E855" s="2" t="str">
        <f>HYPERLINK("capsilon://?command=openfolder&amp;siteaddress=FAM.docvelocity-na8.net&amp;folderid=FX1348DF63-F2FE-405E-77B1-76E327291FEB","FX21117779")</f>
        <v>FX21117779</v>
      </c>
      <c r="F855" t="s">
        <v>19</v>
      </c>
      <c r="G855" t="s">
        <v>19</v>
      </c>
      <c r="H855" t="s">
        <v>82</v>
      </c>
      <c r="I855" t="s">
        <v>2163</v>
      </c>
      <c r="J855">
        <v>445</v>
      </c>
      <c r="K855" t="s">
        <v>84</v>
      </c>
      <c r="L855" t="s">
        <v>85</v>
      </c>
      <c r="M855" t="s">
        <v>86</v>
      </c>
      <c r="N855">
        <v>2</v>
      </c>
      <c r="O855" s="1">
        <v>44518.469525462962</v>
      </c>
      <c r="P855" s="1">
        <v>44518.678252314814</v>
      </c>
      <c r="Q855">
        <v>13910</v>
      </c>
      <c r="R855">
        <v>4124</v>
      </c>
      <c r="S855" t="b">
        <v>0</v>
      </c>
      <c r="T855" t="s">
        <v>87</v>
      </c>
      <c r="U855" t="b">
        <v>1</v>
      </c>
      <c r="V855" t="s">
        <v>290</v>
      </c>
      <c r="W855" s="1">
        <v>44518.497615740744</v>
      </c>
      <c r="X855">
        <v>2222</v>
      </c>
      <c r="Y855">
        <v>356</v>
      </c>
      <c r="Z855">
        <v>0</v>
      </c>
      <c r="AA855">
        <v>356</v>
      </c>
      <c r="AB855">
        <v>0</v>
      </c>
      <c r="AC855">
        <v>124</v>
      </c>
      <c r="AD855">
        <v>89</v>
      </c>
      <c r="AE855">
        <v>0</v>
      </c>
      <c r="AF855">
        <v>0</v>
      </c>
      <c r="AG855">
        <v>0</v>
      </c>
      <c r="AH855" t="s">
        <v>160</v>
      </c>
      <c r="AI855" s="1">
        <v>44518.678252314814</v>
      </c>
      <c r="AJ855">
        <v>1857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89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>
      <c r="A856" t="s">
        <v>2173</v>
      </c>
      <c r="B856" t="s">
        <v>79</v>
      </c>
      <c r="C856" t="s">
        <v>2174</v>
      </c>
      <c r="D856" t="s">
        <v>81</v>
      </c>
      <c r="E856" s="2" t="str">
        <f>HYPERLINK("capsilon://?command=openfolder&amp;siteaddress=FAM.docvelocity-na8.net&amp;folderid=FXA6809F0F-99C4-C982-E37D-4BC74F527B35","FX21118698")</f>
        <v>FX21118698</v>
      </c>
      <c r="F856" t="s">
        <v>19</v>
      </c>
      <c r="G856" t="s">
        <v>19</v>
      </c>
      <c r="H856" t="s">
        <v>82</v>
      </c>
      <c r="I856" t="s">
        <v>2175</v>
      </c>
      <c r="J856">
        <v>88</v>
      </c>
      <c r="K856" t="s">
        <v>84</v>
      </c>
      <c r="L856" t="s">
        <v>85</v>
      </c>
      <c r="M856" t="s">
        <v>86</v>
      </c>
      <c r="N856">
        <v>2</v>
      </c>
      <c r="O856" s="1">
        <v>44518.472210648149</v>
      </c>
      <c r="P856" s="1">
        <v>44518.488958333335</v>
      </c>
      <c r="Q856">
        <v>1074</v>
      </c>
      <c r="R856">
        <v>373</v>
      </c>
      <c r="S856" t="b">
        <v>0</v>
      </c>
      <c r="T856" t="s">
        <v>87</v>
      </c>
      <c r="U856" t="b">
        <v>0</v>
      </c>
      <c r="V856" t="s">
        <v>231</v>
      </c>
      <c r="W856" s="1">
        <v>44518.483159722222</v>
      </c>
      <c r="X856">
        <v>194</v>
      </c>
      <c r="Y856">
        <v>72</v>
      </c>
      <c r="Z856">
        <v>0</v>
      </c>
      <c r="AA856">
        <v>72</v>
      </c>
      <c r="AB856">
        <v>0</v>
      </c>
      <c r="AC856">
        <v>22</v>
      </c>
      <c r="AD856">
        <v>16</v>
      </c>
      <c r="AE856">
        <v>0</v>
      </c>
      <c r="AF856">
        <v>0</v>
      </c>
      <c r="AG856">
        <v>0</v>
      </c>
      <c r="AH856" t="s">
        <v>721</v>
      </c>
      <c r="AI856" s="1">
        <v>44518.488958333335</v>
      </c>
      <c r="AJ856">
        <v>179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16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>
      <c r="A857" t="s">
        <v>2176</v>
      </c>
      <c r="B857" t="s">
        <v>79</v>
      </c>
      <c r="C857" t="s">
        <v>2169</v>
      </c>
      <c r="D857" t="s">
        <v>81</v>
      </c>
      <c r="E857" s="2" t="str">
        <f>HYPERLINK("capsilon://?command=openfolder&amp;siteaddress=FAM.docvelocity-na8.net&amp;folderid=FXC675ACF2-D76E-FBFA-9D2F-500DA526A361","FX21116581")</f>
        <v>FX21116581</v>
      </c>
      <c r="F857" t="s">
        <v>19</v>
      </c>
      <c r="G857" t="s">
        <v>19</v>
      </c>
      <c r="H857" t="s">
        <v>82</v>
      </c>
      <c r="I857" t="s">
        <v>2170</v>
      </c>
      <c r="J857">
        <v>290</v>
      </c>
      <c r="K857" t="s">
        <v>84</v>
      </c>
      <c r="L857" t="s">
        <v>85</v>
      </c>
      <c r="M857" t="s">
        <v>86</v>
      </c>
      <c r="N857">
        <v>2</v>
      </c>
      <c r="O857" s="1">
        <v>44518.472905092596</v>
      </c>
      <c r="P857" s="1">
        <v>44518.495578703703</v>
      </c>
      <c r="Q857">
        <v>379</v>
      </c>
      <c r="R857">
        <v>1580</v>
      </c>
      <c r="S857" t="b">
        <v>0</v>
      </c>
      <c r="T857" t="s">
        <v>87</v>
      </c>
      <c r="U857" t="b">
        <v>1</v>
      </c>
      <c r="V857" t="s">
        <v>130</v>
      </c>
      <c r="W857" s="1">
        <v>44518.483958333331</v>
      </c>
      <c r="X857">
        <v>580</v>
      </c>
      <c r="Y857">
        <v>174</v>
      </c>
      <c r="Z857">
        <v>0</v>
      </c>
      <c r="AA857">
        <v>174</v>
      </c>
      <c r="AB857">
        <v>58</v>
      </c>
      <c r="AC857">
        <v>18</v>
      </c>
      <c r="AD857">
        <v>116</v>
      </c>
      <c r="AE857">
        <v>0</v>
      </c>
      <c r="AF857">
        <v>0</v>
      </c>
      <c r="AG857">
        <v>0</v>
      </c>
      <c r="AH857" t="s">
        <v>182</v>
      </c>
      <c r="AI857" s="1">
        <v>44518.495578703703</v>
      </c>
      <c r="AJ857">
        <v>1000</v>
      </c>
      <c r="AK857">
        <v>2</v>
      </c>
      <c r="AL857">
        <v>0</v>
      </c>
      <c r="AM857">
        <v>2</v>
      </c>
      <c r="AN857">
        <v>58</v>
      </c>
      <c r="AO857">
        <v>3</v>
      </c>
      <c r="AP857">
        <v>114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>
      <c r="A858" t="s">
        <v>2177</v>
      </c>
      <c r="B858" t="s">
        <v>79</v>
      </c>
      <c r="C858" t="s">
        <v>2178</v>
      </c>
      <c r="D858" t="s">
        <v>81</v>
      </c>
      <c r="E858" s="2" t="str">
        <f>HYPERLINK("capsilon://?command=openfolder&amp;siteaddress=FAM.docvelocity-na8.net&amp;folderid=FX9FAF6B82-73CC-BC40-B772-5312B6B650C3","FX21117278")</f>
        <v>FX21117278</v>
      </c>
      <c r="F858" t="s">
        <v>19</v>
      </c>
      <c r="G858" t="s">
        <v>19</v>
      </c>
      <c r="H858" t="s">
        <v>82</v>
      </c>
      <c r="I858" t="s">
        <v>2179</v>
      </c>
      <c r="J858">
        <v>406</v>
      </c>
      <c r="K858" t="s">
        <v>84</v>
      </c>
      <c r="L858" t="s">
        <v>85</v>
      </c>
      <c r="M858" t="s">
        <v>86</v>
      </c>
      <c r="N858">
        <v>2</v>
      </c>
      <c r="O858" s="1">
        <v>44518.484849537039</v>
      </c>
      <c r="P858" s="1">
        <v>44518.687118055554</v>
      </c>
      <c r="Q858">
        <v>15321</v>
      </c>
      <c r="R858">
        <v>2155</v>
      </c>
      <c r="S858" t="b">
        <v>0</v>
      </c>
      <c r="T858" t="s">
        <v>87</v>
      </c>
      <c r="U858" t="b">
        <v>0</v>
      </c>
      <c r="V858" t="s">
        <v>173</v>
      </c>
      <c r="W858" s="1">
        <v>44518.504270833335</v>
      </c>
      <c r="X858">
        <v>1248</v>
      </c>
      <c r="Y858">
        <v>246</v>
      </c>
      <c r="Z858">
        <v>0</v>
      </c>
      <c r="AA858">
        <v>246</v>
      </c>
      <c r="AB858">
        <v>0</v>
      </c>
      <c r="AC858">
        <v>57</v>
      </c>
      <c r="AD858">
        <v>160</v>
      </c>
      <c r="AE858">
        <v>0</v>
      </c>
      <c r="AF858">
        <v>0</v>
      </c>
      <c r="AG858">
        <v>0</v>
      </c>
      <c r="AH858" t="s">
        <v>104</v>
      </c>
      <c r="AI858" s="1">
        <v>44518.687118055554</v>
      </c>
      <c r="AJ858">
        <v>907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160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>
      <c r="A859" t="s">
        <v>2180</v>
      </c>
      <c r="B859" t="s">
        <v>79</v>
      </c>
      <c r="C859" t="s">
        <v>2181</v>
      </c>
      <c r="D859" t="s">
        <v>81</v>
      </c>
      <c r="E859" s="2" t="str">
        <f>HYPERLINK("capsilon://?command=openfolder&amp;siteaddress=FAM.docvelocity-na8.net&amp;folderid=FX74293FA1-62F7-E0FD-625D-D49D6003A274","FX21117992")</f>
        <v>FX21117992</v>
      </c>
      <c r="F859" t="s">
        <v>19</v>
      </c>
      <c r="G859" t="s">
        <v>19</v>
      </c>
      <c r="H859" t="s">
        <v>82</v>
      </c>
      <c r="I859" t="s">
        <v>2182</v>
      </c>
      <c r="J859">
        <v>252</v>
      </c>
      <c r="K859" t="s">
        <v>84</v>
      </c>
      <c r="L859" t="s">
        <v>85</v>
      </c>
      <c r="M859" t="s">
        <v>86</v>
      </c>
      <c r="N859">
        <v>2</v>
      </c>
      <c r="O859" s="1">
        <v>44518.499560185184</v>
      </c>
      <c r="P859" s="1">
        <v>44518.687152777777</v>
      </c>
      <c r="Q859">
        <v>14368</v>
      </c>
      <c r="R859">
        <v>1840</v>
      </c>
      <c r="S859" t="b">
        <v>0</v>
      </c>
      <c r="T859" t="s">
        <v>87</v>
      </c>
      <c r="U859" t="b">
        <v>0</v>
      </c>
      <c r="V859" t="s">
        <v>130</v>
      </c>
      <c r="W859" s="1">
        <v>44518.513229166667</v>
      </c>
      <c r="X859">
        <v>1057</v>
      </c>
      <c r="Y859">
        <v>164</v>
      </c>
      <c r="Z859">
        <v>0</v>
      </c>
      <c r="AA859">
        <v>164</v>
      </c>
      <c r="AB859">
        <v>21</v>
      </c>
      <c r="AC859">
        <v>53</v>
      </c>
      <c r="AD859">
        <v>88</v>
      </c>
      <c r="AE859">
        <v>0</v>
      </c>
      <c r="AF859">
        <v>0</v>
      </c>
      <c r="AG859">
        <v>0</v>
      </c>
      <c r="AH859" t="s">
        <v>160</v>
      </c>
      <c r="AI859" s="1">
        <v>44518.687152777777</v>
      </c>
      <c r="AJ859">
        <v>768</v>
      </c>
      <c r="AK859">
        <v>5</v>
      </c>
      <c r="AL859">
        <v>0</v>
      </c>
      <c r="AM859">
        <v>5</v>
      </c>
      <c r="AN859">
        <v>21</v>
      </c>
      <c r="AO859">
        <v>5</v>
      </c>
      <c r="AP859">
        <v>83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>
      <c r="A860" t="s">
        <v>2183</v>
      </c>
      <c r="B860" t="s">
        <v>79</v>
      </c>
      <c r="C860" t="s">
        <v>2184</v>
      </c>
      <c r="D860" t="s">
        <v>81</v>
      </c>
      <c r="E860" s="2" t="str">
        <f>HYPERLINK("capsilon://?command=openfolder&amp;siteaddress=FAM.docvelocity-na8.net&amp;folderid=FXFFEE6397-B280-3E4B-02A2-20DD136EFCBD","FX211013113")</f>
        <v>FX211013113</v>
      </c>
      <c r="F860" t="s">
        <v>19</v>
      </c>
      <c r="G860" t="s">
        <v>19</v>
      </c>
      <c r="H860" t="s">
        <v>82</v>
      </c>
      <c r="I860" t="s">
        <v>2185</v>
      </c>
      <c r="J860">
        <v>101</v>
      </c>
      <c r="K860" t="s">
        <v>84</v>
      </c>
      <c r="L860" t="s">
        <v>85</v>
      </c>
      <c r="M860" t="s">
        <v>86</v>
      </c>
      <c r="N860">
        <v>2</v>
      </c>
      <c r="O860" s="1">
        <v>44501.461770833332</v>
      </c>
      <c r="P860" s="1">
        <v>44501.546736111108</v>
      </c>
      <c r="Q860">
        <v>6040</v>
      </c>
      <c r="R860">
        <v>1301</v>
      </c>
      <c r="S860" t="b">
        <v>0</v>
      </c>
      <c r="T860" t="s">
        <v>87</v>
      </c>
      <c r="U860" t="b">
        <v>0</v>
      </c>
      <c r="V860" t="s">
        <v>130</v>
      </c>
      <c r="W860" s="1">
        <v>44501.485613425924</v>
      </c>
      <c r="X860">
        <v>747</v>
      </c>
      <c r="Y860">
        <v>100</v>
      </c>
      <c r="Z860">
        <v>0</v>
      </c>
      <c r="AA860">
        <v>100</v>
      </c>
      <c r="AB860">
        <v>0</v>
      </c>
      <c r="AC860">
        <v>56</v>
      </c>
      <c r="AD860">
        <v>1</v>
      </c>
      <c r="AE860">
        <v>0</v>
      </c>
      <c r="AF860">
        <v>0</v>
      </c>
      <c r="AG860">
        <v>0</v>
      </c>
      <c r="AH860" t="s">
        <v>89</v>
      </c>
      <c r="AI860" s="1">
        <v>44501.546736111108</v>
      </c>
      <c r="AJ860">
        <v>535</v>
      </c>
      <c r="AK860">
        <v>1</v>
      </c>
      <c r="AL860">
        <v>0</v>
      </c>
      <c r="AM860">
        <v>1</v>
      </c>
      <c r="AN860">
        <v>0</v>
      </c>
      <c r="AO860">
        <v>1</v>
      </c>
      <c r="AP860">
        <v>0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>
      <c r="A861" t="s">
        <v>2186</v>
      </c>
      <c r="B861" t="s">
        <v>79</v>
      </c>
      <c r="C861" t="s">
        <v>2181</v>
      </c>
      <c r="D861" t="s">
        <v>81</v>
      </c>
      <c r="E861" s="2" t="str">
        <f>HYPERLINK("capsilon://?command=openfolder&amp;siteaddress=FAM.docvelocity-na8.net&amp;folderid=FX74293FA1-62F7-E0FD-625D-D49D6003A274","FX21117992")</f>
        <v>FX21117992</v>
      </c>
      <c r="F861" t="s">
        <v>19</v>
      </c>
      <c r="G861" t="s">
        <v>19</v>
      </c>
      <c r="H861" t="s">
        <v>82</v>
      </c>
      <c r="I861" t="s">
        <v>2187</v>
      </c>
      <c r="J861">
        <v>28</v>
      </c>
      <c r="K861" t="s">
        <v>84</v>
      </c>
      <c r="L861" t="s">
        <v>85</v>
      </c>
      <c r="M861" t="s">
        <v>86</v>
      </c>
      <c r="N861">
        <v>2</v>
      </c>
      <c r="O861" s="1">
        <v>44518.520254629628</v>
      </c>
      <c r="P861" s="1">
        <v>44518.690451388888</v>
      </c>
      <c r="Q861">
        <v>14210</v>
      </c>
      <c r="R861">
        <v>495</v>
      </c>
      <c r="S861" t="b">
        <v>0</v>
      </c>
      <c r="T861" t="s">
        <v>87</v>
      </c>
      <c r="U861" t="b">
        <v>0</v>
      </c>
      <c r="V861" t="s">
        <v>1039</v>
      </c>
      <c r="W861" s="1">
        <v>44518.522673611114</v>
      </c>
      <c r="X861">
        <v>108</v>
      </c>
      <c r="Y861">
        <v>21</v>
      </c>
      <c r="Z861">
        <v>0</v>
      </c>
      <c r="AA861">
        <v>21</v>
      </c>
      <c r="AB861">
        <v>0</v>
      </c>
      <c r="AC861">
        <v>2</v>
      </c>
      <c r="AD861">
        <v>7</v>
      </c>
      <c r="AE861">
        <v>0</v>
      </c>
      <c r="AF861">
        <v>0</v>
      </c>
      <c r="AG861">
        <v>0</v>
      </c>
      <c r="AH861" t="s">
        <v>182</v>
      </c>
      <c r="AI861" s="1">
        <v>44518.690451388888</v>
      </c>
      <c r="AJ861">
        <v>387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7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>
      <c r="A862" t="s">
        <v>2188</v>
      </c>
      <c r="B862" t="s">
        <v>79</v>
      </c>
      <c r="C862" t="s">
        <v>1561</v>
      </c>
      <c r="D862" t="s">
        <v>81</v>
      </c>
      <c r="E862" s="2" t="str">
        <f>HYPERLINK("capsilon://?command=openfolder&amp;siteaddress=FAM.docvelocity-na8.net&amp;folderid=FXCDCB64C2-3B82-1AF1-D850-8E629026A1D7","FX21111766")</f>
        <v>FX21111766</v>
      </c>
      <c r="F862" t="s">
        <v>19</v>
      </c>
      <c r="G862" t="s">
        <v>19</v>
      </c>
      <c r="H862" t="s">
        <v>82</v>
      </c>
      <c r="I862" t="s">
        <v>2189</v>
      </c>
      <c r="J862">
        <v>28</v>
      </c>
      <c r="K862" t="s">
        <v>84</v>
      </c>
      <c r="L862" t="s">
        <v>85</v>
      </c>
      <c r="M862" t="s">
        <v>86</v>
      </c>
      <c r="N862">
        <v>2</v>
      </c>
      <c r="O862" s="1">
        <v>44518.520752314813</v>
      </c>
      <c r="P862" s="1">
        <v>44518.688738425924</v>
      </c>
      <c r="Q862">
        <v>14226</v>
      </c>
      <c r="R862">
        <v>288</v>
      </c>
      <c r="S862" t="b">
        <v>0</v>
      </c>
      <c r="T862" t="s">
        <v>87</v>
      </c>
      <c r="U862" t="b">
        <v>0</v>
      </c>
      <c r="V862" t="s">
        <v>173</v>
      </c>
      <c r="W862" s="1">
        <v>44518.523356481484</v>
      </c>
      <c r="X862">
        <v>149</v>
      </c>
      <c r="Y862">
        <v>21</v>
      </c>
      <c r="Z862">
        <v>0</v>
      </c>
      <c r="AA862">
        <v>21</v>
      </c>
      <c r="AB862">
        <v>0</v>
      </c>
      <c r="AC862">
        <v>6</v>
      </c>
      <c r="AD862">
        <v>7</v>
      </c>
      <c r="AE862">
        <v>0</v>
      </c>
      <c r="AF862">
        <v>0</v>
      </c>
      <c r="AG862">
        <v>0</v>
      </c>
      <c r="AH862" t="s">
        <v>104</v>
      </c>
      <c r="AI862" s="1">
        <v>44518.688738425924</v>
      </c>
      <c r="AJ862">
        <v>139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7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>
      <c r="A863" t="s">
        <v>2190</v>
      </c>
      <c r="B863" t="s">
        <v>79</v>
      </c>
      <c r="C863" t="s">
        <v>2181</v>
      </c>
      <c r="D863" t="s">
        <v>81</v>
      </c>
      <c r="E863" s="2" t="str">
        <f>HYPERLINK("capsilon://?command=openfolder&amp;siteaddress=FAM.docvelocity-na8.net&amp;folderid=FX74293FA1-62F7-E0FD-625D-D49D6003A274","FX21117992")</f>
        <v>FX21117992</v>
      </c>
      <c r="F863" t="s">
        <v>19</v>
      </c>
      <c r="G863" t="s">
        <v>19</v>
      </c>
      <c r="H863" t="s">
        <v>82</v>
      </c>
      <c r="I863" t="s">
        <v>2191</v>
      </c>
      <c r="J863">
        <v>84</v>
      </c>
      <c r="K863" t="s">
        <v>84</v>
      </c>
      <c r="L863" t="s">
        <v>85</v>
      </c>
      <c r="M863" t="s">
        <v>86</v>
      </c>
      <c r="N863">
        <v>2</v>
      </c>
      <c r="O863" s="1">
        <v>44518.521053240744</v>
      </c>
      <c r="P863" s="1">
        <v>44518.689467592594</v>
      </c>
      <c r="Q863">
        <v>14153</v>
      </c>
      <c r="R863">
        <v>398</v>
      </c>
      <c r="S863" t="b">
        <v>0</v>
      </c>
      <c r="T863" t="s">
        <v>87</v>
      </c>
      <c r="U863" t="b">
        <v>0</v>
      </c>
      <c r="V863" t="s">
        <v>181</v>
      </c>
      <c r="W863" s="1">
        <v>44518.524363425924</v>
      </c>
      <c r="X863">
        <v>199</v>
      </c>
      <c r="Y863">
        <v>61</v>
      </c>
      <c r="Z863">
        <v>0</v>
      </c>
      <c r="AA863">
        <v>61</v>
      </c>
      <c r="AB863">
        <v>0</v>
      </c>
      <c r="AC863">
        <v>23</v>
      </c>
      <c r="AD863">
        <v>23</v>
      </c>
      <c r="AE863">
        <v>0</v>
      </c>
      <c r="AF863">
        <v>0</v>
      </c>
      <c r="AG863">
        <v>0</v>
      </c>
      <c r="AH863" t="s">
        <v>160</v>
      </c>
      <c r="AI863" s="1">
        <v>44518.689467592594</v>
      </c>
      <c r="AJ863">
        <v>199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23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>
      <c r="A864" t="s">
        <v>2192</v>
      </c>
      <c r="B864" t="s">
        <v>79</v>
      </c>
      <c r="C864" t="s">
        <v>2181</v>
      </c>
      <c r="D864" t="s">
        <v>81</v>
      </c>
      <c r="E864" s="2" t="str">
        <f>HYPERLINK("capsilon://?command=openfolder&amp;siteaddress=FAM.docvelocity-na8.net&amp;folderid=FX74293FA1-62F7-E0FD-625D-D49D6003A274","FX21117992")</f>
        <v>FX21117992</v>
      </c>
      <c r="F864" t="s">
        <v>19</v>
      </c>
      <c r="G864" t="s">
        <v>19</v>
      </c>
      <c r="H864" t="s">
        <v>82</v>
      </c>
      <c r="I864" t="s">
        <v>2193</v>
      </c>
      <c r="J864">
        <v>28</v>
      </c>
      <c r="K864" t="s">
        <v>84</v>
      </c>
      <c r="L864" t="s">
        <v>85</v>
      </c>
      <c r="M864" t="s">
        <v>86</v>
      </c>
      <c r="N864">
        <v>2</v>
      </c>
      <c r="O864" s="1">
        <v>44518.521168981482</v>
      </c>
      <c r="P864" s="1">
        <v>44518.690034722225</v>
      </c>
      <c r="Q864">
        <v>14362</v>
      </c>
      <c r="R864">
        <v>228</v>
      </c>
      <c r="S864" t="b">
        <v>0</v>
      </c>
      <c r="T864" t="s">
        <v>87</v>
      </c>
      <c r="U864" t="b">
        <v>0</v>
      </c>
      <c r="V864" t="s">
        <v>1039</v>
      </c>
      <c r="W864" s="1">
        <v>44518.524016203701</v>
      </c>
      <c r="X864">
        <v>116</v>
      </c>
      <c r="Y864">
        <v>21</v>
      </c>
      <c r="Z864">
        <v>0</v>
      </c>
      <c r="AA864">
        <v>21</v>
      </c>
      <c r="AB864">
        <v>0</v>
      </c>
      <c r="AC864">
        <v>1</v>
      </c>
      <c r="AD864">
        <v>7</v>
      </c>
      <c r="AE864">
        <v>0</v>
      </c>
      <c r="AF864">
        <v>0</v>
      </c>
      <c r="AG864">
        <v>0</v>
      </c>
      <c r="AH864" t="s">
        <v>104</v>
      </c>
      <c r="AI864" s="1">
        <v>44518.690034722225</v>
      </c>
      <c r="AJ864">
        <v>112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7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>
      <c r="A865" t="s">
        <v>2194</v>
      </c>
      <c r="B865" t="s">
        <v>79</v>
      </c>
      <c r="C865" t="s">
        <v>2195</v>
      </c>
      <c r="D865" t="s">
        <v>81</v>
      </c>
      <c r="E865" s="2" t="str">
        <f>HYPERLINK("capsilon://?command=openfolder&amp;siteaddress=FAM.docvelocity-na8.net&amp;folderid=FX90989D70-B6F2-A087-5A59-97B1EDB7706D","FX210815613")</f>
        <v>FX210815613</v>
      </c>
      <c r="F865" t="s">
        <v>19</v>
      </c>
      <c r="G865" t="s">
        <v>19</v>
      </c>
      <c r="H865" t="s">
        <v>82</v>
      </c>
      <c r="I865" t="s">
        <v>2196</v>
      </c>
      <c r="J865">
        <v>168</v>
      </c>
      <c r="K865" t="s">
        <v>84</v>
      </c>
      <c r="L865" t="s">
        <v>85</v>
      </c>
      <c r="M865" t="s">
        <v>86</v>
      </c>
      <c r="N865">
        <v>2</v>
      </c>
      <c r="O865" s="1">
        <v>44518.523136574076</v>
      </c>
      <c r="P865" s="1">
        <v>44518.671527777777</v>
      </c>
      <c r="Q865">
        <v>11676</v>
      </c>
      <c r="R865">
        <v>1145</v>
      </c>
      <c r="S865" t="b">
        <v>0</v>
      </c>
      <c r="T865" t="s">
        <v>87</v>
      </c>
      <c r="U865" t="b">
        <v>1</v>
      </c>
      <c r="V865" t="s">
        <v>189</v>
      </c>
      <c r="W865" s="1">
        <v>44518.529768518521</v>
      </c>
      <c r="X865">
        <v>559</v>
      </c>
      <c r="Y865">
        <v>152</v>
      </c>
      <c r="Z865">
        <v>0</v>
      </c>
      <c r="AA865">
        <v>152</v>
      </c>
      <c r="AB865">
        <v>0</v>
      </c>
      <c r="AC865">
        <v>56</v>
      </c>
      <c r="AD865">
        <v>16</v>
      </c>
      <c r="AE865">
        <v>0</v>
      </c>
      <c r="AF865">
        <v>0</v>
      </c>
      <c r="AG865">
        <v>0</v>
      </c>
      <c r="AH865" t="s">
        <v>104</v>
      </c>
      <c r="AI865" s="1">
        <v>44518.671527777777</v>
      </c>
      <c r="AJ865">
        <v>586</v>
      </c>
      <c r="AK865">
        <v>1</v>
      </c>
      <c r="AL865">
        <v>0</v>
      </c>
      <c r="AM865">
        <v>1</v>
      </c>
      <c r="AN865">
        <v>0</v>
      </c>
      <c r="AO865">
        <v>1</v>
      </c>
      <c r="AP865">
        <v>15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>
      <c r="A866" t="s">
        <v>2197</v>
      </c>
      <c r="B866" t="s">
        <v>79</v>
      </c>
      <c r="C866" t="s">
        <v>2198</v>
      </c>
      <c r="D866" t="s">
        <v>81</v>
      </c>
      <c r="E866" s="2" t="str">
        <f>HYPERLINK("capsilon://?command=openfolder&amp;siteaddress=FAM.docvelocity-na8.net&amp;folderid=FX37E92CAF-E737-08FC-D032-97CB6D2BB4F4","FX211012321")</f>
        <v>FX211012321</v>
      </c>
      <c r="F866" t="s">
        <v>19</v>
      </c>
      <c r="G866" t="s">
        <v>19</v>
      </c>
      <c r="H866" t="s">
        <v>82</v>
      </c>
      <c r="I866" t="s">
        <v>2199</v>
      </c>
      <c r="J866">
        <v>88</v>
      </c>
      <c r="K866" t="s">
        <v>84</v>
      </c>
      <c r="L866" t="s">
        <v>85</v>
      </c>
      <c r="M866" t="s">
        <v>86</v>
      </c>
      <c r="N866">
        <v>2</v>
      </c>
      <c r="O866" s="1">
        <v>44502.506006944444</v>
      </c>
      <c r="P866" s="1">
        <v>44502.589155092595</v>
      </c>
      <c r="Q866">
        <v>5106</v>
      </c>
      <c r="R866">
        <v>2078</v>
      </c>
      <c r="S866" t="b">
        <v>0</v>
      </c>
      <c r="T866" t="s">
        <v>87</v>
      </c>
      <c r="U866" t="b">
        <v>0</v>
      </c>
      <c r="V866" t="s">
        <v>121</v>
      </c>
      <c r="W866" s="1">
        <v>44502.522662037038</v>
      </c>
      <c r="X866">
        <v>976</v>
      </c>
      <c r="Y866">
        <v>119</v>
      </c>
      <c r="Z866">
        <v>0</v>
      </c>
      <c r="AA866">
        <v>119</v>
      </c>
      <c r="AB866">
        <v>0</v>
      </c>
      <c r="AC866">
        <v>70</v>
      </c>
      <c r="AD866">
        <v>-31</v>
      </c>
      <c r="AE866">
        <v>0</v>
      </c>
      <c r="AF866">
        <v>0</v>
      </c>
      <c r="AG866">
        <v>0</v>
      </c>
      <c r="AH866" t="s">
        <v>89</v>
      </c>
      <c r="AI866" s="1">
        <v>44502.589155092595</v>
      </c>
      <c r="AJ866">
        <v>1102</v>
      </c>
      <c r="AK866">
        <v>6</v>
      </c>
      <c r="AL866">
        <v>0</v>
      </c>
      <c r="AM866">
        <v>6</v>
      </c>
      <c r="AN866">
        <v>0</v>
      </c>
      <c r="AO866">
        <v>6</v>
      </c>
      <c r="AP866">
        <v>-37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>
      <c r="A867" t="s">
        <v>2200</v>
      </c>
      <c r="B867" t="s">
        <v>79</v>
      </c>
      <c r="C867" t="s">
        <v>1997</v>
      </c>
      <c r="D867" t="s">
        <v>81</v>
      </c>
      <c r="E867" s="2" t="str">
        <f>HYPERLINK("capsilon://?command=openfolder&amp;siteaddress=FAM.docvelocity-na8.net&amp;folderid=FX217937E7-C037-502E-66EE-A360D5E466EC","FX21117447")</f>
        <v>FX21117447</v>
      </c>
      <c r="F867" t="s">
        <v>19</v>
      </c>
      <c r="G867" t="s">
        <v>19</v>
      </c>
      <c r="H867" t="s">
        <v>82</v>
      </c>
      <c r="I867" t="s">
        <v>2201</v>
      </c>
      <c r="J867">
        <v>66</v>
      </c>
      <c r="K867" t="s">
        <v>84</v>
      </c>
      <c r="L867" t="s">
        <v>85</v>
      </c>
      <c r="M867" t="s">
        <v>86</v>
      </c>
      <c r="N867">
        <v>2</v>
      </c>
      <c r="O867" s="1">
        <v>44518.542372685188</v>
      </c>
      <c r="P867" s="1">
        <v>44518.692083333335</v>
      </c>
      <c r="Q867">
        <v>12586</v>
      </c>
      <c r="R867">
        <v>349</v>
      </c>
      <c r="S867" t="b">
        <v>0</v>
      </c>
      <c r="T867" t="s">
        <v>87</v>
      </c>
      <c r="U867" t="b">
        <v>0</v>
      </c>
      <c r="V867" t="s">
        <v>1039</v>
      </c>
      <c r="W867" s="1">
        <v>44518.54420138889</v>
      </c>
      <c r="X867">
        <v>124</v>
      </c>
      <c r="Y867">
        <v>52</v>
      </c>
      <c r="Z867">
        <v>0</v>
      </c>
      <c r="AA867">
        <v>52</v>
      </c>
      <c r="AB867">
        <v>0</v>
      </c>
      <c r="AC867">
        <v>18</v>
      </c>
      <c r="AD867">
        <v>14</v>
      </c>
      <c r="AE867">
        <v>0</v>
      </c>
      <c r="AF867">
        <v>0</v>
      </c>
      <c r="AG867">
        <v>0</v>
      </c>
      <c r="AH867" t="s">
        <v>160</v>
      </c>
      <c r="AI867" s="1">
        <v>44518.692083333335</v>
      </c>
      <c r="AJ867">
        <v>225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14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>
      <c r="A868" t="s">
        <v>2202</v>
      </c>
      <c r="B868" t="s">
        <v>79</v>
      </c>
      <c r="C868" t="s">
        <v>2203</v>
      </c>
      <c r="D868" t="s">
        <v>81</v>
      </c>
      <c r="E868" s="2" t="str">
        <f>HYPERLINK("capsilon://?command=openfolder&amp;siteaddress=FAM.docvelocity-na8.net&amp;folderid=FX67CAD088-D66E-701E-C647-CFAED861A9E8","FX21116564")</f>
        <v>FX21116564</v>
      </c>
      <c r="F868" t="s">
        <v>19</v>
      </c>
      <c r="G868" t="s">
        <v>19</v>
      </c>
      <c r="H868" t="s">
        <v>82</v>
      </c>
      <c r="I868" t="s">
        <v>2204</v>
      </c>
      <c r="J868">
        <v>306</v>
      </c>
      <c r="K868" t="s">
        <v>84</v>
      </c>
      <c r="L868" t="s">
        <v>85</v>
      </c>
      <c r="M868" t="s">
        <v>86</v>
      </c>
      <c r="N868">
        <v>2</v>
      </c>
      <c r="O868" s="1">
        <v>44518.560555555552</v>
      </c>
      <c r="P868" s="1">
        <v>44518.696828703702</v>
      </c>
      <c r="Q868">
        <v>10346</v>
      </c>
      <c r="R868">
        <v>1428</v>
      </c>
      <c r="S868" t="b">
        <v>0</v>
      </c>
      <c r="T868" t="s">
        <v>87</v>
      </c>
      <c r="U868" t="b">
        <v>0</v>
      </c>
      <c r="V868" t="s">
        <v>147</v>
      </c>
      <c r="W868" s="1">
        <v>44518.5703587963</v>
      </c>
      <c r="X868">
        <v>842</v>
      </c>
      <c r="Y868">
        <v>234</v>
      </c>
      <c r="Z868">
        <v>0</v>
      </c>
      <c r="AA868">
        <v>234</v>
      </c>
      <c r="AB868">
        <v>0</v>
      </c>
      <c r="AC868">
        <v>64</v>
      </c>
      <c r="AD868">
        <v>72</v>
      </c>
      <c r="AE868">
        <v>0</v>
      </c>
      <c r="AF868">
        <v>0</v>
      </c>
      <c r="AG868">
        <v>0</v>
      </c>
      <c r="AH868" t="s">
        <v>104</v>
      </c>
      <c r="AI868" s="1">
        <v>44518.696828703702</v>
      </c>
      <c r="AJ868">
        <v>586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72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>
      <c r="A869" t="s">
        <v>2205</v>
      </c>
      <c r="B869" t="s">
        <v>79</v>
      </c>
      <c r="C869" t="s">
        <v>2206</v>
      </c>
      <c r="D869" t="s">
        <v>81</v>
      </c>
      <c r="E869" s="2" t="str">
        <f>HYPERLINK("capsilon://?command=openfolder&amp;siteaddress=FAM.docvelocity-na8.net&amp;folderid=FXDDF2BAAE-8EE2-F16B-8EAA-513020CF7D64","FX21118323")</f>
        <v>FX21118323</v>
      </c>
      <c r="F869" t="s">
        <v>19</v>
      </c>
      <c r="G869" t="s">
        <v>19</v>
      </c>
      <c r="H869" t="s">
        <v>82</v>
      </c>
      <c r="I869" t="s">
        <v>2207</v>
      </c>
      <c r="J869">
        <v>94</v>
      </c>
      <c r="K869" t="s">
        <v>84</v>
      </c>
      <c r="L869" t="s">
        <v>85</v>
      </c>
      <c r="M869" t="s">
        <v>86</v>
      </c>
      <c r="N869">
        <v>2</v>
      </c>
      <c r="O869" s="1">
        <v>44518.569363425922</v>
      </c>
      <c r="P869" s="1">
        <v>44518.696643518517</v>
      </c>
      <c r="Q869">
        <v>10260</v>
      </c>
      <c r="R869">
        <v>737</v>
      </c>
      <c r="S869" t="b">
        <v>0</v>
      </c>
      <c r="T869" t="s">
        <v>87</v>
      </c>
      <c r="U869" t="b">
        <v>0</v>
      </c>
      <c r="V869" t="s">
        <v>125</v>
      </c>
      <c r="W869" s="1">
        <v>44518.574108796296</v>
      </c>
      <c r="X869">
        <v>338</v>
      </c>
      <c r="Y869">
        <v>79</v>
      </c>
      <c r="Z869">
        <v>0</v>
      </c>
      <c r="AA869">
        <v>79</v>
      </c>
      <c r="AB869">
        <v>0</v>
      </c>
      <c r="AC869">
        <v>17</v>
      </c>
      <c r="AD869">
        <v>15</v>
      </c>
      <c r="AE869">
        <v>0</v>
      </c>
      <c r="AF869">
        <v>0</v>
      </c>
      <c r="AG869">
        <v>0</v>
      </c>
      <c r="AH869" t="s">
        <v>160</v>
      </c>
      <c r="AI869" s="1">
        <v>44518.696643518517</v>
      </c>
      <c r="AJ869">
        <v>393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15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>
      <c r="A870" t="s">
        <v>2208</v>
      </c>
      <c r="B870" t="s">
        <v>79</v>
      </c>
      <c r="C870" t="s">
        <v>1658</v>
      </c>
      <c r="D870" t="s">
        <v>81</v>
      </c>
      <c r="E870" s="2" t="str">
        <f>HYPERLINK("capsilon://?command=openfolder&amp;siteaddress=FAM.docvelocity-na8.net&amp;folderid=FX618D5E96-5842-49A4-3514-5AF3075DDD17","FX21116504")</f>
        <v>FX21116504</v>
      </c>
      <c r="F870" t="s">
        <v>19</v>
      </c>
      <c r="G870" t="s">
        <v>19</v>
      </c>
      <c r="H870" t="s">
        <v>82</v>
      </c>
      <c r="I870" t="s">
        <v>2209</v>
      </c>
      <c r="J870">
        <v>66</v>
      </c>
      <c r="K870" t="s">
        <v>84</v>
      </c>
      <c r="L870" t="s">
        <v>85</v>
      </c>
      <c r="M870" t="s">
        <v>86</v>
      </c>
      <c r="N870">
        <v>2</v>
      </c>
      <c r="O870" s="1">
        <v>44518.571701388886</v>
      </c>
      <c r="P870" s="1">
        <v>44518.699016203704</v>
      </c>
      <c r="Q870">
        <v>10621</v>
      </c>
      <c r="R870">
        <v>379</v>
      </c>
      <c r="S870" t="b">
        <v>0</v>
      </c>
      <c r="T870" t="s">
        <v>87</v>
      </c>
      <c r="U870" t="b">
        <v>0</v>
      </c>
      <c r="V870" t="s">
        <v>181</v>
      </c>
      <c r="W870" s="1">
        <v>44518.57435185185</v>
      </c>
      <c r="X870">
        <v>175</v>
      </c>
      <c r="Y870">
        <v>52</v>
      </c>
      <c r="Z870">
        <v>0</v>
      </c>
      <c r="AA870">
        <v>52</v>
      </c>
      <c r="AB870">
        <v>0</v>
      </c>
      <c r="AC870">
        <v>32</v>
      </c>
      <c r="AD870">
        <v>14</v>
      </c>
      <c r="AE870">
        <v>0</v>
      </c>
      <c r="AF870">
        <v>0</v>
      </c>
      <c r="AG870">
        <v>0</v>
      </c>
      <c r="AH870" t="s">
        <v>160</v>
      </c>
      <c r="AI870" s="1">
        <v>44518.699016203704</v>
      </c>
      <c r="AJ870">
        <v>204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14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>
      <c r="A871" t="s">
        <v>2210</v>
      </c>
      <c r="B871" t="s">
        <v>79</v>
      </c>
      <c r="C871" t="s">
        <v>1774</v>
      </c>
      <c r="D871" t="s">
        <v>81</v>
      </c>
      <c r="E871" s="2" t="str">
        <f>HYPERLINK("capsilon://?command=openfolder&amp;siteaddress=FAM.docvelocity-na8.net&amp;folderid=FXA712E2E6-4B75-B318-CFC7-608BA5A96D68","FX21116547")</f>
        <v>FX21116547</v>
      </c>
      <c r="F871" t="s">
        <v>19</v>
      </c>
      <c r="G871" t="s">
        <v>19</v>
      </c>
      <c r="H871" t="s">
        <v>82</v>
      </c>
      <c r="I871" t="s">
        <v>2211</v>
      </c>
      <c r="J871">
        <v>162</v>
      </c>
      <c r="K871" t="s">
        <v>84</v>
      </c>
      <c r="L871" t="s">
        <v>85</v>
      </c>
      <c r="M871" t="s">
        <v>86</v>
      </c>
      <c r="N871">
        <v>1</v>
      </c>
      <c r="O871" s="1">
        <v>44518.571817129632</v>
      </c>
      <c r="P871" s="1">
        <v>44518.58494212963</v>
      </c>
      <c r="Q871">
        <v>599</v>
      </c>
      <c r="R871">
        <v>535</v>
      </c>
      <c r="S871" t="b">
        <v>0</v>
      </c>
      <c r="T871" t="s">
        <v>87</v>
      </c>
      <c r="U871" t="b">
        <v>0</v>
      </c>
      <c r="V871" t="s">
        <v>108</v>
      </c>
      <c r="W871" s="1">
        <v>44518.58494212963</v>
      </c>
      <c r="X871">
        <v>173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162</v>
      </c>
      <c r="AE871">
        <v>133</v>
      </c>
      <c r="AF871">
        <v>0</v>
      </c>
      <c r="AG871">
        <v>4</v>
      </c>
      <c r="AH871" t="s">
        <v>87</v>
      </c>
      <c r="AI871" t="s">
        <v>87</v>
      </c>
      <c r="AJ871" t="s">
        <v>87</v>
      </c>
      <c r="AK871" t="s">
        <v>87</v>
      </c>
      <c r="AL871" t="s">
        <v>87</v>
      </c>
      <c r="AM871" t="s">
        <v>87</v>
      </c>
      <c r="AN871" t="s">
        <v>87</v>
      </c>
      <c r="AO871" t="s">
        <v>87</v>
      </c>
      <c r="AP871" t="s">
        <v>87</v>
      </c>
      <c r="AQ871" t="s">
        <v>87</v>
      </c>
      <c r="AR871" t="s">
        <v>87</v>
      </c>
      <c r="AS871" t="s">
        <v>87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>
      <c r="A872" t="s">
        <v>2212</v>
      </c>
      <c r="B872" t="s">
        <v>79</v>
      </c>
      <c r="C872" t="s">
        <v>1658</v>
      </c>
      <c r="D872" t="s">
        <v>81</v>
      </c>
      <c r="E872" s="2" t="str">
        <f>HYPERLINK("capsilon://?command=openfolder&amp;siteaddress=FAM.docvelocity-na8.net&amp;folderid=FX618D5E96-5842-49A4-3514-5AF3075DDD17","FX21116504")</f>
        <v>FX21116504</v>
      </c>
      <c r="F872" t="s">
        <v>19</v>
      </c>
      <c r="G872" t="s">
        <v>19</v>
      </c>
      <c r="H872" t="s">
        <v>82</v>
      </c>
      <c r="I872" t="s">
        <v>2213</v>
      </c>
      <c r="J872">
        <v>66</v>
      </c>
      <c r="K872" t="s">
        <v>84</v>
      </c>
      <c r="L872" t="s">
        <v>85</v>
      </c>
      <c r="M872" t="s">
        <v>86</v>
      </c>
      <c r="N872">
        <v>2</v>
      </c>
      <c r="O872" s="1">
        <v>44518.572152777779</v>
      </c>
      <c r="P872" s="1">
        <v>44518.698888888888</v>
      </c>
      <c r="Q872">
        <v>10604</v>
      </c>
      <c r="R872">
        <v>346</v>
      </c>
      <c r="S872" t="b">
        <v>0</v>
      </c>
      <c r="T872" t="s">
        <v>87</v>
      </c>
      <c r="U872" t="b">
        <v>0</v>
      </c>
      <c r="V872" t="s">
        <v>181</v>
      </c>
      <c r="W872" s="1">
        <v>44518.576307870368</v>
      </c>
      <c r="X872">
        <v>169</v>
      </c>
      <c r="Y872">
        <v>52</v>
      </c>
      <c r="Z872">
        <v>0</v>
      </c>
      <c r="AA872">
        <v>52</v>
      </c>
      <c r="AB872">
        <v>0</v>
      </c>
      <c r="AC872">
        <v>32</v>
      </c>
      <c r="AD872">
        <v>14</v>
      </c>
      <c r="AE872">
        <v>0</v>
      </c>
      <c r="AF872">
        <v>0</v>
      </c>
      <c r="AG872">
        <v>0</v>
      </c>
      <c r="AH872" t="s">
        <v>104</v>
      </c>
      <c r="AI872" s="1">
        <v>44518.698888888888</v>
      </c>
      <c r="AJ872">
        <v>177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14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>
      <c r="A873" t="s">
        <v>2214</v>
      </c>
      <c r="B873" t="s">
        <v>79</v>
      </c>
      <c r="C873" t="s">
        <v>1774</v>
      </c>
      <c r="D873" t="s">
        <v>81</v>
      </c>
      <c r="E873" s="2" t="str">
        <f>HYPERLINK("capsilon://?command=openfolder&amp;siteaddress=FAM.docvelocity-na8.net&amp;folderid=FXA712E2E6-4B75-B318-CFC7-608BA5A96D68","FX21116547")</f>
        <v>FX21116547</v>
      </c>
      <c r="F873" t="s">
        <v>19</v>
      </c>
      <c r="G873" t="s">
        <v>19</v>
      </c>
      <c r="H873" t="s">
        <v>82</v>
      </c>
      <c r="I873" t="s">
        <v>2211</v>
      </c>
      <c r="J873">
        <v>134</v>
      </c>
      <c r="K873" t="s">
        <v>84</v>
      </c>
      <c r="L873" t="s">
        <v>85</v>
      </c>
      <c r="M873" t="s">
        <v>86</v>
      </c>
      <c r="N873">
        <v>2</v>
      </c>
      <c r="O873" s="1">
        <v>44518.588391203702</v>
      </c>
      <c r="P873" s="1">
        <v>44518.676608796297</v>
      </c>
      <c r="Q873">
        <v>5924</v>
      </c>
      <c r="R873">
        <v>1698</v>
      </c>
      <c r="S873" t="b">
        <v>0</v>
      </c>
      <c r="T873" t="s">
        <v>87</v>
      </c>
      <c r="U873" t="b">
        <v>1</v>
      </c>
      <c r="V873" t="s">
        <v>181</v>
      </c>
      <c r="W873" s="1">
        <v>44518.605810185189</v>
      </c>
      <c r="X873">
        <v>734</v>
      </c>
      <c r="Y873">
        <v>145</v>
      </c>
      <c r="Z873">
        <v>0</v>
      </c>
      <c r="AA873">
        <v>145</v>
      </c>
      <c r="AB873">
        <v>0</v>
      </c>
      <c r="AC873">
        <v>99</v>
      </c>
      <c r="AD873">
        <v>-11</v>
      </c>
      <c r="AE873">
        <v>0</v>
      </c>
      <c r="AF873">
        <v>0</v>
      </c>
      <c r="AG873">
        <v>0</v>
      </c>
      <c r="AH873" t="s">
        <v>104</v>
      </c>
      <c r="AI873" s="1">
        <v>44518.676608796297</v>
      </c>
      <c r="AJ873">
        <v>406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-11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>
      <c r="A874" t="s">
        <v>2215</v>
      </c>
      <c r="B874" t="s">
        <v>79</v>
      </c>
      <c r="C874" t="s">
        <v>2216</v>
      </c>
      <c r="D874" t="s">
        <v>81</v>
      </c>
      <c r="E874" s="2" t="str">
        <f>HYPERLINK("capsilon://?command=openfolder&amp;siteaddress=FAM.docvelocity-na8.net&amp;folderid=FX870D04EC-961F-6217-6134-0E420F2AC042","FX21118918")</f>
        <v>FX21118918</v>
      </c>
      <c r="F874" t="s">
        <v>19</v>
      </c>
      <c r="G874" t="s">
        <v>19</v>
      </c>
      <c r="H874" t="s">
        <v>82</v>
      </c>
      <c r="I874" t="s">
        <v>2217</v>
      </c>
      <c r="J874">
        <v>550</v>
      </c>
      <c r="K874" t="s">
        <v>84</v>
      </c>
      <c r="L874" t="s">
        <v>85</v>
      </c>
      <c r="M874" t="s">
        <v>86</v>
      </c>
      <c r="N874">
        <v>2</v>
      </c>
      <c r="O874" s="1">
        <v>44518.612476851849</v>
      </c>
      <c r="P874" s="1">
        <v>44518.714004629626</v>
      </c>
      <c r="Q874">
        <v>5777</v>
      </c>
      <c r="R874">
        <v>2995</v>
      </c>
      <c r="S874" t="b">
        <v>0</v>
      </c>
      <c r="T874" t="s">
        <v>87</v>
      </c>
      <c r="U874" t="b">
        <v>0</v>
      </c>
      <c r="V874" t="s">
        <v>181</v>
      </c>
      <c r="W874" s="1">
        <v>44518.632870370369</v>
      </c>
      <c r="X874">
        <v>1692</v>
      </c>
      <c r="Y874">
        <v>407</v>
      </c>
      <c r="Z874">
        <v>0</v>
      </c>
      <c r="AA874">
        <v>407</v>
      </c>
      <c r="AB874">
        <v>0</v>
      </c>
      <c r="AC874">
        <v>132</v>
      </c>
      <c r="AD874">
        <v>143</v>
      </c>
      <c r="AE874">
        <v>0</v>
      </c>
      <c r="AF874">
        <v>0</v>
      </c>
      <c r="AG874">
        <v>0</v>
      </c>
      <c r="AH874" t="s">
        <v>160</v>
      </c>
      <c r="AI874" s="1">
        <v>44518.714004629626</v>
      </c>
      <c r="AJ874">
        <v>1294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143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>
      <c r="A875" t="s">
        <v>2218</v>
      </c>
      <c r="B875" t="s">
        <v>79</v>
      </c>
      <c r="C875" t="s">
        <v>2203</v>
      </c>
      <c r="D875" t="s">
        <v>81</v>
      </c>
      <c r="E875" s="2" t="str">
        <f>HYPERLINK("capsilon://?command=openfolder&amp;siteaddress=FAM.docvelocity-na8.net&amp;folderid=FX67CAD088-D66E-701E-C647-CFAED861A9E8","FX21116564")</f>
        <v>FX21116564</v>
      </c>
      <c r="F875" t="s">
        <v>19</v>
      </c>
      <c r="G875" t="s">
        <v>19</v>
      </c>
      <c r="H875" t="s">
        <v>82</v>
      </c>
      <c r="I875" t="s">
        <v>2219</v>
      </c>
      <c r="J875">
        <v>38</v>
      </c>
      <c r="K875" t="s">
        <v>84</v>
      </c>
      <c r="L875" t="s">
        <v>85</v>
      </c>
      <c r="M875" t="s">
        <v>86</v>
      </c>
      <c r="N875">
        <v>2</v>
      </c>
      <c r="O875" s="1">
        <v>44518.614907407406</v>
      </c>
      <c r="P875" s="1">
        <v>44518.700335648151</v>
      </c>
      <c r="Q875">
        <v>7090</v>
      </c>
      <c r="R875">
        <v>291</v>
      </c>
      <c r="S875" t="b">
        <v>0</v>
      </c>
      <c r="T875" t="s">
        <v>87</v>
      </c>
      <c r="U875" t="b">
        <v>0</v>
      </c>
      <c r="V875" t="s">
        <v>189</v>
      </c>
      <c r="W875" s="1">
        <v>44518.617037037038</v>
      </c>
      <c r="X875">
        <v>167</v>
      </c>
      <c r="Y875">
        <v>37</v>
      </c>
      <c r="Z875">
        <v>0</v>
      </c>
      <c r="AA875">
        <v>37</v>
      </c>
      <c r="AB875">
        <v>0</v>
      </c>
      <c r="AC875">
        <v>11</v>
      </c>
      <c r="AD875">
        <v>1</v>
      </c>
      <c r="AE875">
        <v>0</v>
      </c>
      <c r="AF875">
        <v>0</v>
      </c>
      <c r="AG875">
        <v>0</v>
      </c>
      <c r="AH875" t="s">
        <v>104</v>
      </c>
      <c r="AI875" s="1">
        <v>44518.700335648151</v>
      </c>
      <c r="AJ875">
        <v>124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>
      <c r="A876" t="s">
        <v>2220</v>
      </c>
      <c r="B876" t="s">
        <v>79</v>
      </c>
      <c r="C876" t="s">
        <v>2181</v>
      </c>
      <c r="D876" t="s">
        <v>81</v>
      </c>
      <c r="E876" s="2" t="str">
        <f>HYPERLINK("capsilon://?command=openfolder&amp;siteaddress=FAM.docvelocity-na8.net&amp;folderid=FX74293FA1-62F7-E0FD-625D-D49D6003A274","FX21117992")</f>
        <v>FX21117992</v>
      </c>
      <c r="F876" t="s">
        <v>19</v>
      </c>
      <c r="G876" t="s">
        <v>19</v>
      </c>
      <c r="H876" t="s">
        <v>82</v>
      </c>
      <c r="I876" t="s">
        <v>2221</v>
      </c>
      <c r="J876">
        <v>66</v>
      </c>
      <c r="K876" t="s">
        <v>84</v>
      </c>
      <c r="L876" t="s">
        <v>85</v>
      </c>
      <c r="M876" t="s">
        <v>86</v>
      </c>
      <c r="N876">
        <v>2</v>
      </c>
      <c r="O876" s="1">
        <v>44518.624907407408</v>
      </c>
      <c r="P876" s="1">
        <v>44518.703622685185</v>
      </c>
      <c r="Q876">
        <v>6301</v>
      </c>
      <c r="R876">
        <v>500</v>
      </c>
      <c r="S876" t="b">
        <v>0</v>
      </c>
      <c r="T876" t="s">
        <v>87</v>
      </c>
      <c r="U876" t="b">
        <v>0</v>
      </c>
      <c r="V876" t="s">
        <v>189</v>
      </c>
      <c r="W876" s="1">
        <v>44518.627465277779</v>
      </c>
      <c r="X876">
        <v>217</v>
      </c>
      <c r="Y876">
        <v>52</v>
      </c>
      <c r="Z876">
        <v>0</v>
      </c>
      <c r="AA876">
        <v>52</v>
      </c>
      <c r="AB876">
        <v>0</v>
      </c>
      <c r="AC876">
        <v>28</v>
      </c>
      <c r="AD876">
        <v>14</v>
      </c>
      <c r="AE876">
        <v>0</v>
      </c>
      <c r="AF876">
        <v>0</v>
      </c>
      <c r="AG876">
        <v>0</v>
      </c>
      <c r="AH876" t="s">
        <v>104</v>
      </c>
      <c r="AI876" s="1">
        <v>44518.703622685185</v>
      </c>
      <c r="AJ876">
        <v>283</v>
      </c>
      <c r="AK876">
        <v>1</v>
      </c>
      <c r="AL876">
        <v>0</v>
      </c>
      <c r="AM876">
        <v>1</v>
      </c>
      <c r="AN876">
        <v>0</v>
      </c>
      <c r="AO876">
        <v>1</v>
      </c>
      <c r="AP876">
        <v>13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>
      <c r="A877" t="s">
        <v>2222</v>
      </c>
      <c r="B877" t="s">
        <v>79</v>
      </c>
      <c r="C877" t="s">
        <v>2223</v>
      </c>
      <c r="D877" t="s">
        <v>81</v>
      </c>
      <c r="E877" s="2" t="str">
        <f>HYPERLINK("capsilon://?command=openfolder&amp;siteaddress=FAM.docvelocity-na8.net&amp;folderid=FXC4D5C7B5-E799-6A05-A3C6-45C9AB5FD06F","FX21118964")</f>
        <v>FX21118964</v>
      </c>
      <c r="F877" t="s">
        <v>19</v>
      </c>
      <c r="G877" t="s">
        <v>19</v>
      </c>
      <c r="H877" t="s">
        <v>82</v>
      </c>
      <c r="I877" t="s">
        <v>2224</v>
      </c>
      <c r="J877">
        <v>38</v>
      </c>
      <c r="K877" t="s">
        <v>84</v>
      </c>
      <c r="L877" t="s">
        <v>85</v>
      </c>
      <c r="M877" t="s">
        <v>86</v>
      </c>
      <c r="N877">
        <v>2</v>
      </c>
      <c r="O877" s="1">
        <v>44518.625428240739</v>
      </c>
      <c r="P877" s="1">
        <v>44518.705081018517</v>
      </c>
      <c r="Q877">
        <v>6625</v>
      </c>
      <c r="R877">
        <v>257</v>
      </c>
      <c r="S877" t="b">
        <v>0</v>
      </c>
      <c r="T877" t="s">
        <v>87</v>
      </c>
      <c r="U877" t="b">
        <v>0</v>
      </c>
      <c r="V877" t="s">
        <v>147</v>
      </c>
      <c r="W877" s="1">
        <v>44518.627210648148</v>
      </c>
      <c r="X877">
        <v>132</v>
      </c>
      <c r="Y877">
        <v>37</v>
      </c>
      <c r="Z877">
        <v>0</v>
      </c>
      <c r="AA877">
        <v>37</v>
      </c>
      <c r="AB877">
        <v>0</v>
      </c>
      <c r="AC877">
        <v>9</v>
      </c>
      <c r="AD877">
        <v>1</v>
      </c>
      <c r="AE877">
        <v>0</v>
      </c>
      <c r="AF877">
        <v>0</v>
      </c>
      <c r="AG877">
        <v>0</v>
      </c>
      <c r="AH877" t="s">
        <v>104</v>
      </c>
      <c r="AI877" s="1">
        <v>44518.705081018517</v>
      </c>
      <c r="AJ877">
        <v>125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>
      <c r="A878" t="s">
        <v>2225</v>
      </c>
      <c r="B878" t="s">
        <v>79</v>
      </c>
      <c r="C878" t="s">
        <v>2203</v>
      </c>
      <c r="D878" t="s">
        <v>81</v>
      </c>
      <c r="E878" s="2" t="str">
        <f>HYPERLINK("capsilon://?command=openfolder&amp;siteaddress=FAM.docvelocity-na8.net&amp;folderid=FX67CAD088-D66E-701E-C647-CFAED861A9E8","FX21116564")</f>
        <v>FX21116564</v>
      </c>
      <c r="F878" t="s">
        <v>19</v>
      </c>
      <c r="G878" t="s">
        <v>19</v>
      </c>
      <c r="H878" t="s">
        <v>82</v>
      </c>
      <c r="I878" t="s">
        <v>2226</v>
      </c>
      <c r="J878">
        <v>66</v>
      </c>
      <c r="K878" t="s">
        <v>84</v>
      </c>
      <c r="L878" t="s">
        <v>85</v>
      </c>
      <c r="M878" t="s">
        <v>86</v>
      </c>
      <c r="N878">
        <v>2</v>
      </c>
      <c r="O878" s="1">
        <v>44518.632777777777</v>
      </c>
      <c r="P878" s="1">
        <v>44518.706666666665</v>
      </c>
      <c r="Q878">
        <v>6012</v>
      </c>
      <c r="R878">
        <v>372</v>
      </c>
      <c r="S878" t="b">
        <v>0</v>
      </c>
      <c r="T878" t="s">
        <v>87</v>
      </c>
      <c r="U878" t="b">
        <v>0</v>
      </c>
      <c r="V878" t="s">
        <v>181</v>
      </c>
      <c r="W878" s="1">
        <v>44518.635601851849</v>
      </c>
      <c r="X878">
        <v>236</v>
      </c>
      <c r="Y878">
        <v>52</v>
      </c>
      <c r="Z878">
        <v>0</v>
      </c>
      <c r="AA878">
        <v>52</v>
      </c>
      <c r="AB878">
        <v>0</v>
      </c>
      <c r="AC878">
        <v>29</v>
      </c>
      <c r="AD878">
        <v>14</v>
      </c>
      <c r="AE878">
        <v>0</v>
      </c>
      <c r="AF878">
        <v>0</v>
      </c>
      <c r="AG878">
        <v>0</v>
      </c>
      <c r="AH878" t="s">
        <v>104</v>
      </c>
      <c r="AI878" s="1">
        <v>44518.706666666665</v>
      </c>
      <c r="AJ878">
        <v>136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14</v>
      </c>
      <c r="AQ878">
        <v>0</v>
      </c>
      <c r="AR878">
        <v>0</v>
      </c>
      <c r="AS878">
        <v>0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>
      <c r="A879" t="s">
        <v>2227</v>
      </c>
      <c r="B879" t="s">
        <v>79</v>
      </c>
      <c r="C879" t="s">
        <v>2228</v>
      </c>
      <c r="D879" t="s">
        <v>81</v>
      </c>
      <c r="E879" s="2" t="str">
        <f>HYPERLINK("capsilon://?command=openfolder&amp;siteaddress=FAM.docvelocity-na8.net&amp;folderid=FX582E7CCB-D3D1-D62F-1E33-C029AC01BCFB","FX21118343")</f>
        <v>FX21118343</v>
      </c>
      <c r="F879" t="s">
        <v>19</v>
      </c>
      <c r="G879" t="s">
        <v>19</v>
      </c>
      <c r="H879" t="s">
        <v>82</v>
      </c>
      <c r="I879" t="s">
        <v>2229</v>
      </c>
      <c r="J879">
        <v>277</v>
      </c>
      <c r="K879" t="s">
        <v>84</v>
      </c>
      <c r="L879" t="s">
        <v>85</v>
      </c>
      <c r="M879" t="s">
        <v>86</v>
      </c>
      <c r="N879">
        <v>2</v>
      </c>
      <c r="O879" s="1">
        <v>44518.635162037041</v>
      </c>
      <c r="P879" s="1">
        <v>44518.713807870372</v>
      </c>
      <c r="Q879">
        <v>5576</v>
      </c>
      <c r="R879">
        <v>1219</v>
      </c>
      <c r="S879" t="b">
        <v>0</v>
      </c>
      <c r="T879" t="s">
        <v>87</v>
      </c>
      <c r="U879" t="b">
        <v>0</v>
      </c>
      <c r="V879" t="s">
        <v>181</v>
      </c>
      <c r="W879" s="1">
        <v>44518.642488425925</v>
      </c>
      <c r="X879">
        <v>594</v>
      </c>
      <c r="Y879">
        <v>202</v>
      </c>
      <c r="Z879">
        <v>0</v>
      </c>
      <c r="AA879">
        <v>202</v>
      </c>
      <c r="AB879">
        <v>0</v>
      </c>
      <c r="AC879">
        <v>45</v>
      </c>
      <c r="AD879">
        <v>75</v>
      </c>
      <c r="AE879">
        <v>0</v>
      </c>
      <c r="AF879">
        <v>0</v>
      </c>
      <c r="AG879">
        <v>0</v>
      </c>
      <c r="AH879" t="s">
        <v>104</v>
      </c>
      <c r="AI879" s="1">
        <v>44518.713807870372</v>
      </c>
      <c r="AJ879">
        <v>582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75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>
      <c r="A880" t="s">
        <v>2230</v>
      </c>
      <c r="B880" t="s">
        <v>79</v>
      </c>
      <c r="C880" t="s">
        <v>2231</v>
      </c>
      <c r="D880" t="s">
        <v>81</v>
      </c>
      <c r="E880" s="2" t="str">
        <f>HYPERLINK("capsilon://?command=openfolder&amp;siteaddress=FAM.docvelocity-na8.net&amp;folderid=FXA87BADA9-7056-EAF5-3CC4-CDCE46F5A56E","FX21109553")</f>
        <v>FX21109553</v>
      </c>
      <c r="F880" t="s">
        <v>19</v>
      </c>
      <c r="G880" t="s">
        <v>19</v>
      </c>
      <c r="H880" t="s">
        <v>82</v>
      </c>
      <c r="I880" t="s">
        <v>2232</v>
      </c>
      <c r="J880">
        <v>66</v>
      </c>
      <c r="K880" t="s">
        <v>84</v>
      </c>
      <c r="L880" t="s">
        <v>85</v>
      </c>
      <c r="M880" t="s">
        <v>86</v>
      </c>
      <c r="N880">
        <v>2</v>
      </c>
      <c r="O880" s="1">
        <v>44502.512164351851</v>
      </c>
      <c r="P880" s="1">
        <v>44502.57916666667</v>
      </c>
      <c r="Q880">
        <v>5641</v>
      </c>
      <c r="R880">
        <v>148</v>
      </c>
      <c r="S880" t="b">
        <v>0</v>
      </c>
      <c r="T880" t="s">
        <v>87</v>
      </c>
      <c r="U880" t="b">
        <v>0</v>
      </c>
      <c r="V880" t="s">
        <v>125</v>
      </c>
      <c r="W880" s="1">
        <v>44502.514027777775</v>
      </c>
      <c r="X880">
        <v>128</v>
      </c>
      <c r="Y880">
        <v>0</v>
      </c>
      <c r="Z880">
        <v>0</v>
      </c>
      <c r="AA880">
        <v>0</v>
      </c>
      <c r="AB880">
        <v>52</v>
      </c>
      <c r="AC880">
        <v>0</v>
      </c>
      <c r="AD880">
        <v>66</v>
      </c>
      <c r="AE880">
        <v>0</v>
      </c>
      <c r="AF880">
        <v>0</v>
      </c>
      <c r="AG880">
        <v>0</v>
      </c>
      <c r="AH880" t="s">
        <v>182</v>
      </c>
      <c r="AI880" s="1">
        <v>44502.57916666667</v>
      </c>
      <c r="AJ880">
        <v>20</v>
      </c>
      <c r="AK880">
        <v>0</v>
      </c>
      <c r="AL880">
        <v>0</v>
      </c>
      <c r="AM880">
        <v>0</v>
      </c>
      <c r="AN880">
        <v>52</v>
      </c>
      <c r="AO880">
        <v>0</v>
      </c>
      <c r="AP880">
        <v>66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>
      <c r="A881" t="s">
        <v>2233</v>
      </c>
      <c r="B881" t="s">
        <v>79</v>
      </c>
      <c r="C881" t="s">
        <v>2234</v>
      </c>
      <c r="D881" t="s">
        <v>81</v>
      </c>
      <c r="E881" s="2" t="str">
        <f>HYPERLINK("capsilon://?command=openfolder&amp;siteaddress=FAM.docvelocity-na8.net&amp;folderid=FX5E19D98B-6A36-AD39-6A2F-553EA9112E1E","FX21118172")</f>
        <v>FX21118172</v>
      </c>
      <c r="F881" t="s">
        <v>19</v>
      </c>
      <c r="G881" t="s">
        <v>19</v>
      </c>
      <c r="H881" t="s">
        <v>82</v>
      </c>
      <c r="I881" t="s">
        <v>2235</v>
      </c>
      <c r="J881">
        <v>94</v>
      </c>
      <c r="K881" t="s">
        <v>84</v>
      </c>
      <c r="L881" t="s">
        <v>85</v>
      </c>
      <c r="M881" t="s">
        <v>86</v>
      </c>
      <c r="N881">
        <v>2</v>
      </c>
      <c r="O881" s="1">
        <v>44518.668414351851</v>
      </c>
      <c r="P881" s="1">
        <v>44518.717280092591</v>
      </c>
      <c r="Q881">
        <v>3660</v>
      </c>
      <c r="R881">
        <v>562</v>
      </c>
      <c r="S881" t="b">
        <v>0</v>
      </c>
      <c r="T881" t="s">
        <v>87</v>
      </c>
      <c r="U881" t="b">
        <v>0</v>
      </c>
      <c r="V881" t="s">
        <v>1039</v>
      </c>
      <c r="W881" s="1">
        <v>44518.675104166665</v>
      </c>
      <c r="X881">
        <v>262</v>
      </c>
      <c r="Y881">
        <v>79</v>
      </c>
      <c r="Z881">
        <v>0</v>
      </c>
      <c r="AA881">
        <v>79</v>
      </c>
      <c r="AB881">
        <v>0</v>
      </c>
      <c r="AC881">
        <v>14</v>
      </c>
      <c r="AD881">
        <v>15</v>
      </c>
      <c r="AE881">
        <v>0</v>
      </c>
      <c r="AF881">
        <v>0</v>
      </c>
      <c r="AG881">
        <v>0</v>
      </c>
      <c r="AH881" t="s">
        <v>104</v>
      </c>
      <c r="AI881" s="1">
        <v>44518.717280092591</v>
      </c>
      <c r="AJ881">
        <v>300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15</v>
      </c>
      <c r="AQ881">
        <v>0</v>
      </c>
      <c r="AR881">
        <v>0</v>
      </c>
      <c r="AS881">
        <v>0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>
      <c r="A882" t="s">
        <v>2236</v>
      </c>
      <c r="B882" t="s">
        <v>79</v>
      </c>
      <c r="C882" t="s">
        <v>2237</v>
      </c>
      <c r="D882" t="s">
        <v>81</v>
      </c>
      <c r="E882" s="2" t="str">
        <f>HYPERLINK("capsilon://?command=openfolder&amp;siteaddress=FAM.docvelocity-na8.net&amp;folderid=FX9AA84CCF-7EB9-BBE0-7F7D-66BECD6A6F72","FX21114912")</f>
        <v>FX21114912</v>
      </c>
      <c r="F882" t="s">
        <v>19</v>
      </c>
      <c r="G882" t="s">
        <v>19</v>
      </c>
      <c r="H882" t="s">
        <v>82</v>
      </c>
      <c r="I882" t="s">
        <v>2238</v>
      </c>
      <c r="J882">
        <v>218</v>
      </c>
      <c r="K882" t="s">
        <v>84</v>
      </c>
      <c r="L882" t="s">
        <v>85</v>
      </c>
      <c r="M882" t="s">
        <v>86</v>
      </c>
      <c r="N882">
        <v>2</v>
      </c>
      <c r="O882" s="1">
        <v>44518.688842592594</v>
      </c>
      <c r="P882" s="1">
        <v>44518.749675925923</v>
      </c>
      <c r="Q882">
        <v>2989</v>
      </c>
      <c r="R882">
        <v>2267</v>
      </c>
      <c r="S882" t="b">
        <v>0</v>
      </c>
      <c r="T882" t="s">
        <v>87</v>
      </c>
      <c r="U882" t="b">
        <v>0</v>
      </c>
      <c r="V882" t="s">
        <v>173</v>
      </c>
      <c r="W882" s="1">
        <v>44518.720000000001</v>
      </c>
      <c r="X882">
        <v>1587</v>
      </c>
      <c r="Y882">
        <v>202</v>
      </c>
      <c r="Z882">
        <v>0</v>
      </c>
      <c r="AA882">
        <v>202</v>
      </c>
      <c r="AB882">
        <v>0</v>
      </c>
      <c r="AC882">
        <v>104</v>
      </c>
      <c r="AD882">
        <v>16</v>
      </c>
      <c r="AE882">
        <v>0</v>
      </c>
      <c r="AF882">
        <v>0</v>
      </c>
      <c r="AG882">
        <v>0</v>
      </c>
      <c r="AH882" t="s">
        <v>104</v>
      </c>
      <c r="AI882" s="1">
        <v>44518.749675925923</v>
      </c>
      <c r="AJ882">
        <v>655</v>
      </c>
      <c r="AK882">
        <v>2</v>
      </c>
      <c r="AL882">
        <v>0</v>
      </c>
      <c r="AM882">
        <v>2</v>
      </c>
      <c r="AN882">
        <v>0</v>
      </c>
      <c r="AO882">
        <v>2</v>
      </c>
      <c r="AP882">
        <v>14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>
      <c r="A883" t="s">
        <v>2239</v>
      </c>
      <c r="B883" t="s">
        <v>79</v>
      </c>
      <c r="C883" t="s">
        <v>731</v>
      </c>
      <c r="D883" t="s">
        <v>81</v>
      </c>
      <c r="E883" s="2" t="str">
        <f>HYPERLINK("capsilon://?command=openfolder&amp;siteaddress=FAM.docvelocity-na8.net&amp;folderid=FX76B31194-2255-EE27-5851-AC13069FFD4E","FX2111841")</f>
        <v>FX2111841</v>
      </c>
      <c r="F883" t="s">
        <v>19</v>
      </c>
      <c r="G883" t="s">
        <v>19</v>
      </c>
      <c r="H883" t="s">
        <v>82</v>
      </c>
      <c r="I883" t="s">
        <v>2240</v>
      </c>
      <c r="J883">
        <v>66</v>
      </c>
      <c r="K883" t="s">
        <v>84</v>
      </c>
      <c r="L883" t="s">
        <v>85</v>
      </c>
      <c r="M883" t="s">
        <v>86</v>
      </c>
      <c r="N883">
        <v>2</v>
      </c>
      <c r="O883" s="1">
        <v>44518.70721064815</v>
      </c>
      <c r="P883" s="1">
        <v>44518.751307870371</v>
      </c>
      <c r="Q883">
        <v>3031</v>
      </c>
      <c r="R883">
        <v>779</v>
      </c>
      <c r="S883" t="b">
        <v>0</v>
      </c>
      <c r="T883" t="s">
        <v>87</v>
      </c>
      <c r="U883" t="b">
        <v>0</v>
      </c>
      <c r="V883" t="s">
        <v>189</v>
      </c>
      <c r="W883" s="1">
        <v>44518.726724537039</v>
      </c>
      <c r="X883">
        <v>639</v>
      </c>
      <c r="Y883">
        <v>52</v>
      </c>
      <c r="Z883">
        <v>0</v>
      </c>
      <c r="AA883">
        <v>52</v>
      </c>
      <c r="AB883">
        <v>0</v>
      </c>
      <c r="AC883">
        <v>20</v>
      </c>
      <c r="AD883">
        <v>14</v>
      </c>
      <c r="AE883">
        <v>0</v>
      </c>
      <c r="AF883">
        <v>0</v>
      </c>
      <c r="AG883">
        <v>0</v>
      </c>
      <c r="AH883" t="s">
        <v>104</v>
      </c>
      <c r="AI883" s="1">
        <v>44518.751307870371</v>
      </c>
      <c r="AJ883">
        <v>140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14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>
      <c r="A884" t="s">
        <v>2241</v>
      </c>
      <c r="B884" t="s">
        <v>79</v>
      </c>
      <c r="C884" t="s">
        <v>2073</v>
      </c>
      <c r="D884" t="s">
        <v>81</v>
      </c>
      <c r="E884" s="2" t="str">
        <f>HYPERLINK("capsilon://?command=openfolder&amp;siteaddress=FAM.docvelocity-na8.net&amp;folderid=FX6040D977-7E5F-12E9-EFF9-138652C6364A","FX21117211")</f>
        <v>FX21117211</v>
      </c>
      <c r="F884" t="s">
        <v>19</v>
      </c>
      <c r="G884" t="s">
        <v>19</v>
      </c>
      <c r="H884" t="s">
        <v>82</v>
      </c>
      <c r="I884" t="s">
        <v>2242</v>
      </c>
      <c r="J884">
        <v>66</v>
      </c>
      <c r="K884" t="s">
        <v>84</v>
      </c>
      <c r="L884" t="s">
        <v>85</v>
      </c>
      <c r="M884" t="s">
        <v>86</v>
      </c>
      <c r="N884">
        <v>2</v>
      </c>
      <c r="O884" s="1">
        <v>44518.724872685183</v>
      </c>
      <c r="P884" s="1">
        <v>44518.752881944441</v>
      </c>
      <c r="Q884">
        <v>2136</v>
      </c>
      <c r="R884">
        <v>284</v>
      </c>
      <c r="S884" t="b">
        <v>0</v>
      </c>
      <c r="T884" t="s">
        <v>87</v>
      </c>
      <c r="U884" t="b">
        <v>0</v>
      </c>
      <c r="V884" t="s">
        <v>1039</v>
      </c>
      <c r="W884" s="1">
        <v>44518.727141203701</v>
      </c>
      <c r="X884">
        <v>149</v>
      </c>
      <c r="Y884">
        <v>52</v>
      </c>
      <c r="Z884">
        <v>0</v>
      </c>
      <c r="AA884">
        <v>52</v>
      </c>
      <c r="AB884">
        <v>0</v>
      </c>
      <c r="AC884">
        <v>17</v>
      </c>
      <c r="AD884">
        <v>14</v>
      </c>
      <c r="AE884">
        <v>0</v>
      </c>
      <c r="AF884">
        <v>0</v>
      </c>
      <c r="AG884">
        <v>0</v>
      </c>
      <c r="AH884" t="s">
        <v>104</v>
      </c>
      <c r="AI884" s="1">
        <v>44518.752881944441</v>
      </c>
      <c r="AJ884">
        <v>135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14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>
      <c r="A885" t="s">
        <v>2243</v>
      </c>
      <c r="B885" t="s">
        <v>79</v>
      </c>
      <c r="C885" t="s">
        <v>249</v>
      </c>
      <c r="D885" t="s">
        <v>81</v>
      </c>
      <c r="E885" s="2" t="str">
        <f>HYPERLINK("capsilon://?command=openfolder&amp;siteaddress=FAM.docvelocity-na8.net&amp;folderid=FX03883951-CF0F-94BC-3F3B-06738242B859","FX211011392")</f>
        <v>FX211011392</v>
      </c>
      <c r="F885" t="s">
        <v>19</v>
      </c>
      <c r="G885" t="s">
        <v>19</v>
      </c>
      <c r="H885" t="s">
        <v>82</v>
      </c>
      <c r="I885" t="s">
        <v>2244</v>
      </c>
      <c r="J885">
        <v>38</v>
      </c>
      <c r="K885" t="s">
        <v>84</v>
      </c>
      <c r="L885" t="s">
        <v>85</v>
      </c>
      <c r="M885" t="s">
        <v>86</v>
      </c>
      <c r="N885">
        <v>2</v>
      </c>
      <c r="O885" s="1">
        <v>44501.464699074073</v>
      </c>
      <c r="P885" s="1">
        <v>44501.550358796296</v>
      </c>
      <c r="Q885">
        <v>6925</v>
      </c>
      <c r="R885">
        <v>476</v>
      </c>
      <c r="S885" t="b">
        <v>0</v>
      </c>
      <c r="T885" t="s">
        <v>87</v>
      </c>
      <c r="U885" t="b">
        <v>0</v>
      </c>
      <c r="V885" t="s">
        <v>181</v>
      </c>
      <c r="W885" s="1">
        <v>44501.47892361111</v>
      </c>
      <c r="X885">
        <v>164</v>
      </c>
      <c r="Y885">
        <v>37</v>
      </c>
      <c r="Z885">
        <v>0</v>
      </c>
      <c r="AA885">
        <v>37</v>
      </c>
      <c r="AB885">
        <v>0</v>
      </c>
      <c r="AC885">
        <v>28</v>
      </c>
      <c r="AD885">
        <v>1</v>
      </c>
      <c r="AE885">
        <v>0</v>
      </c>
      <c r="AF885">
        <v>0</v>
      </c>
      <c r="AG885">
        <v>0</v>
      </c>
      <c r="AH885" t="s">
        <v>89</v>
      </c>
      <c r="AI885" s="1">
        <v>44501.550358796296</v>
      </c>
      <c r="AJ885">
        <v>312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1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>
      <c r="A886" t="s">
        <v>2245</v>
      </c>
      <c r="B886" t="s">
        <v>79</v>
      </c>
      <c r="C886" t="s">
        <v>1565</v>
      </c>
      <c r="D886" t="s">
        <v>81</v>
      </c>
      <c r="E886" s="2" t="str">
        <f>HYPERLINK("capsilon://?command=openfolder&amp;siteaddress=FAM.docvelocity-na8.net&amp;folderid=FXB22439C6-D2FB-E4A1-C30C-6243A52ED7DA","FX21099814")</f>
        <v>FX21099814</v>
      </c>
      <c r="F886" t="s">
        <v>19</v>
      </c>
      <c r="G886" t="s">
        <v>19</v>
      </c>
      <c r="H886" t="s">
        <v>82</v>
      </c>
      <c r="I886" t="s">
        <v>2246</v>
      </c>
      <c r="J886">
        <v>56</v>
      </c>
      <c r="K886" t="s">
        <v>84</v>
      </c>
      <c r="L886" t="s">
        <v>85</v>
      </c>
      <c r="M886" t="s">
        <v>86</v>
      </c>
      <c r="N886">
        <v>2</v>
      </c>
      <c r="O886" s="1">
        <v>44518.757627314815</v>
      </c>
      <c r="P886" s="1">
        <v>44518.786840277775</v>
      </c>
      <c r="Q886">
        <v>1995</v>
      </c>
      <c r="R886">
        <v>529</v>
      </c>
      <c r="S886" t="b">
        <v>0</v>
      </c>
      <c r="T886" t="s">
        <v>87</v>
      </c>
      <c r="U886" t="b">
        <v>0</v>
      </c>
      <c r="V886" t="s">
        <v>189</v>
      </c>
      <c r="W886" s="1">
        <v>44518.760555555556</v>
      </c>
      <c r="X886">
        <v>243</v>
      </c>
      <c r="Y886">
        <v>42</v>
      </c>
      <c r="Z886">
        <v>0</v>
      </c>
      <c r="AA886">
        <v>42</v>
      </c>
      <c r="AB886">
        <v>0</v>
      </c>
      <c r="AC886">
        <v>14</v>
      </c>
      <c r="AD886">
        <v>14</v>
      </c>
      <c r="AE886">
        <v>0</v>
      </c>
      <c r="AF886">
        <v>0</v>
      </c>
      <c r="AG886">
        <v>0</v>
      </c>
      <c r="AH886" t="s">
        <v>104</v>
      </c>
      <c r="AI886" s="1">
        <v>44518.786840277775</v>
      </c>
      <c r="AJ886">
        <v>286</v>
      </c>
      <c r="AK886">
        <v>1</v>
      </c>
      <c r="AL886">
        <v>0</v>
      </c>
      <c r="AM886">
        <v>1</v>
      </c>
      <c r="AN886">
        <v>0</v>
      </c>
      <c r="AO886">
        <v>1</v>
      </c>
      <c r="AP886">
        <v>13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>
      <c r="A887" t="s">
        <v>2247</v>
      </c>
      <c r="B887" t="s">
        <v>79</v>
      </c>
      <c r="C887" t="s">
        <v>1661</v>
      </c>
      <c r="D887" t="s">
        <v>81</v>
      </c>
      <c r="E887" s="2" t="str">
        <f>HYPERLINK("capsilon://?command=openfolder&amp;siteaddress=FAM.docvelocity-na8.net&amp;folderid=FXE9DE1136-5811-181D-CC08-A0A73A846BB8","FX21115731")</f>
        <v>FX21115731</v>
      </c>
      <c r="F887" t="s">
        <v>19</v>
      </c>
      <c r="G887" t="s">
        <v>19</v>
      </c>
      <c r="H887" t="s">
        <v>82</v>
      </c>
      <c r="I887" t="s">
        <v>2248</v>
      </c>
      <c r="J887">
        <v>38</v>
      </c>
      <c r="K887" t="s">
        <v>84</v>
      </c>
      <c r="L887" t="s">
        <v>85</v>
      </c>
      <c r="M887" t="s">
        <v>86</v>
      </c>
      <c r="N887">
        <v>2</v>
      </c>
      <c r="O887" s="1">
        <v>44518.788506944446</v>
      </c>
      <c r="P887" s="1">
        <v>44519.155798611115</v>
      </c>
      <c r="Q887">
        <v>30767</v>
      </c>
      <c r="R887">
        <v>967</v>
      </c>
      <c r="S887" t="b">
        <v>0</v>
      </c>
      <c r="T887" t="s">
        <v>87</v>
      </c>
      <c r="U887" t="b">
        <v>0</v>
      </c>
      <c r="V887" t="s">
        <v>130</v>
      </c>
      <c r="W887" s="1">
        <v>44519.142199074071</v>
      </c>
      <c r="X887">
        <v>288</v>
      </c>
      <c r="Y887">
        <v>37</v>
      </c>
      <c r="Z887">
        <v>0</v>
      </c>
      <c r="AA887">
        <v>37</v>
      </c>
      <c r="AB887">
        <v>0</v>
      </c>
      <c r="AC887">
        <v>32</v>
      </c>
      <c r="AD887">
        <v>1</v>
      </c>
      <c r="AE887">
        <v>0</v>
      </c>
      <c r="AF887">
        <v>0</v>
      </c>
      <c r="AG887">
        <v>0</v>
      </c>
      <c r="AH887" t="s">
        <v>160</v>
      </c>
      <c r="AI887" s="1">
        <v>44519.155798611115</v>
      </c>
      <c r="AJ887">
        <v>481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>
      <c r="A888" t="s">
        <v>2249</v>
      </c>
      <c r="B888" t="s">
        <v>79</v>
      </c>
      <c r="C888" t="s">
        <v>1168</v>
      </c>
      <c r="D888" t="s">
        <v>81</v>
      </c>
      <c r="E888" s="2" t="str">
        <f>HYPERLINK("capsilon://?command=openfolder&amp;siteaddress=FAM.docvelocity-na8.net&amp;folderid=FX367DD6A4-99DE-8794-BA04-3B2B7526E6C6","FX211013210")</f>
        <v>FX211013210</v>
      </c>
      <c r="F888" t="s">
        <v>19</v>
      </c>
      <c r="G888" t="s">
        <v>19</v>
      </c>
      <c r="H888" t="s">
        <v>82</v>
      </c>
      <c r="I888" t="s">
        <v>2250</v>
      </c>
      <c r="J888">
        <v>195</v>
      </c>
      <c r="K888" t="s">
        <v>84</v>
      </c>
      <c r="L888" t="s">
        <v>85</v>
      </c>
      <c r="M888" t="s">
        <v>86</v>
      </c>
      <c r="N888">
        <v>2</v>
      </c>
      <c r="O888" s="1">
        <v>44502.522650462961</v>
      </c>
      <c r="P888" s="1">
        <v>44502.593692129631</v>
      </c>
      <c r="Q888">
        <v>3802</v>
      </c>
      <c r="R888">
        <v>2336</v>
      </c>
      <c r="S888" t="b">
        <v>0</v>
      </c>
      <c r="T888" t="s">
        <v>87</v>
      </c>
      <c r="U888" t="b">
        <v>0</v>
      </c>
      <c r="V888" t="s">
        <v>181</v>
      </c>
      <c r="W888" s="1">
        <v>44502.562638888892</v>
      </c>
      <c r="X888">
        <v>1365</v>
      </c>
      <c r="Y888">
        <v>110</v>
      </c>
      <c r="Z888">
        <v>0</v>
      </c>
      <c r="AA888">
        <v>110</v>
      </c>
      <c r="AB888">
        <v>74</v>
      </c>
      <c r="AC888">
        <v>73</v>
      </c>
      <c r="AD888">
        <v>85</v>
      </c>
      <c r="AE888">
        <v>0</v>
      </c>
      <c r="AF888">
        <v>0</v>
      </c>
      <c r="AG888">
        <v>0</v>
      </c>
      <c r="AH888" t="s">
        <v>104</v>
      </c>
      <c r="AI888" s="1">
        <v>44502.593692129631</v>
      </c>
      <c r="AJ888">
        <v>416</v>
      </c>
      <c r="AK888">
        <v>0</v>
      </c>
      <c r="AL888">
        <v>0</v>
      </c>
      <c r="AM888">
        <v>0</v>
      </c>
      <c r="AN888">
        <v>74</v>
      </c>
      <c r="AO888">
        <v>0</v>
      </c>
      <c r="AP888">
        <v>85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>
      <c r="A889" t="s">
        <v>2251</v>
      </c>
      <c r="B889" t="s">
        <v>79</v>
      </c>
      <c r="C889" t="s">
        <v>2252</v>
      </c>
      <c r="D889" t="s">
        <v>81</v>
      </c>
      <c r="E889" s="2" t="str">
        <f>HYPERLINK("capsilon://?command=openfolder&amp;siteaddress=FAM.docvelocity-na8.net&amp;folderid=FX110728BE-93BD-0437-AA7F-2CDD9F608D42","FX211013153")</f>
        <v>FX211013153</v>
      </c>
      <c r="F889" t="s">
        <v>19</v>
      </c>
      <c r="G889" t="s">
        <v>19</v>
      </c>
      <c r="H889" t="s">
        <v>82</v>
      </c>
      <c r="I889" t="s">
        <v>2253</v>
      </c>
      <c r="J889">
        <v>181</v>
      </c>
      <c r="K889" t="s">
        <v>84</v>
      </c>
      <c r="L889" t="s">
        <v>85</v>
      </c>
      <c r="M889" t="s">
        <v>86</v>
      </c>
      <c r="N889">
        <v>2</v>
      </c>
      <c r="O889" s="1">
        <v>44502.524004629631</v>
      </c>
      <c r="P889" s="1">
        <v>44502.602824074071</v>
      </c>
      <c r="Q889">
        <v>4467</v>
      </c>
      <c r="R889">
        <v>2343</v>
      </c>
      <c r="S889" t="b">
        <v>0</v>
      </c>
      <c r="T889" t="s">
        <v>87</v>
      </c>
      <c r="U889" t="b">
        <v>0</v>
      </c>
      <c r="V889" t="s">
        <v>147</v>
      </c>
      <c r="W889" s="1">
        <v>44502.558796296296</v>
      </c>
      <c r="X889">
        <v>1027</v>
      </c>
      <c r="Y889">
        <v>143</v>
      </c>
      <c r="Z889">
        <v>0</v>
      </c>
      <c r="AA889">
        <v>143</v>
      </c>
      <c r="AB889">
        <v>0</v>
      </c>
      <c r="AC889">
        <v>75</v>
      </c>
      <c r="AD889">
        <v>38</v>
      </c>
      <c r="AE889">
        <v>0</v>
      </c>
      <c r="AF889">
        <v>0</v>
      </c>
      <c r="AG889">
        <v>0</v>
      </c>
      <c r="AH889" t="s">
        <v>89</v>
      </c>
      <c r="AI889" s="1">
        <v>44502.602824074071</v>
      </c>
      <c r="AJ889">
        <v>162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38</v>
      </c>
      <c r="AQ889">
        <v>21</v>
      </c>
      <c r="AR889">
        <v>0</v>
      </c>
      <c r="AS889">
        <v>2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>
      <c r="A890" t="s">
        <v>2254</v>
      </c>
      <c r="B890" t="s">
        <v>79</v>
      </c>
      <c r="C890" t="s">
        <v>1697</v>
      </c>
      <c r="D890" t="s">
        <v>81</v>
      </c>
      <c r="E890" s="2" t="str">
        <f>HYPERLINK("capsilon://?command=openfolder&amp;siteaddress=FAM.docvelocity-na8.net&amp;folderid=FXA6C5E788-948D-D5DC-DE20-B99AF685FB01","FX21116364")</f>
        <v>FX21116364</v>
      </c>
      <c r="F890" t="s">
        <v>19</v>
      </c>
      <c r="G890" t="s">
        <v>19</v>
      </c>
      <c r="H890" t="s">
        <v>82</v>
      </c>
      <c r="I890" t="s">
        <v>2255</v>
      </c>
      <c r="J890">
        <v>38</v>
      </c>
      <c r="K890" t="s">
        <v>84</v>
      </c>
      <c r="L890" t="s">
        <v>85</v>
      </c>
      <c r="M890" t="s">
        <v>86</v>
      </c>
      <c r="N890">
        <v>2</v>
      </c>
      <c r="O890" s="1">
        <v>44518.912754629629</v>
      </c>
      <c r="P890" s="1">
        <v>44519.159398148149</v>
      </c>
      <c r="Q890">
        <v>20890</v>
      </c>
      <c r="R890">
        <v>420</v>
      </c>
      <c r="S890" t="b">
        <v>0</v>
      </c>
      <c r="T890" t="s">
        <v>87</v>
      </c>
      <c r="U890" t="b">
        <v>0</v>
      </c>
      <c r="V890" t="s">
        <v>130</v>
      </c>
      <c r="W890" s="1">
        <v>44519.144444444442</v>
      </c>
      <c r="X890">
        <v>193</v>
      </c>
      <c r="Y890">
        <v>37</v>
      </c>
      <c r="Z890">
        <v>0</v>
      </c>
      <c r="AA890">
        <v>37</v>
      </c>
      <c r="AB890">
        <v>0</v>
      </c>
      <c r="AC890">
        <v>18</v>
      </c>
      <c r="AD890">
        <v>1</v>
      </c>
      <c r="AE890">
        <v>0</v>
      </c>
      <c r="AF890">
        <v>0</v>
      </c>
      <c r="AG890">
        <v>0</v>
      </c>
      <c r="AH890" t="s">
        <v>721</v>
      </c>
      <c r="AI890" s="1">
        <v>44519.159398148149</v>
      </c>
      <c r="AJ890">
        <v>200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>
      <c r="A891" t="s">
        <v>2256</v>
      </c>
      <c r="B891" t="s">
        <v>79</v>
      </c>
      <c r="C891" t="s">
        <v>1833</v>
      </c>
      <c r="D891" t="s">
        <v>81</v>
      </c>
      <c r="E891" s="2" t="str">
        <f>HYPERLINK("capsilon://?command=openfolder&amp;siteaddress=FAM.docvelocity-na8.net&amp;folderid=FX6E81880E-1467-B5DC-1D87-4FC0628B42C9","FX21117149")</f>
        <v>FX21117149</v>
      </c>
      <c r="F891" t="s">
        <v>19</v>
      </c>
      <c r="G891" t="s">
        <v>19</v>
      </c>
      <c r="H891" t="s">
        <v>82</v>
      </c>
      <c r="I891" t="s">
        <v>2257</v>
      </c>
      <c r="J891">
        <v>66</v>
      </c>
      <c r="K891" t="s">
        <v>84</v>
      </c>
      <c r="L891" t="s">
        <v>85</v>
      </c>
      <c r="M891" t="s">
        <v>86</v>
      </c>
      <c r="N891">
        <v>2</v>
      </c>
      <c r="O891" s="1">
        <v>44518.949861111112</v>
      </c>
      <c r="P891" s="1">
        <v>44519.162789351853</v>
      </c>
      <c r="Q891">
        <v>17883</v>
      </c>
      <c r="R891">
        <v>514</v>
      </c>
      <c r="S891" t="b">
        <v>0</v>
      </c>
      <c r="T891" t="s">
        <v>87</v>
      </c>
      <c r="U891" t="b">
        <v>0</v>
      </c>
      <c r="V891" t="s">
        <v>290</v>
      </c>
      <c r="W891" s="1">
        <v>44519.146238425928</v>
      </c>
      <c r="X891">
        <v>222</v>
      </c>
      <c r="Y891">
        <v>52</v>
      </c>
      <c r="Z891">
        <v>0</v>
      </c>
      <c r="AA891">
        <v>52</v>
      </c>
      <c r="AB891">
        <v>0</v>
      </c>
      <c r="AC891">
        <v>31</v>
      </c>
      <c r="AD891">
        <v>14</v>
      </c>
      <c r="AE891">
        <v>0</v>
      </c>
      <c r="AF891">
        <v>0</v>
      </c>
      <c r="AG891">
        <v>0</v>
      </c>
      <c r="AH891" t="s">
        <v>721</v>
      </c>
      <c r="AI891" s="1">
        <v>44519.162789351853</v>
      </c>
      <c r="AJ891">
        <v>292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14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>
      <c r="A892" t="s">
        <v>2258</v>
      </c>
      <c r="B892" t="s">
        <v>79</v>
      </c>
      <c r="C892" t="s">
        <v>1762</v>
      </c>
      <c r="D892" t="s">
        <v>81</v>
      </c>
      <c r="E892" s="2" t="str">
        <f>HYPERLINK("capsilon://?command=openfolder&amp;siteaddress=FAM.docvelocity-na8.net&amp;folderid=FXE228F76F-8F7D-B968-481A-AF86590E8578","FX21115569")</f>
        <v>FX21115569</v>
      </c>
      <c r="F892" t="s">
        <v>19</v>
      </c>
      <c r="G892" t="s">
        <v>19</v>
      </c>
      <c r="H892" t="s">
        <v>82</v>
      </c>
      <c r="I892" t="s">
        <v>2259</v>
      </c>
      <c r="J892">
        <v>120</v>
      </c>
      <c r="K892" t="s">
        <v>84</v>
      </c>
      <c r="L892" t="s">
        <v>85</v>
      </c>
      <c r="M892" t="s">
        <v>86</v>
      </c>
      <c r="N892">
        <v>2</v>
      </c>
      <c r="O892" s="1">
        <v>44519.273425925923</v>
      </c>
      <c r="P892" s="1">
        <v>44519.418877314813</v>
      </c>
      <c r="Q892">
        <v>9668</v>
      </c>
      <c r="R892">
        <v>2899</v>
      </c>
      <c r="S892" t="b">
        <v>0</v>
      </c>
      <c r="T892" t="s">
        <v>87</v>
      </c>
      <c r="U892" t="b">
        <v>0</v>
      </c>
      <c r="V892" t="s">
        <v>88</v>
      </c>
      <c r="W892" s="1">
        <v>44519.404826388891</v>
      </c>
      <c r="X892">
        <v>1531</v>
      </c>
      <c r="Y892">
        <v>90</v>
      </c>
      <c r="Z892">
        <v>0</v>
      </c>
      <c r="AA892">
        <v>90</v>
      </c>
      <c r="AB892">
        <v>79</v>
      </c>
      <c r="AC892">
        <v>95</v>
      </c>
      <c r="AD892">
        <v>30</v>
      </c>
      <c r="AE892">
        <v>0</v>
      </c>
      <c r="AF892">
        <v>0</v>
      </c>
      <c r="AG892">
        <v>0</v>
      </c>
      <c r="AH892" t="s">
        <v>177</v>
      </c>
      <c r="AI892" s="1">
        <v>44519.418877314813</v>
      </c>
      <c r="AJ892">
        <v>1200</v>
      </c>
      <c r="AK892">
        <v>4</v>
      </c>
      <c r="AL892">
        <v>0</v>
      </c>
      <c r="AM892">
        <v>4</v>
      </c>
      <c r="AN892">
        <v>79</v>
      </c>
      <c r="AO892">
        <v>4</v>
      </c>
      <c r="AP892">
        <v>26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>
      <c r="A893" t="s">
        <v>2260</v>
      </c>
      <c r="B893" t="s">
        <v>79</v>
      </c>
      <c r="C893" t="s">
        <v>276</v>
      </c>
      <c r="D893" t="s">
        <v>81</v>
      </c>
      <c r="E893" s="2" t="str">
        <f>HYPERLINK("capsilon://?command=openfolder&amp;siteaddress=FAM.docvelocity-na8.net&amp;folderid=FXB7B2993B-7867-74AE-7261-C9F9154D4D8A","FX2111918")</f>
        <v>FX2111918</v>
      </c>
      <c r="F893" t="s">
        <v>19</v>
      </c>
      <c r="G893" t="s">
        <v>19</v>
      </c>
      <c r="H893" t="s">
        <v>82</v>
      </c>
      <c r="I893" t="s">
        <v>2261</v>
      </c>
      <c r="J893">
        <v>30</v>
      </c>
      <c r="K893" t="s">
        <v>84</v>
      </c>
      <c r="L893" t="s">
        <v>85</v>
      </c>
      <c r="M893" t="s">
        <v>86</v>
      </c>
      <c r="N893">
        <v>2</v>
      </c>
      <c r="O893" s="1">
        <v>44519.321331018517</v>
      </c>
      <c r="P893" s="1">
        <v>44519.395196759258</v>
      </c>
      <c r="Q893">
        <v>6189</v>
      </c>
      <c r="R893">
        <v>193</v>
      </c>
      <c r="S893" t="b">
        <v>0</v>
      </c>
      <c r="T893" t="s">
        <v>87</v>
      </c>
      <c r="U893" t="b">
        <v>0</v>
      </c>
      <c r="V893" t="s">
        <v>231</v>
      </c>
      <c r="W893" s="1">
        <v>44519.388773148145</v>
      </c>
      <c r="X893">
        <v>89</v>
      </c>
      <c r="Y893">
        <v>9</v>
      </c>
      <c r="Z893">
        <v>0</v>
      </c>
      <c r="AA893">
        <v>9</v>
      </c>
      <c r="AB893">
        <v>0</v>
      </c>
      <c r="AC893">
        <v>3</v>
      </c>
      <c r="AD893">
        <v>21</v>
      </c>
      <c r="AE893">
        <v>0</v>
      </c>
      <c r="AF893">
        <v>0</v>
      </c>
      <c r="AG893">
        <v>0</v>
      </c>
      <c r="AH893" t="s">
        <v>177</v>
      </c>
      <c r="AI893" s="1">
        <v>44519.395196759258</v>
      </c>
      <c r="AJ893">
        <v>104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21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>
      <c r="A894" t="s">
        <v>2262</v>
      </c>
      <c r="B894" t="s">
        <v>79</v>
      </c>
      <c r="C894" t="s">
        <v>515</v>
      </c>
      <c r="D894" t="s">
        <v>81</v>
      </c>
      <c r="E894" s="2" t="str">
        <f>HYPERLINK("capsilon://?command=openfolder&amp;siteaddress=FAM.docvelocity-na8.net&amp;folderid=FX850EC608-C158-ADF9-DDF1-AEFB2EEBBD0C","FX21111849")</f>
        <v>FX21111849</v>
      </c>
      <c r="F894" t="s">
        <v>19</v>
      </c>
      <c r="G894" t="s">
        <v>19</v>
      </c>
      <c r="H894" t="s">
        <v>82</v>
      </c>
      <c r="I894" t="s">
        <v>2263</v>
      </c>
      <c r="J894">
        <v>38</v>
      </c>
      <c r="K894" t="s">
        <v>84</v>
      </c>
      <c r="L894" t="s">
        <v>85</v>
      </c>
      <c r="M894" t="s">
        <v>86</v>
      </c>
      <c r="N894">
        <v>1</v>
      </c>
      <c r="O894" s="1">
        <v>44519.366226851853</v>
      </c>
      <c r="P894" s="1">
        <v>44519.391562500001</v>
      </c>
      <c r="Q894">
        <v>1949</v>
      </c>
      <c r="R894">
        <v>240</v>
      </c>
      <c r="S894" t="b">
        <v>0</v>
      </c>
      <c r="T894" t="s">
        <v>87</v>
      </c>
      <c r="U894" t="b">
        <v>0</v>
      </c>
      <c r="V894" t="s">
        <v>231</v>
      </c>
      <c r="W894" s="1">
        <v>44519.391562500001</v>
      </c>
      <c r="X894">
        <v>240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38</v>
      </c>
      <c r="AE894">
        <v>37</v>
      </c>
      <c r="AF894">
        <v>0</v>
      </c>
      <c r="AG894">
        <v>2</v>
      </c>
      <c r="AH894" t="s">
        <v>87</v>
      </c>
      <c r="AI894" t="s">
        <v>87</v>
      </c>
      <c r="AJ894" t="s">
        <v>87</v>
      </c>
      <c r="AK894" t="s">
        <v>87</v>
      </c>
      <c r="AL894" t="s">
        <v>87</v>
      </c>
      <c r="AM894" t="s">
        <v>87</v>
      </c>
      <c r="AN894" t="s">
        <v>87</v>
      </c>
      <c r="AO894" t="s">
        <v>87</v>
      </c>
      <c r="AP894" t="s">
        <v>87</v>
      </c>
      <c r="AQ894" t="s">
        <v>87</v>
      </c>
      <c r="AR894" t="s">
        <v>87</v>
      </c>
      <c r="AS894" t="s">
        <v>87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>
      <c r="A895" t="s">
        <v>2264</v>
      </c>
      <c r="B895" t="s">
        <v>79</v>
      </c>
      <c r="C895" t="s">
        <v>2265</v>
      </c>
      <c r="D895" t="s">
        <v>81</v>
      </c>
      <c r="E895" s="2" t="str">
        <f>HYPERLINK("capsilon://?command=openfolder&amp;siteaddress=FAM.docvelocity-na8.net&amp;folderid=FX31FC48E4-CDAC-F0C7-5F14-DAC643D3A051","FX21118956")</f>
        <v>FX21118956</v>
      </c>
      <c r="F895" t="s">
        <v>19</v>
      </c>
      <c r="G895" t="s">
        <v>19</v>
      </c>
      <c r="H895" t="s">
        <v>82</v>
      </c>
      <c r="I895" t="s">
        <v>2266</v>
      </c>
      <c r="J895">
        <v>38</v>
      </c>
      <c r="K895" t="s">
        <v>84</v>
      </c>
      <c r="L895" t="s">
        <v>85</v>
      </c>
      <c r="M895" t="s">
        <v>86</v>
      </c>
      <c r="N895">
        <v>2</v>
      </c>
      <c r="O895" s="1">
        <v>44519.378935185188</v>
      </c>
      <c r="P895" s="1">
        <v>44519.3984375</v>
      </c>
      <c r="Q895">
        <v>1129</v>
      </c>
      <c r="R895">
        <v>556</v>
      </c>
      <c r="S895" t="b">
        <v>0</v>
      </c>
      <c r="T895" t="s">
        <v>87</v>
      </c>
      <c r="U895" t="b">
        <v>0</v>
      </c>
      <c r="V895" t="s">
        <v>290</v>
      </c>
      <c r="W895" s="1">
        <v>44519.393148148149</v>
      </c>
      <c r="X895">
        <v>277</v>
      </c>
      <c r="Y895">
        <v>37</v>
      </c>
      <c r="Z895">
        <v>0</v>
      </c>
      <c r="AA895">
        <v>37</v>
      </c>
      <c r="AB895">
        <v>0</v>
      </c>
      <c r="AC895">
        <v>23</v>
      </c>
      <c r="AD895">
        <v>1</v>
      </c>
      <c r="AE895">
        <v>0</v>
      </c>
      <c r="AF895">
        <v>0</v>
      </c>
      <c r="AG895">
        <v>0</v>
      </c>
      <c r="AH895" t="s">
        <v>177</v>
      </c>
      <c r="AI895" s="1">
        <v>44519.3984375</v>
      </c>
      <c r="AJ895">
        <v>279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>
      <c r="A896" t="s">
        <v>2267</v>
      </c>
      <c r="B896" t="s">
        <v>79</v>
      </c>
      <c r="C896" t="s">
        <v>805</v>
      </c>
      <c r="D896" t="s">
        <v>81</v>
      </c>
      <c r="E896" s="2" t="str">
        <f>HYPERLINK("capsilon://?command=openfolder&amp;siteaddress=FAM.docvelocity-na8.net&amp;folderid=FX935E5D28-15AC-CF01-7A45-EE5A106E683E","FX21113091")</f>
        <v>FX21113091</v>
      </c>
      <c r="F896" t="s">
        <v>19</v>
      </c>
      <c r="G896" t="s">
        <v>19</v>
      </c>
      <c r="H896" t="s">
        <v>82</v>
      </c>
      <c r="I896" t="s">
        <v>2268</v>
      </c>
      <c r="J896">
        <v>38</v>
      </c>
      <c r="K896" t="s">
        <v>84</v>
      </c>
      <c r="L896" t="s">
        <v>85</v>
      </c>
      <c r="M896" t="s">
        <v>86</v>
      </c>
      <c r="N896">
        <v>1</v>
      </c>
      <c r="O896" s="1">
        <v>44519.380798611113</v>
      </c>
      <c r="P896" s="1">
        <v>44519.392638888887</v>
      </c>
      <c r="Q896">
        <v>903</v>
      </c>
      <c r="R896">
        <v>120</v>
      </c>
      <c r="S896" t="b">
        <v>0</v>
      </c>
      <c r="T896" t="s">
        <v>87</v>
      </c>
      <c r="U896" t="b">
        <v>0</v>
      </c>
      <c r="V896" t="s">
        <v>231</v>
      </c>
      <c r="W896" s="1">
        <v>44519.392638888887</v>
      </c>
      <c r="X896">
        <v>93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38</v>
      </c>
      <c r="AE896">
        <v>37</v>
      </c>
      <c r="AF896">
        <v>0</v>
      </c>
      <c r="AG896">
        <v>1</v>
      </c>
      <c r="AH896" t="s">
        <v>87</v>
      </c>
      <c r="AI896" t="s">
        <v>87</v>
      </c>
      <c r="AJ896" t="s">
        <v>87</v>
      </c>
      <c r="AK896" t="s">
        <v>87</v>
      </c>
      <c r="AL896" t="s">
        <v>87</v>
      </c>
      <c r="AM896" t="s">
        <v>87</v>
      </c>
      <c r="AN896" t="s">
        <v>87</v>
      </c>
      <c r="AO896" t="s">
        <v>87</v>
      </c>
      <c r="AP896" t="s">
        <v>87</v>
      </c>
      <c r="AQ896" t="s">
        <v>87</v>
      </c>
      <c r="AR896" t="s">
        <v>87</v>
      </c>
      <c r="AS896" t="s">
        <v>87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>
      <c r="A897" t="s">
        <v>2269</v>
      </c>
      <c r="B897" t="s">
        <v>79</v>
      </c>
      <c r="C897" t="s">
        <v>2270</v>
      </c>
      <c r="D897" t="s">
        <v>81</v>
      </c>
      <c r="E897" s="2" t="str">
        <f>HYPERLINK("capsilon://?command=openfolder&amp;siteaddress=FAM.docvelocity-na8.net&amp;folderid=FXFEBB4CAA-44EC-8192-89BF-FA8A61C4625C","FX211011460")</f>
        <v>FX211011460</v>
      </c>
      <c r="F897" t="s">
        <v>19</v>
      </c>
      <c r="G897" t="s">
        <v>19</v>
      </c>
      <c r="H897" t="s">
        <v>82</v>
      </c>
      <c r="I897" t="s">
        <v>2271</v>
      </c>
      <c r="J897">
        <v>66</v>
      </c>
      <c r="K897" t="s">
        <v>84</v>
      </c>
      <c r="L897" t="s">
        <v>85</v>
      </c>
      <c r="M897" t="s">
        <v>86</v>
      </c>
      <c r="N897">
        <v>2</v>
      </c>
      <c r="O897" s="1">
        <v>44519.384039351855</v>
      </c>
      <c r="P897" s="1">
        <v>44519.414594907408</v>
      </c>
      <c r="Q897">
        <v>755</v>
      </c>
      <c r="R897">
        <v>1885</v>
      </c>
      <c r="S897" t="b">
        <v>0</v>
      </c>
      <c r="T897" t="s">
        <v>87</v>
      </c>
      <c r="U897" t="b">
        <v>0</v>
      </c>
      <c r="V897" t="s">
        <v>130</v>
      </c>
      <c r="W897" s="1">
        <v>44519.402731481481</v>
      </c>
      <c r="X897">
        <v>968</v>
      </c>
      <c r="Y897">
        <v>52</v>
      </c>
      <c r="Z897">
        <v>0</v>
      </c>
      <c r="AA897">
        <v>52</v>
      </c>
      <c r="AB897">
        <v>0</v>
      </c>
      <c r="AC897">
        <v>39</v>
      </c>
      <c r="AD897">
        <v>14</v>
      </c>
      <c r="AE897">
        <v>0</v>
      </c>
      <c r="AF897">
        <v>0</v>
      </c>
      <c r="AG897">
        <v>0</v>
      </c>
      <c r="AH897" t="s">
        <v>721</v>
      </c>
      <c r="AI897" s="1">
        <v>44519.414594907408</v>
      </c>
      <c r="AJ897">
        <v>917</v>
      </c>
      <c r="AK897">
        <v>5</v>
      </c>
      <c r="AL897">
        <v>0</v>
      </c>
      <c r="AM897">
        <v>5</v>
      </c>
      <c r="AN897">
        <v>0</v>
      </c>
      <c r="AO897">
        <v>4</v>
      </c>
      <c r="AP897">
        <v>9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>
      <c r="A898" t="s">
        <v>2272</v>
      </c>
      <c r="B898" t="s">
        <v>79</v>
      </c>
      <c r="C898" t="s">
        <v>2273</v>
      </c>
      <c r="D898" t="s">
        <v>81</v>
      </c>
      <c r="E898" s="2" t="str">
        <f>HYPERLINK("capsilon://?command=openfolder&amp;siteaddress=FAM.docvelocity-na8.net&amp;folderid=FX89A13D83-E627-9D6B-56C4-14BE7750290E","FX21119560")</f>
        <v>FX21119560</v>
      </c>
      <c r="F898" t="s">
        <v>19</v>
      </c>
      <c r="G898" t="s">
        <v>19</v>
      </c>
      <c r="H898" t="s">
        <v>82</v>
      </c>
      <c r="I898" t="s">
        <v>2274</v>
      </c>
      <c r="J898">
        <v>211</v>
      </c>
      <c r="K898" t="s">
        <v>84</v>
      </c>
      <c r="L898" t="s">
        <v>85</v>
      </c>
      <c r="M898" t="s">
        <v>86</v>
      </c>
      <c r="N898">
        <v>2</v>
      </c>
      <c r="O898" s="1">
        <v>44519.391203703701</v>
      </c>
      <c r="P898" s="1">
        <v>44519.423634259256</v>
      </c>
      <c r="Q898">
        <v>190</v>
      </c>
      <c r="R898">
        <v>2612</v>
      </c>
      <c r="S898" t="b">
        <v>0</v>
      </c>
      <c r="T898" t="s">
        <v>87</v>
      </c>
      <c r="U898" t="b">
        <v>0</v>
      </c>
      <c r="V898" t="s">
        <v>290</v>
      </c>
      <c r="W898" s="1">
        <v>44519.405497685184</v>
      </c>
      <c r="X898">
        <v>1066</v>
      </c>
      <c r="Y898">
        <v>191</v>
      </c>
      <c r="Z898">
        <v>0</v>
      </c>
      <c r="AA898">
        <v>191</v>
      </c>
      <c r="AB898">
        <v>0</v>
      </c>
      <c r="AC898">
        <v>45</v>
      </c>
      <c r="AD898">
        <v>20</v>
      </c>
      <c r="AE898">
        <v>0</v>
      </c>
      <c r="AF898">
        <v>0</v>
      </c>
      <c r="AG898">
        <v>0</v>
      </c>
      <c r="AH898" t="s">
        <v>160</v>
      </c>
      <c r="AI898" s="1">
        <v>44519.423634259256</v>
      </c>
      <c r="AJ898">
        <v>1546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20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>
      <c r="A899" t="s">
        <v>2275</v>
      </c>
      <c r="B899" t="s">
        <v>79</v>
      </c>
      <c r="C899" t="s">
        <v>515</v>
      </c>
      <c r="D899" t="s">
        <v>81</v>
      </c>
      <c r="E899" s="2" t="str">
        <f>HYPERLINK("capsilon://?command=openfolder&amp;siteaddress=FAM.docvelocity-na8.net&amp;folderid=FX850EC608-C158-ADF9-DDF1-AEFB2EEBBD0C","FX21111849")</f>
        <v>FX21111849</v>
      </c>
      <c r="F899" t="s">
        <v>19</v>
      </c>
      <c r="G899" t="s">
        <v>19</v>
      </c>
      <c r="H899" t="s">
        <v>82</v>
      </c>
      <c r="I899" t="s">
        <v>2263</v>
      </c>
      <c r="J899">
        <v>76</v>
      </c>
      <c r="K899" t="s">
        <v>84</v>
      </c>
      <c r="L899" t="s">
        <v>85</v>
      </c>
      <c r="M899" t="s">
        <v>86</v>
      </c>
      <c r="N899">
        <v>2</v>
      </c>
      <c r="O899" s="1">
        <v>44519.392094907409</v>
      </c>
      <c r="P899" s="1">
        <v>44519.419212962966</v>
      </c>
      <c r="Q899">
        <v>1458</v>
      </c>
      <c r="R899">
        <v>885</v>
      </c>
      <c r="S899" t="b">
        <v>0</v>
      </c>
      <c r="T899" t="s">
        <v>87</v>
      </c>
      <c r="U899" t="b">
        <v>1</v>
      </c>
      <c r="V899" t="s">
        <v>231</v>
      </c>
      <c r="W899" s="1">
        <v>44519.407222222224</v>
      </c>
      <c r="X899">
        <v>419</v>
      </c>
      <c r="Y899">
        <v>74</v>
      </c>
      <c r="Z899">
        <v>0</v>
      </c>
      <c r="AA899">
        <v>74</v>
      </c>
      <c r="AB899">
        <v>0</v>
      </c>
      <c r="AC899">
        <v>61</v>
      </c>
      <c r="AD899">
        <v>2</v>
      </c>
      <c r="AE899">
        <v>0</v>
      </c>
      <c r="AF899">
        <v>0</v>
      </c>
      <c r="AG899">
        <v>0</v>
      </c>
      <c r="AH899" t="s">
        <v>721</v>
      </c>
      <c r="AI899" s="1">
        <v>44519.419212962966</v>
      </c>
      <c r="AJ899">
        <v>398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2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>
      <c r="A900" t="s">
        <v>2276</v>
      </c>
      <c r="B900" t="s">
        <v>79</v>
      </c>
      <c r="C900" t="s">
        <v>805</v>
      </c>
      <c r="D900" t="s">
        <v>81</v>
      </c>
      <c r="E900" s="2" t="str">
        <f>HYPERLINK("capsilon://?command=openfolder&amp;siteaddress=FAM.docvelocity-na8.net&amp;folderid=FX935E5D28-15AC-CF01-7A45-EE5A106E683E","FX21113091")</f>
        <v>FX21113091</v>
      </c>
      <c r="F900" t="s">
        <v>19</v>
      </c>
      <c r="G900" t="s">
        <v>19</v>
      </c>
      <c r="H900" t="s">
        <v>82</v>
      </c>
      <c r="I900" t="s">
        <v>2268</v>
      </c>
      <c r="J900">
        <v>66</v>
      </c>
      <c r="K900" t="s">
        <v>84</v>
      </c>
      <c r="L900" t="s">
        <v>85</v>
      </c>
      <c r="M900" t="s">
        <v>86</v>
      </c>
      <c r="N900">
        <v>2</v>
      </c>
      <c r="O900" s="1">
        <v>44519.393240740741</v>
      </c>
      <c r="P900" s="1">
        <v>44519.419421296298</v>
      </c>
      <c r="Q900">
        <v>1520</v>
      </c>
      <c r="R900">
        <v>742</v>
      </c>
      <c r="S900" t="b">
        <v>0</v>
      </c>
      <c r="T900" t="s">
        <v>87</v>
      </c>
      <c r="U900" t="b">
        <v>1</v>
      </c>
      <c r="V900" t="s">
        <v>130</v>
      </c>
      <c r="W900" s="1">
        <v>44519.406666666669</v>
      </c>
      <c r="X900">
        <v>339</v>
      </c>
      <c r="Y900">
        <v>52</v>
      </c>
      <c r="Z900">
        <v>0</v>
      </c>
      <c r="AA900">
        <v>52</v>
      </c>
      <c r="AB900">
        <v>0</v>
      </c>
      <c r="AC900">
        <v>20</v>
      </c>
      <c r="AD900">
        <v>14</v>
      </c>
      <c r="AE900">
        <v>0</v>
      </c>
      <c r="AF900">
        <v>0</v>
      </c>
      <c r="AG900">
        <v>0</v>
      </c>
      <c r="AH900" t="s">
        <v>182</v>
      </c>
      <c r="AI900" s="1">
        <v>44519.419421296298</v>
      </c>
      <c r="AJ900">
        <v>403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14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>
      <c r="A901" t="s">
        <v>2277</v>
      </c>
      <c r="B901" t="s">
        <v>79</v>
      </c>
      <c r="C901" t="s">
        <v>2278</v>
      </c>
      <c r="D901" t="s">
        <v>81</v>
      </c>
      <c r="E901" s="2" t="str">
        <f>HYPERLINK("capsilon://?command=openfolder&amp;siteaddress=FAM.docvelocity-na8.net&amp;folderid=FXA40FD55C-C6D5-AFAD-B445-6420751B827F","FX21114940")</f>
        <v>FX21114940</v>
      </c>
      <c r="F901" t="s">
        <v>19</v>
      </c>
      <c r="G901" t="s">
        <v>19</v>
      </c>
      <c r="H901" t="s">
        <v>82</v>
      </c>
      <c r="I901" t="s">
        <v>2279</v>
      </c>
      <c r="J901">
        <v>132</v>
      </c>
      <c r="K901" t="s">
        <v>84</v>
      </c>
      <c r="L901" t="s">
        <v>85</v>
      </c>
      <c r="M901" t="s">
        <v>86</v>
      </c>
      <c r="N901">
        <v>2</v>
      </c>
      <c r="O901" s="1">
        <v>44519.410057870373</v>
      </c>
      <c r="P901" s="1">
        <v>44519.49523148148</v>
      </c>
      <c r="Q901">
        <v>3498</v>
      </c>
      <c r="R901">
        <v>3861</v>
      </c>
      <c r="S901" t="b">
        <v>0</v>
      </c>
      <c r="T901" t="s">
        <v>87</v>
      </c>
      <c r="U901" t="b">
        <v>0</v>
      </c>
      <c r="V901" t="s">
        <v>130</v>
      </c>
      <c r="W901" s="1">
        <v>44519.460578703707</v>
      </c>
      <c r="X901">
        <v>1817</v>
      </c>
      <c r="Y901">
        <v>158</v>
      </c>
      <c r="Z901">
        <v>0</v>
      </c>
      <c r="AA901">
        <v>158</v>
      </c>
      <c r="AB901">
        <v>0</v>
      </c>
      <c r="AC901">
        <v>133</v>
      </c>
      <c r="AD901">
        <v>-26</v>
      </c>
      <c r="AE901">
        <v>0</v>
      </c>
      <c r="AF901">
        <v>0</v>
      </c>
      <c r="AG901">
        <v>0</v>
      </c>
      <c r="AH901" t="s">
        <v>721</v>
      </c>
      <c r="AI901" s="1">
        <v>44519.49523148148</v>
      </c>
      <c r="AJ901">
        <v>2044</v>
      </c>
      <c r="AK901">
        <v>3</v>
      </c>
      <c r="AL901">
        <v>0</v>
      </c>
      <c r="AM901">
        <v>3</v>
      </c>
      <c r="AN901">
        <v>0</v>
      </c>
      <c r="AO901">
        <v>2</v>
      </c>
      <c r="AP901">
        <v>-29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>
      <c r="A902" t="s">
        <v>2280</v>
      </c>
      <c r="B902" t="s">
        <v>79</v>
      </c>
      <c r="C902" t="s">
        <v>2281</v>
      </c>
      <c r="D902" t="s">
        <v>81</v>
      </c>
      <c r="E902" s="2" t="str">
        <f>HYPERLINK("capsilon://?command=openfolder&amp;siteaddress=FAM.docvelocity-na8.net&amp;folderid=FX4E9948AC-F562-FA46-936B-4444F069AC95","FX21118500")</f>
        <v>FX21118500</v>
      </c>
      <c r="F902" t="s">
        <v>19</v>
      </c>
      <c r="G902" t="s">
        <v>19</v>
      </c>
      <c r="H902" t="s">
        <v>82</v>
      </c>
      <c r="I902" t="s">
        <v>2282</v>
      </c>
      <c r="J902">
        <v>278</v>
      </c>
      <c r="K902" t="s">
        <v>84</v>
      </c>
      <c r="L902" t="s">
        <v>85</v>
      </c>
      <c r="M902" t="s">
        <v>86</v>
      </c>
      <c r="N902">
        <v>2</v>
      </c>
      <c r="O902" s="1">
        <v>44519.412581018521</v>
      </c>
      <c r="P902" s="1">
        <v>44519.5234375</v>
      </c>
      <c r="Q902">
        <v>3955</v>
      </c>
      <c r="R902">
        <v>5623</v>
      </c>
      <c r="S902" t="b">
        <v>0</v>
      </c>
      <c r="T902" t="s">
        <v>87</v>
      </c>
      <c r="U902" t="b">
        <v>0</v>
      </c>
      <c r="V902" t="s">
        <v>189</v>
      </c>
      <c r="W902" s="1">
        <v>44519.487071759257</v>
      </c>
      <c r="X902">
        <v>2901</v>
      </c>
      <c r="Y902">
        <v>387</v>
      </c>
      <c r="Z902">
        <v>0</v>
      </c>
      <c r="AA902">
        <v>387</v>
      </c>
      <c r="AB902">
        <v>0</v>
      </c>
      <c r="AC902">
        <v>288</v>
      </c>
      <c r="AD902">
        <v>-109</v>
      </c>
      <c r="AE902">
        <v>0</v>
      </c>
      <c r="AF902">
        <v>0</v>
      </c>
      <c r="AG902">
        <v>0</v>
      </c>
      <c r="AH902" t="s">
        <v>182</v>
      </c>
      <c r="AI902" s="1">
        <v>44519.5234375</v>
      </c>
      <c r="AJ902">
        <v>2681</v>
      </c>
      <c r="AK902">
        <v>6</v>
      </c>
      <c r="AL902">
        <v>0</v>
      </c>
      <c r="AM902">
        <v>6</v>
      </c>
      <c r="AN902">
        <v>0</v>
      </c>
      <c r="AO902">
        <v>6</v>
      </c>
      <c r="AP902">
        <v>-115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>
      <c r="A903" t="s">
        <v>2283</v>
      </c>
      <c r="B903" t="s">
        <v>79</v>
      </c>
      <c r="C903" t="s">
        <v>2284</v>
      </c>
      <c r="D903" t="s">
        <v>81</v>
      </c>
      <c r="E903" s="2" t="str">
        <f>HYPERLINK("capsilon://?command=openfolder&amp;siteaddress=FAM.docvelocity-na8.net&amp;folderid=FXE72B8FB1-1521-0CB2-3B5A-8CEAAC81C75A","FX21118606")</f>
        <v>FX21118606</v>
      </c>
      <c r="F903" t="s">
        <v>19</v>
      </c>
      <c r="G903" t="s">
        <v>19</v>
      </c>
      <c r="H903" t="s">
        <v>82</v>
      </c>
      <c r="I903" t="s">
        <v>2285</v>
      </c>
      <c r="J903">
        <v>97</v>
      </c>
      <c r="K903" t="s">
        <v>84</v>
      </c>
      <c r="L903" t="s">
        <v>85</v>
      </c>
      <c r="M903" t="s">
        <v>86</v>
      </c>
      <c r="N903">
        <v>2</v>
      </c>
      <c r="O903" s="1">
        <v>44519.414409722223</v>
      </c>
      <c r="P903" s="1">
        <v>44519.486666666664</v>
      </c>
      <c r="Q903">
        <v>5268</v>
      </c>
      <c r="R903">
        <v>975</v>
      </c>
      <c r="S903" t="b">
        <v>0</v>
      </c>
      <c r="T903" t="s">
        <v>87</v>
      </c>
      <c r="U903" t="b">
        <v>0</v>
      </c>
      <c r="V903" t="s">
        <v>125</v>
      </c>
      <c r="W903" s="1">
        <v>44519.460011574076</v>
      </c>
      <c r="X903">
        <v>399</v>
      </c>
      <c r="Y903">
        <v>88</v>
      </c>
      <c r="Z903">
        <v>0</v>
      </c>
      <c r="AA903">
        <v>88</v>
      </c>
      <c r="AB903">
        <v>0</v>
      </c>
      <c r="AC903">
        <v>30</v>
      </c>
      <c r="AD903">
        <v>9</v>
      </c>
      <c r="AE903">
        <v>0</v>
      </c>
      <c r="AF903">
        <v>0</v>
      </c>
      <c r="AG903">
        <v>0</v>
      </c>
      <c r="AH903" t="s">
        <v>182</v>
      </c>
      <c r="AI903" s="1">
        <v>44519.486666666664</v>
      </c>
      <c r="AJ903">
        <v>554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9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>
      <c r="A904" t="s">
        <v>2286</v>
      </c>
      <c r="B904" t="s">
        <v>79</v>
      </c>
      <c r="C904" t="s">
        <v>613</v>
      </c>
      <c r="D904" t="s">
        <v>81</v>
      </c>
      <c r="E904" s="2" t="str">
        <f>HYPERLINK("capsilon://?command=openfolder&amp;siteaddress=FAM.docvelocity-na8.net&amp;folderid=FX3121591D-9B2C-CE71-4D75-C24A7A3DC1F3","FX211011821")</f>
        <v>FX211011821</v>
      </c>
      <c r="F904" t="s">
        <v>19</v>
      </c>
      <c r="G904" t="s">
        <v>19</v>
      </c>
      <c r="H904" t="s">
        <v>82</v>
      </c>
      <c r="I904" t="s">
        <v>2287</v>
      </c>
      <c r="J904">
        <v>26</v>
      </c>
      <c r="K904" t="s">
        <v>84</v>
      </c>
      <c r="L904" t="s">
        <v>85</v>
      </c>
      <c r="M904" t="s">
        <v>86</v>
      </c>
      <c r="N904">
        <v>2</v>
      </c>
      <c r="O904" s="1">
        <v>44502.531261574077</v>
      </c>
      <c r="P904" s="1">
        <v>44502.594826388886</v>
      </c>
      <c r="Q904">
        <v>5266</v>
      </c>
      <c r="R904">
        <v>226</v>
      </c>
      <c r="S904" t="b">
        <v>0</v>
      </c>
      <c r="T904" t="s">
        <v>87</v>
      </c>
      <c r="U904" t="b">
        <v>0</v>
      </c>
      <c r="V904" t="s">
        <v>125</v>
      </c>
      <c r="W904" s="1">
        <v>44502.548125000001</v>
      </c>
      <c r="X904">
        <v>108</v>
      </c>
      <c r="Y904">
        <v>21</v>
      </c>
      <c r="Z904">
        <v>0</v>
      </c>
      <c r="AA904">
        <v>21</v>
      </c>
      <c r="AB904">
        <v>0</v>
      </c>
      <c r="AC904">
        <v>7</v>
      </c>
      <c r="AD904">
        <v>5</v>
      </c>
      <c r="AE904">
        <v>0</v>
      </c>
      <c r="AF904">
        <v>0</v>
      </c>
      <c r="AG904">
        <v>0</v>
      </c>
      <c r="AH904" t="s">
        <v>104</v>
      </c>
      <c r="AI904" s="1">
        <v>44502.594826388886</v>
      </c>
      <c r="AJ904">
        <v>97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5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>
      <c r="A905" t="s">
        <v>2288</v>
      </c>
      <c r="B905" t="s">
        <v>79</v>
      </c>
      <c r="C905" t="s">
        <v>1661</v>
      </c>
      <c r="D905" t="s">
        <v>81</v>
      </c>
      <c r="E905" s="2" t="str">
        <f>HYPERLINK("capsilon://?command=openfolder&amp;siteaddress=FAM.docvelocity-na8.net&amp;folderid=FXE9DE1136-5811-181D-CC08-A0A73A846BB8","FX21115731")</f>
        <v>FX21115731</v>
      </c>
      <c r="F905" t="s">
        <v>19</v>
      </c>
      <c r="G905" t="s">
        <v>19</v>
      </c>
      <c r="H905" t="s">
        <v>82</v>
      </c>
      <c r="I905" t="s">
        <v>2289</v>
      </c>
      <c r="J905">
        <v>66</v>
      </c>
      <c r="K905" t="s">
        <v>84</v>
      </c>
      <c r="L905" t="s">
        <v>85</v>
      </c>
      <c r="M905" t="s">
        <v>86</v>
      </c>
      <c r="N905">
        <v>2</v>
      </c>
      <c r="O905" s="1">
        <v>44519.432129629633</v>
      </c>
      <c r="P905" s="1">
        <v>44519.491053240738</v>
      </c>
      <c r="Q905">
        <v>4541</v>
      </c>
      <c r="R905">
        <v>550</v>
      </c>
      <c r="S905" t="b">
        <v>0</v>
      </c>
      <c r="T905" t="s">
        <v>87</v>
      </c>
      <c r="U905" t="b">
        <v>0</v>
      </c>
      <c r="V905" t="s">
        <v>125</v>
      </c>
      <c r="W905" s="1">
        <v>44519.462002314816</v>
      </c>
      <c r="X905">
        <v>172</v>
      </c>
      <c r="Y905">
        <v>52</v>
      </c>
      <c r="Z905">
        <v>0</v>
      </c>
      <c r="AA905">
        <v>52</v>
      </c>
      <c r="AB905">
        <v>0</v>
      </c>
      <c r="AC905">
        <v>19</v>
      </c>
      <c r="AD905">
        <v>14</v>
      </c>
      <c r="AE905">
        <v>0</v>
      </c>
      <c r="AF905">
        <v>0</v>
      </c>
      <c r="AG905">
        <v>0</v>
      </c>
      <c r="AH905" t="s">
        <v>182</v>
      </c>
      <c r="AI905" s="1">
        <v>44519.491053240738</v>
      </c>
      <c r="AJ905">
        <v>378</v>
      </c>
      <c r="AK905">
        <v>2</v>
      </c>
      <c r="AL905">
        <v>0</v>
      </c>
      <c r="AM905">
        <v>2</v>
      </c>
      <c r="AN905">
        <v>0</v>
      </c>
      <c r="AO905">
        <v>2</v>
      </c>
      <c r="AP905">
        <v>12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>
      <c r="A906" t="s">
        <v>2290</v>
      </c>
      <c r="B906" t="s">
        <v>79</v>
      </c>
      <c r="C906" t="s">
        <v>2104</v>
      </c>
      <c r="D906" t="s">
        <v>81</v>
      </c>
      <c r="E906" s="2" t="str">
        <f>HYPERLINK("capsilon://?command=openfolder&amp;siteaddress=FAM.docvelocity-na8.net&amp;folderid=FXE8C6BF64-27D8-E3DF-80B5-15FFEAF96DDB","FX21117307")</f>
        <v>FX21117307</v>
      </c>
      <c r="F906" t="s">
        <v>19</v>
      </c>
      <c r="G906" t="s">
        <v>19</v>
      </c>
      <c r="H906" t="s">
        <v>82</v>
      </c>
      <c r="I906" t="s">
        <v>2291</v>
      </c>
      <c r="J906">
        <v>66</v>
      </c>
      <c r="K906" t="s">
        <v>84</v>
      </c>
      <c r="L906" t="s">
        <v>85</v>
      </c>
      <c r="M906" t="s">
        <v>86</v>
      </c>
      <c r="N906">
        <v>2</v>
      </c>
      <c r="O906" s="1">
        <v>44519.433912037035</v>
      </c>
      <c r="P906" s="1">
        <v>44519.499710648146</v>
      </c>
      <c r="Q906">
        <v>4993</v>
      </c>
      <c r="R906">
        <v>692</v>
      </c>
      <c r="S906" t="b">
        <v>0</v>
      </c>
      <c r="T906" t="s">
        <v>87</v>
      </c>
      <c r="U906" t="b">
        <v>0</v>
      </c>
      <c r="V906" t="s">
        <v>130</v>
      </c>
      <c r="W906" s="1">
        <v>44519.464131944442</v>
      </c>
      <c r="X906">
        <v>306</v>
      </c>
      <c r="Y906">
        <v>52</v>
      </c>
      <c r="Z906">
        <v>0</v>
      </c>
      <c r="AA906">
        <v>52</v>
      </c>
      <c r="AB906">
        <v>0</v>
      </c>
      <c r="AC906">
        <v>19</v>
      </c>
      <c r="AD906">
        <v>14</v>
      </c>
      <c r="AE906">
        <v>0</v>
      </c>
      <c r="AF906">
        <v>0</v>
      </c>
      <c r="AG906">
        <v>0</v>
      </c>
      <c r="AH906" t="s">
        <v>721</v>
      </c>
      <c r="AI906" s="1">
        <v>44519.499710648146</v>
      </c>
      <c r="AJ906">
        <v>386</v>
      </c>
      <c r="AK906">
        <v>2</v>
      </c>
      <c r="AL906">
        <v>0</v>
      </c>
      <c r="AM906">
        <v>2</v>
      </c>
      <c r="AN906">
        <v>0</v>
      </c>
      <c r="AO906">
        <v>0</v>
      </c>
      <c r="AP906">
        <v>12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>
      <c r="A907" t="s">
        <v>2292</v>
      </c>
      <c r="B907" t="s">
        <v>79</v>
      </c>
      <c r="C907" t="s">
        <v>2293</v>
      </c>
      <c r="D907" t="s">
        <v>81</v>
      </c>
      <c r="E907" s="2" t="str">
        <f>HYPERLINK("capsilon://?command=openfolder&amp;siteaddress=FAM.docvelocity-na8.net&amp;folderid=FX24A70AAE-91E2-592B-78E2-D0260BD4E767","FX21119297")</f>
        <v>FX21119297</v>
      </c>
      <c r="F907" t="s">
        <v>19</v>
      </c>
      <c r="G907" t="s">
        <v>19</v>
      </c>
      <c r="H907" t="s">
        <v>82</v>
      </c>
      <c r="I907" t="s">
        <v>2294</v>
      </c>
      <c r="J907">
        <v>394</v>
      </c>
      <c r="K907" t="s">
        <v>84</v>
      </c>
      <c r="L907" t="s">
        <v>85</v>
      </c>
      <c r="M907" t="s">
        <v>86</v>
      </c>
      <c r="N907">
        <v>2</v>
      </c>
      <c r="O907" s="1">
        <v>44519.440752314818</v>
      </c>
      <c r="P907" s="1">
        <v>44519.513981481483</v>
      </c>
      <c r="Q907">
        <v>2958</v>
      </c>
      <c r="R907">
        <v>3369</v>
      </c>
      <c r="S907" t="b">
        <v>0</v>
      </c>
      <c r="T907" t="s">
        <v>87</v>
      </c>
      <c r="U907" t="b">
        <v>0</v>
      </c>
      <c r="V907" t="s">
        <v>130</v>
      </c>
      <c r="W907" s="1">
        <v>44519.492025462961</v>
      </c>
      <c r="X907">
        <v>2107</v>
      </c>
      <c r="Y907">
        <v>328</v>
      </c>
      <c r="Z907">
        <v>0</v>
      </c>
      <c r="AA907">
        <v>328</v>
      </c>
      <c r="AB907">
        <v>0</v>
      </c>
      <c r="AC907">
        <v>156</v>
      </c>
      <c r="AD907">
        <v>66</v>
      </c>
      <c r="AE907">
        <v>0</v>
      </c>
      <c r="AF907">
        <v>0</v>
      </c>
      <c r="AG907">
        <v>0</v>
      </c>
      <c r="AH907" t="s">
        <v>721</v>
      </c>
      <c r="AI907" s="1">
        <v>44519.513981481483</v>
      </c>
      <c r="AJ907">
        <v>1232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64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>
      <c r="A908" t="s">
        <v>2295</v>
      </c>
      <c r="B908" t="s">
        <v>79</v>
      </c>
      <c r="C908" t="s">
        <v>1953</v>
      </c>
      <c r="D908" t="s">
        <v>81</v>
      </c>
      <c r="E908" s="2" t="str">
        <f>HYPERLINK("capsilon://?command=openfolder&amp;siteaddress=FAM.docvelocity-na8.net&amp;folderid=FX0748DEF4-E5FF-DA52-4A95-488707BE5CDE","FX211011025")</f>
        <v>FX211011025</v>
      </c>
      <c r="F908" t="s">
        <v>19</v>
      </c>
      <c r="G908" t="s">
        <v>19</v>
      </c>
      <c r="H908" t="s">
        <v>82</v>
      </c>
      <c r="I908" t="s">
        <v>2296</v>
      </c>
      <c r="J908">
        <v>66</v>
      </c>
      <c r="K908" t="s">
        <v>84</v>
      </c>
      <c r="L908" t="s">
        <v>85</v>
      </c>
      <c r="M908" t="s">
        <v>86</v>
      </c>
      <c r="N908">
        <v>1</v>
      </c>
      <c r="O908" s="1">
        <v>44519.444895833331</v>
      </c>
      <c r="P908" s="1">
        <v>44519.593321759261</v>
      </c>
      <c r="Q908">
        <v>12426</v>
      </c>
      <c r="R908">
        <v>398</v>
      </c>
      <c r="S908" t="b">
        <v>0</v>
      </c>
      <c r="T908" t="s">
        <v>87</v>
      </c>
      <c r="U908" t="b">
        <v>0</v>
      </c>
      <c r="V908" t="s">
        <v>108</v>
      </c>
      <c r="W908" s="1">
        <v>44519.593321759261</v>
      </c>
      <c r="X908">
        <v>62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66</v>
      </c>
      <c r="AE908">
        <v>52</v>
      </c>
      <c r="AF908">
        <v>0</v>
      </c>
      <c r="AG908">
        <v>1</v>
      </c>
      <c r="AH908" t="s">
        <v>87</v>
      </c>
      <c r="AI908" t="s">
        <v>87</v>
      </c>
      <c r="AJ908" t="s">
        <v>87</v>
      </c>
      <c r="AK908" t="s">
        <v>87</v>
      </c>
      <c r="AL908" t="s">
        <v>87</v>
      </c>
      <c r="AM908" t="s">
        <v>87</v>
      </c>
      <c r="AN908" t="s">
        <v>87</v>
      </c>
      <c r="AO908" t="s">
        <v>87</v>
      </c>
      <c r="AP908" t="s">
        <v>87</v>
      </c>
      <c r="AQ908" t="s">
        <v>87</v>
      </c>
      <c r="AR908" t="s">
        <v>87</v>
      </c>
      <c r="AS908" t="s">
        <v>87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>
      <c r="A909" t="s">
        <v>2297</v>
      </c>
      <c r="B909" t="s">
        <v>79</v>
      </c>
      <c r="C909" t="s">
        <v>2298</v>
      </c>
      <c r="D909" t="s">
        <v>81</v>
      </c>
      <c r="E909" s="2" t="str">
        <f>HYPERLINK("capsilon://?command=openfolder&amp;siteaddress=FAM.docvelocity-na8.net&amp;folderid=FX3E43F47C-B6DC-4549-275E-01B9E1EE62DA","FX21117147")</f>
        <v>FX21117147</v>
      </c>
      <c r="F909" t="s">
        <v>19</v>
      </c>
      <c r="G909" t="s">
        <v>19</v>
      </c>
      <c r="H909" t="s">
        <v>82</v>
      </c>
      <c r="I909" t="s">
        <v>2299</v>
      </c>
      <c r="J909">
        <v>214</v>
      </c>
      <c r="K909" t="s">
        <v>84</v>
      </c>
      <c r="L909" t="s">
        <v>85</v>
      </c>
      <c r="M909" t="s">
        <v>86</v>
      </c>
      <c r="N909">
        <v>2</v>
      </c>
      <c r="O909" s="1">
        <v>44519.454872685186</v>
      </c>
      <c r="P909" s="1">
        <v>44519.539386574077</v>
      </c>
      <c r="Q909">
        <v>5297</v>
      </c>
      <c r="R909">
        <v>2005</v>
      </c>
      <c r="S909" t="b">
        <v>0</v>
      </c>
      <c r="T909" t="s">
        <v>87</v>
      </c>
      <c r="U909" t="b">
        <v>0</v>
      </c>
      <c r="V909" t="s">
        <v>181</v>
      </c>
      <c r="W909" s="1">
        <v>44519.48332175926</v>
      </c>
      <c r="X909">
        <v>1024</v>
      </c>
      <c r="Y909">
        <v>166</v>
      </c>
      <c r="Z909">
        <v>0</v>
      </c>
      <c r="AA909">
        <v>166</v>
      </c>
      <c r="AB909">
        <v>0</v>
      </c>
      <c r="AC909">
        <v>79</v>
      </c>
      <c r="AD909">
        <v>48</v>
      </c>
      <c r="AE909">
        <v>0</v>
      </c>
      <c r="AF909">
        <v>0</v>
      </c>
      <c r="AG909">
        <v>0</v>
      </c>
      <c r="AH909" t="s">
        <v>89</v>
      </c>
      <c r="AI909" s="1">
        <v>44519.539386574077</v>
      </c>
      <c r="AJ909">
        <v>966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48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>
      <c r="A910" t="s">
        <v>2300</v>
      </c>
      <c r="B910" t="s">
        <v>79</v>
      </c>
      <c r="C910" t="s">
        <v>2174</v>
      </c>
      <c r="D910" t="s">
        <v>81</v>
      </c>
      <c r="E910" s="2" t="str">
        <f>HYPERLINK("capsilon://?command=openfolder&amp;siteaddress=FAM.docvelocity-na8.net&amp;folderid=FXA6809F0F-99C4-C982-E37D-4BC74F527B35","FX21118698")</f>
        <v>FX21118698</v>
      </c>
      <c r="F910" t="s">
        <v>19</v>
      </c>
      <c r="G910" t="s">
        <v>19</v>
      </c>
      <c r="H910" t="s">
        <v>82</v>
      </c>
      <c r="I910" t="s">
        <v>2301</v>
      </c>
      <c r="J910">
        <v>112</v>
      </c>
      <c r="K910" t="s">
        <v>84</v>
      </c>
      <c r="L910" t="s">
        <v>85</v>
      </c>
      <c r="M910" t="s">
        <v>86</v>
      </c>
      <c r="N910">
        <v>2</v>
      </c>
      <c r="O910" s="1">
        <v>44519.459270833337</v>
      </c>
      <c r="P910" s="1">
        <v>44519.547361111108</v>
      </c>
      <c r="Q910">
        <v>5988</v>
      </c>
      <c r="R910">
        <v>1623</v>
      </c>
      <c r="S910" t="b">
        <v>0</v>
      </c>
      <c r="T910" t="s">
        <v>87</v>
      </c>
      <c r="U910" t="b">
        <v>0</v>
      </c>
      <c r="V910" t="s">
        <v>125</v>
      </c>
      <c r="W910" s="1">
        <v>44519.48541666667</v>
      </c>
      <c r="X910">
        <v>935</v>
      </c>
      <c r="Y910">
        <v>84</v>
      </c>
      <c r="Z910">
        <v>0</v>
      </c>
      <c r="AA910">
        <v>84</v>
      </c>
      <c r="AB910">
        <v>0</v>
      </c>
      <c r="AC910">
        <v>24</v>
      </c>
      <c r="AD910">
        <v>28</v>
      </c>
      <c r="AE910">
        <v>0</v>
      </c>
      <c r="AF910">
        <v>0</v>
      </c>
      <c r="AG910">
        <v>0</v>
      </c>
      <c r="AH910" t="s">
        <v>89</v>
      </c>
      <c r="AI910" s="1">
        <v>44519.547361111108</v>
      </c>
      <c r="AJ910">
        <v>688</v>
      </c>
      <c r="AK910">
        <v>1</v>
      </c>
      <c r="AL910">
        <v>0</v>
      </c>
      <c r="AM910">
        <v>1</v>
      </c>
      <c r="AN910">
        <v>0</v>
      </c>
      <c r="AO910">
        <v>1</v>
      </c>
      <c r="AP910">
        <v>27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>
      <c r="A911" t="s">
        <v>2302</v>
      </c>
      <c r="B911" t="s">
        <v>79</v>
      </c>
      <c r="C911" t="s">
        <v>2303</v>
      </c>
      <c r="D911" t="s">
        <v>81</v>
      </c>
      <c r="E911" s="2" t="str">
        <f>HYPERLINK("capsilon://?command=openfolder&amp;siteaddress=FAM.docvelocity-na8.net&amp;folderid=FX0E33F978-C63B-7C80-32B3-B44693F9CC65","FX21119277")</f>
        <v>FX21119277</v>
      </c>
      <c r="F911" t="s">
        <v>19</v>
      </c>
      <c r="G911" t="s">
        <v>19</v>
      </c>
      <c r="H911" t="s">
        <v>82</v>
      </c>
      <c r="I911" t="s">
        <v>2304</v>
      </c>
      <c r="J911">
        <v>38</v>
      </c>
      <c r="K911" t="s">
        <v>84</v>
      </c>
      <c r="L911" t="s">
        <v>85</v>
      </c>
      <c r="M911" t="s">
        <v>86</v>
      </c>
      <c r="N911">
        <v>2</v>
      </c>
      <c r="O911" s="1">
        <v>44519.459490740737</v>
      </c>
      <c r="P911" s="1">
        <v>44519.561030092591</v>
      </c>
      <c r="Q911">
        <v>7482</v>
      </c>
      <c r="R911">
        <v>1291</v>
      </c>
      <c r="S911" t="b">
        <v>0</v>
      </c>
      <c r="T911" t="s">
        <v>87</v>
      </c>
      <c r="U911" t="b">
        <v>0</v>
      </c>
      <c r="V911" t="s">
        <v>181</v>
      </c>
      <c r="W911" s="1">
        <v>44519.484467592592</v>
      </c>
      <c r="X911">
        <v>98</v>
      </c>
      <c r="Y911">
        <v>37</v>
      </c>
      <c r="Z911">
        <v>0</v>
      </c>
      <c r="AA911">
        <v>37</v>
      </c>
      <c r="AB911">
        <v>0</v>
      </c>
      <c r="AC911">
        <v>8</v>
      </c>
      <c r="AD911">
        <v>1</v>
      </c>
      <c r="AE911">
        <v>0</v>
      </c>
      <c r="AF911">
        <v>0</v>
      </c>
      <c r="AG911">
        <v>0</v>
      </c>
      <c r="AH911" t="s">
        <v>182</v>
      </c>
      <c r="AI911" s="1">
        <v>44519.561030092591</v>
      </c>
      <c r="AJ911">
        <v>1193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>
      <c r="A912" t="s">
        <v>2305</v>
      </c>
      <c r="B912" t="s">
        <v>79</v>
      </c>
      <c r="C912" t="s">
        <v>2306</v>
      </c>
      <c r="D912" t="s">
        <v>81</v>
      </c>
      <c r="E912" s="2" t="str">
        <f>HYPERLINK("capsilon://?command=openfolder&amp;siteaddress=FAM.docvelocity-na8.net&amp;folderid=FX8DEB8680-6D6D-69A6-80AE-2FE934325BCC","FX210914987")</f>
        <v>FX210914987</v>
      </c>
      <c r="F912" t="s">
        <v>19</v>
      </c>
      <c r="G912" t="s">
        <v>19</v>
      </c>
      <c r="H912" t="s">
        <v>82</v>
      </c>
      <c r="I912" t="s">
        <v>2307</v>
      </c>
      <c r="J912">
        <v>288</v>
      </c>
      <c r="K912" t="s">
        <v>84</v>
      </c>
      <c r="L912" t="s">
        <v>85</v>
      </c>
      <c r="M912" t="s">
        <v>86</v>
      </c>
      <c r="N912">
        <v>2</v>
      </c>
      <c r="O912" s="1">
        <v>44519.463402777779</v>
      </c>
      <c r="P912" s="1">
        <v>44519.560868055552</v>
      </c>
      <c r="Q912">
        <v>6066</v>
      </c>
      <c r="R912">
        <v>2355</v>
      </c>
      <c r="S912" t="b">
        <v>0</v>
      </c>
      <c r="T912" t="s">
        <v>87</v>
      </c>
      <c r="U912" t="b">
        <v>0</v>
      </c>
      <c r="V912" t="s">
        <v>125</v>
      </c>
      <c r="W912" s="1">
        <v>44519.498912037037</v>
      </c>
      <c r="X912">
        <v>1165</v>
      </c>
      <c r="Y912">
        <v>201</v>
      </c>
      <c r="Z912">
        <v>0</v>
      </c>
      <c r="AA912">
        <v>201</v>
      </c>
      <c r="AB912">
        <v>0</v>
      </c>
      <c r="AC912">
        <v>81</v>
      </c>
      <c r="AD912">
        <v>87</v>
      </c>
      <c r="AE912">
        <v>0</v>
      </c>
      <c r="AF912">
        <v>0</v>
      </c>
      <c r="AG912">
        <v>0</v>
      </c>
      <c r="AH912" t="s">
        <v>89</v>
      </c>
      <c r="AI912" s="1">
        <v>44519.560868055552</v>
      </c>
      <c r="AJ912">
        <v>1166</v>
      </c>
      <c r="AK912">
        <v>1</v>
      </c>
      <c r="AL912">
        <v>0</v>
      </c>
      <c r="AM912">
        <v>1</v>
      </c>
      <c r="AN912">
        <v>0</v>
      </c>
      <c r="AO912">
        <v>1</v>
      </c>
      <c r="AP912">
        <v>86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>
      <c r="A913" t="s">
        <v>2308</v>
      </c>
      <c r="B913" t="s">
        <v>79</v>
      </c>
      <c r="C913" t="s">
        <v>2309</v>
      </c>
      <c r="D913" t="s">
        <v>81</v>
      </c>
      <c r="E913" s="2" t="str">
        <f>HYPERLINK("capsilon://?command=openfolder&amp;siteaddress=FAM.docvelocity-na8.net&amp;folderid=FX9E896A72-8FD9-5E3A-6D5C-ECD3E3674187","FX21118550")</f>
        <v>FX21118550</v>
      </c>
      <c r="F913" t="s">
        <v>19</v>
      </c>
      <c r="G913" t="s">
        <v>19</v>
      </c>
      <c r="H913" t="s">
        <v>82</v>
      </c>
      <c r="I913" t="s">
        <v>2310</v>
      </c>
      <c r="J913">
        <v>76</v>
      </c>
      <c r="K913" t="s">
        <v>84</v>
      </c>
      <c r="L913" t="s">
        <v>85</v>
      </c>
      <c r="M913" t="s">
        <v>86</v>
      </c>
      <c r="N913">
        <v>2</v>
      </c>
      <c r="O913" s="1">
        <v>44519.467662037037</v>
      </c>
      <c r="P913" s="1">
        <v>44519.565243055556</v>
      </c>
      <c r="Q913">
        <v>7835</v>
      </c>
      <c r="R913">
        <v>596</v>
      </c>
      <c r="S913" t="b">
        <v>0</v>
      </c>
      <c r="T913" t="s">
        <v>87</v>
      </c>
      <c r="U913" t="b">
        <v>0</v>
      </c>
      <c r="V913" t="s">
        <v>189</v>
      </c>
      <c r="W913" s="1">
        <v>44519.490393518521</v>
      </c>
      <c r="X913">
        <v>268</v>
      </c>
      <c r="Y913">
        <v>74</v>
      </c>
      <c r="Z913">
        <v>0</v>
      </c>
      <c r="AA913">
        <v>74</v>
      </c>
      <c r="AB913">
        <v>0</v>
      </c>
      <c r="AC913">
        <v>42</v>
      </c>
      <c r="AD913">
        <v>2</v>
      </c>
      <c r="AE913">
        <v>0</v>
      </c>
      <c r="AF913">
        <v>0</v>
      </c>
      <c r="AG913">
        <v>0</v>
      </c>
      <c r="AH913" t="s">
        <v>160</v>
      </c>
      <c r="AI913" s="1">
        <v>44519.565243055556</v>
      </c>
      <c r="AJ913">
        <v>312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2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>
      <c r="A914" t="s">
        <v>2311</v>
      </c>
      <c r="B914" t="s">
        <v>79</v>
      </c>
      <c r="C914" t="s">
        <v>2312</v>
      </c>
      <c r="D914" t="s">
        <v>81</v>
      </c>
      <c r="E914" s="2" t="str">
        <f>HYPERLINK("capsilon://?command=openfolder&amp;siteaddress=FAM.docvelocity-na8.net&amp;folderid=FX95A8B946-170F-43A9-2DC7-AF970DB07169","FX21117214")</f>
        <v>FX21117214</v>
      </c>
      <c r="F914" t="s">
        <v>19</v>
      </c>
      <c r="G914" t="s">
        <v>19</v>
      </c>
      <c r="H914" t="s">
        <v>82</v>
      </c>
      <c r="I914" t="s">
        <v>2313</v>
      </c>
      <c r="J914">
        <v>38</v>
      </c>
      <c r="K914" t="s">
        <v>84</v>
      </c>
      <c r="L914" t="s">
        <v>85</v>
      </c>
      <c r="M914" t="s">
        <v>86</v>
      </c>
      <c r="N914">
        <v>2</v>
      </c>
      <c r="O914" s="1">
        <v>44519.473761574074</v>
      </c>
      <c r="P914" s="1">
        <v>44519.567152777781</v>
      </c>
      <c r="Q914">
        <v>7443</v>
      </c>
      <c r="R914">
        <v>626</v>
      </c>
      <c r="S914" t="b">
        <v>0</v>
      </c>
      <c r="T914" t="s">
        <v>87</v>
      </c>
      <c r="U914" t="b">
        <v>0</v>
      </c>
      <c r="V914" t="s">
        <v>189</v>
      </c>
      <c r="W914" s="1">
        <v>44519.491527777776</v>
      </c>
      <c r="X914">
        <v>97</v>
      </c>
      <c r="Y914">
        <v>37</v>
      </c>
      <c r="Z914">
        <v>0</v>
      </c>
      <c r="AA914">
        <v>37</v>
      </c>
      <c r="AB914">
        <v>0</v>
      </c>
      <c r="AC914">
        <v>9</v>
      </c>
      <c r="AD914">
        <v>1</v>
      </c>
      <c r="AE914">
        <v>0</v>
      </c>
      <c r="AF914">
        <v>0</v>
      </c>
      <c r="AG914">
        <v>0</v>
      </c>
      <c r="AH914" t="s">
        <v>182</v>
      </c>
      <c r="AI914" s="1">
        <v>44519.567152777781</v>
      </c>
      <c r="AJ914">
        <v>529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>
      <c r="A915" t="s">
        <v>2314</v>
      </c>
      <c r="B915" t="s">
        <v>79</v>
      </c>
      <c r="C915" t="s">
        <v>2315</v>
      </c>
      <c r="D915" t="s">
        <v>81</v>
      </c>
      <c r="E915" s="2" t="str">
        <f>HYPERLINK("capsilon://?command=openfolder&amp;siteaddress=FAM.docvelocity-na8.net&amp;folderid=FXD1B31BE3-F705-E96A-72B1-5B1E24BCB853","FX21119054")</f>
        <v>FX21119054</v>
      </c>
      <c r="F915" t="s">
        <v>19</v>
      </c>
      <c r="G915" t="s">
        <v>19</v>
      </c>
      <c r="H915" t="s">
        <v>82</v>
      </c>
      <c r="I915" t="s">
        <v>2316</v>
      </c>
      <c r="J915">
        <v>304</v>
      </c>
      <c r="K915" t="s">
        <v>84</v>
      </c>
      <c r="L915" t="s">
        <v>85</v>
      </c>
      <c r="M915" t="s">
        <v>86</v>
      </c>
      <c r="N915">
        <v>2</v>
      </c>
      <c r="O915" s="1">
        <v>44519.475613425922</v>
      </c>
      <c r="P915" s="1">
        <v>44519.581689814811</v>
      </c>
      <c r="Q915">
        <v>6891</v>
      </c>
      <c r="R915">
        <v>2274</v>
      </c>
      <c r="S915" t="b">
        <v>0</v>
      </c>
      <c r="T915" t="s">
        <v>87</v>
      </c>
      <c r="U915" t="b">
        <v>0</v>
      </c>
      <c r="V915" t="s">
        <v>189</v>
      </c>
      <c r="W915" s="1">
        <v>44519.501423611109</v>
      </c>
      <c r="X915">
        <v>854</v>
      </c>
      <c r="Y915">
        <v>249</v>
      </c>
      <c r="Z915">
        <v>0</v>
      </c>
      <c r="AA915">
        <v>249</v>
      </c>
      <c r="AB915">
        <v>0</v>
      </c>
      <c r="AC915">
        <v>52</v>
      </c>
      <c r="AD915">
        <v>55</v>
      </c>
      <c r="AE915">
        <v>0</v>
      </c>
      <c r="AF915">
        <v>0</v>
      </c>
      <c r="AG915">
        <v>0</v>
      </c>
      <c r="AH915" t="s">
        <v>160</v>
      </c>
      <c r="AI915" s="1">
        <v>44519.581689814811</v>
      </c>
      <c r="AJ915">
        <v>1420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55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>
      <c r="A916" t="s">
        <v>2317</v>
      </c>
      <c r="B916" t="s">
        <v>79</v>
      </c>
      <c r="C916" t="s">
        <v>1630</v>
      </c>
      <c r="D916" t="s">
        <v>81</v>
      </c>
      <c r="E916" s="2" t="str">
        <f>HYPERLINK("capsilon://?command=openfolder&amp;siteaddress=FAM.docvelocity-na8.net&amp;folderid=FXF06F16BF-ABC9-C139-3512-18B9DBE2EABA","FX21114416")</f>
        <v>FX21114416</v>
      </c>
      <c r="F916" t="s">
        <v>19</v>
      </c>
      <c r="G916" t="s">
        <v>19</v>
      </c>
      <c r="H916" t="s">
        <v>82</v>
      </c>
      <c r="I916" t="s">
        <v>2318</v>
      </c>
      <c r="J916">
        <v>66</v>
      </c>
      <c r="K916" t="s">
        <v>84</v>
      </c>
      <c r="L916" t="s">
        <v>85</v>
      </c>
      <c r="M916" t="s">
        <v>86</v>
      </c>
      <c r="N916">
        <v>2</v>
      </c>
      <c r="O916" s="1">
        <v>44519.497708333336</v>
      </c>
      <c r="P916" s="1">
        <v>44519.572650462964</v>
      </c>
      <c r="Q916">
        <v>5778</v>
      </c>
      <c r="R916">
        <v>697</v>
      </c>
      <c r="S916" t="b">
        <v>0</v>
      </c>
      <c r="T916" t="s">
        <v>87</v>
      </c>
      <c r="U916" t="b">
        <v>0</v>
      </c>
      <c r="V916" t="s">
        <v>125</v>
      </c>
      <c r="W916" s="1">
        <v>44519.501504629632</v>
      </c>
      <c r="X916">
        <v>223</v>
      </c>
      <c r="Y916">
        <v>52</v>
      </c>
      <c r="Z916">
        <v>0</v>
      </c>
      <c r="AA916">
        <v>52</v>
      </c>
      <c r="AB916">
        <v>0</v>
      </c>
      <c r="AC916">
        <v>26</v>
      </c>
      <c r="AD916">
        <v>14</v>
      </c>
      <c r="AE916">
        <v>0</v>
      </c>
      <c r="AF916">
        <v>0</v>
      </c>
      <c r="AG916">
        <v>0</v>
      </c>
      <c r="AH916" t="s">
        <v>182</v>
      </c>
      <c r="AI916" s="1">
        <v>44519.572650462964</v>
      </c>
      <c r="AJ916">
        <v>474</v>
      </c>
      <c r="AK916">
        <v>1</v>
      </c>
      <c r="AL916">
        <v>0</v>
      </c>
      <c r="AM916">
        <v>1</v>
      </c>
      <c r="AN916">
        <v>0</v>
      </c>
      <c r="AO916">
        <v>1</v>
      </c>
      <c r="AP916">
        <v>13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>
      <c r="A917" t="s">
        <v>2319</v>
      </c>
      <c r="B917" t="s">
        <v>79</v>
      </c>
      <c r="C917" t="s">
        <v>2320</v>
      </c>
      <c r="D917" t="s">
        <v>81</v>
      </c>
      <c r="E917" s="2" t="str">
        <f>HYPERLINK("capsilon://?command=openfolder&amp;siteaddress=FAM.docvelocity-na8.net&amp;folderid=FX363781C2-063C-0550-7242-0959B2643941","FX21119053")</f>
        <v>FX21119053</v>
      </c>
      <c r="F917" t="s">
        <v>19</v>
      </c>
      <c r="G917" t="s">
        <v>19</v>
      </c>
      <c r="H917" t="s">
        <v>82</v>
      </c>
      <c r="I917" t="s">
        <v>2321</v>
      </c>
      <c r="J917">
        <v>66</v>
      </c>
      <c r="K917" t="s">
        <v>84</v>
      </c>
      <c r="L917" t="s">
        <v>85</v>
      </c>
      <c r="M917" t="s">
        <v>86</v>
      </c>
      <c r="N917">
        <v>2</v>
      </c>
      <c r="O917" s="1">
        <v>44519.514652777776</v>
      </c>
      <c r="P917" s="1">
        <v>44519.580405092594</v>
      </c>
      <c r="Q917">
        <v>4794</v>
      </c>
      <c r="R917">
        <v>887</v>
      </c>
      <c r="S917" t="b">
        <v>0</v>
      </c>
      <c r="T917" t="s">
        <v>87</v>
      </c>
      <c r="U917" t="b">
        <v>0</v>
      </c>
      <c r="V917" t="s">
        <v>181</v>
      </c>
      <c r="W917" s="1">
        <v>44519.517939814818</v>
      </c>
      <c r="X917">
        <v>243</v>
      </c>
      <c r="Y917">
        <v>58</v>
      </c>
      <c r="Z917">
        <v>0</v>
      </c>
      <c r="AA917">
        <v>58</v>
      </c>
      <c r="AB917">
        <v>0</v>
      </c>
      <c r="AC917">
        <v>20</v>
      </c>
      <c r="AD917">
        <v>8</v>
      </c>
      <c r="AE917">
        <v>0</v>
      </c>
      <c r="AF917">
        <v>0</v>
      </c>
      <c r="AG917">
        <v>0</v>
      </c>
      <c r="AH917" t="s">
        <v>182</v>
      </c>
      <c r="AI917" s="1">
        <v>44519.580405092594</v>
      </c>
      <c r="AJ917">
        <v>626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8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>
      <c r="A918" t="s">
        <v>2322</v>
      </c>
      <c r="B918" t="s">
        <v>79</v>
      </c>
      <c r="C918" t="s">
        <v>2323</v>
      </c>
      <c r="D918" t="s">
        <v>81</v>
      </c>
      <c r="E918" s="2" t="str">
        <f>HYPERLINK("capsilon://?command=openfolder&amp;siteaddress=FAM.docvelocity-na8.net&amp;folderid=FXE9CB66F2-1F97-3C87-6C1A-8595F15AF8ED","FX21118552")</f>
        <v>FX21118552</v>
      </c>
      <c r="F918" t="s">
        <v>19</v>
      </c>
      <c r="G918" t="s">
        <v>19</v>
      </c>
      <c r="H918" t="s">
        <v>82</v>
      </c>
      <c r="I918" t="s">
        <v>2324</v>
      </c>
      <c r="J918">
        <v>387</v>
      </c>
      <c r="K918" t="s">
        <v>84</v>
      </c>
      <c r="L918" t="s">
        <v>85</v>
      </c>
      <c r="M918" t="s">
        <v>86</v>
      </c>
      <c r="N918">
        <v>2</v>
      </c>
      <c r="O918" s="1">
        <v>44519.515497685185</v>
      </c>
      <c r="P918" s="1">
        <v>44519.655891203707</v>
      </c>
      <c r="Q918">
        <v>9920</v>
      </c>
      <c r="R918">
        <v>2210</v>
      </c>
      <c r="S918" t="b">
        <v>0</v>
      </c>
      <c r="T918" t="s">
        <v>87</v>
      </c>
      <c r="U918" t="b">
        <v>0</v>
      </c>
      <c r="V918" t="s">
        <v>1039</v>
      </c>
      <c r="W918" s="1">
        <v>44519.528807870367</v>
      </c>
      <c r="X918">
        <v>988</v>
      </c>
      <c r="Y918">
        <v>335</v>
      </c>
      <c r="Z918">
        <v>0</v>
      </c>
      <c r="AA918">
        <v>335</v>
      </c>
      <c r="AB918">
        <v>0</v>
      </c>
      <c r="AC918">
        <v>191</v>
      </c>
      <c r="AD918">
        <v>52</v>
      </c>
      <c r="AE918">
        <v>0</v>
      </c>
      <c r="AF918">
        <v>0</v>
      </c>
      <c r="AG918">
        <v>0</v>
      </c>
      <c r="AH918" t="s">
        <v>160</v>
      </c>
      <c r="AI918" s="1">
        <v>44519.655891203707</v>
      </c>
      <c r="AJ918">
        <v>1189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52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>
      <c r="A919" t="s">
        <v>2325</v>
      </c>
      <c r="B919" t="s">
        <v>79</v>
      </c>
      <c r="C919" t="s">
        <v>2326</v>
      </c>
      <c r="D919" t="s">
        <v>81</v>
      </c>
      <c r="E919" s="2" t="str">
        <f>HYPERLINK("capsilon://?command=openfolder&amp;siteaddress=FAM.docvelocity-na8.net&amp;folderid=FXCF38A5C0-7B23-5767-C5D8-EFF99764E5F5","FX21114992")</f>
        <v>FX21114992</v>
      </c>
      <c r="F919" t="s">
        <v>19</v>
      </c>
      <c r="G919" t="s">
        <v>19</v>
      </c>
      <c r="H919" t="s">
        <v>82</v>
      </c>
      <c r="I919" t="s">
        <v>2327</v>
      </c>
      <c r="J919">
        <v>152</v>
      </c>
      <c r="K919" t="s">
        <v>84</v>
      </c>
      <c r="L919" t="s">
        <v>85</v>
      </c>
      <c r="M919" t="s">
        <v>86</v>
      </c>
      <c r="N919">
        <v>1</v>
      </c>
      <c r="O919" s="1">
        <v>44519.516099537039</v>
      </c>
      <c r="P919" s="1">
        <v>44519.596238425926</v>
      </c>
      <c r="Q919">
        <v>6490</v>
      </c>
      <c r="R919">
        <v>434</v>
      </c>
      <c r="S919" t="b">
        <v>0</v>
      </c>
      <c r="T919" t="s">
        <v>87</v>
      </c>
      <c r="U919" t="b">
        <v>0</v>
      </c>
      <c r="V919" t="s">
        <v>108</v>
      </c>
      <c r="W919" s="1">
        <v>44519.596238425926</v>
      </c>
      <c r="X919">
        <v>251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152</v>
      </c>
      <c r="AE919">
        <v>134</v>
      </c>
      <c r="AF919">
        <v>0</v>
      </c>
      <c r="AG919">
        <v>5</v>
      </c>
      <c r="AH919" t="s">
        <v>87</v>
      </c>
      <c r="AI919" t="s">
        <v>87</v>
      </c>
      <c r="AJ919" t="s">
        <v>87</v>
      </c>
      <c r="AK919" t="s">
        <v>87</v>
      </c>
      <c r="AL919" t="s">
        <v>87</v>
      </c>
      <c r="AM919" t="s">
        <v>87</v>
      </c>
      <c r="AN919" t="s">
        <v>87</v>
      </c>
      <c r="AO919" t="s">
        <v>87</v>
      </c>
      <c r="AP919" t="s">
        <v>87</v>
      </c>
      <c r="AQ919" t="s">
        <v>87</v>
      </c>
      <c r="AR919" t="s">
        <v>87</v>
      </c>
      <c r="AS919" t="s">
        <v>87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>
      <c r="A920" t="s">
        <v>2328</v>
      </c>
      <c r="B920" t="s">
        <v>79</v>
      </c>
      <c r="C920" t="s">
        <v>755</v>
      </c>
      <c r="D920" t="s">
        <v>81</v>
      </c>
      <c r="E920" s="2" t="str">
        <f>HYPERLINK("capsilon://?command=openfolder&amp;siteaddress=FAM.docvelocity-na8.net&amp;folderid=FX899258A4-95AE-FC3C-EED8-1CACBD06CA7D","FX211012650")</f>
        <v>FX211012650</v>
      </c>
      <c r="F920" t="s">
        <v>19</v>
      </c>
      <c r="G920" t="s">
        <v>19</v>
      </c>
      <c r="H920" t="s">
        <v>82</v>
      </c>
      <c r="I920" t="s">
        <v>2329</v>
      </c>
      <c r="J920">
        <v>114</v>
      </c>
      <c r="K920" t="s">
        <v>84</v>
      </c>
      <c r="L920" t="s">
        <v>85</v>
      </c>
      <c r="M920" t="s">
        <v>86</v>
      </c>
      <c r="N920">
        <v>2</v>
      </c>
      <c r="O920" s="1">
        <v>44501.466817129629</v>
      </c>
      <c r="P920" s="1">
        <v>44501.57303240741</v>
      </c>
      <c r="Q920">
        <v>5767</v>
      </c>
      <c r="R920">
        <v>3410</v>
      </c>
      <c r="S920" t="b">
        <v>0</v>
      </c>
      <c r="T920" t="s">
        <v>87</v>
      </c>
      <c r="U920" t="b">
        <v>0</v>
      </c>
      <c r="V920" t="s">
        <v>290</v>
      </c>
      <c r="W920" s="1">
        <v>44501.498680555553</v>
      </c>
      <c r="X920">
        <v>1410</v>
      </c>
      <c r="Y920">
        <v>143</v>
      </c>
      <c r="Z920">
        <v>0</v>
      </c>
      <c r="AA920">
        <v>143</v>
      </c>
      <c r="AB920">
        <v>0</v>
      </c>
      <c r="AC920">
        <v>104</v>
      </c>
      <c r="AD920">
        <v>-29</v>
      </c>
      <c r="AE920">
        <v>0</v>
      </c>
      <c r="AF920">
        <v>0</v>
      </c>
      <c r="AG920">
        <v>0</v>
      </c>
      <c r="AH920" t="s">
        <v>89</v>
      </c>
      <c r="AI920" s="1">
        <v>44501.57303240741</v>
      </c>
      <c r="AJ920">
        <v>1958</v>
      </c>
      <c r="AK920">
        <v>1</v>
      </c>
      <c r="AL920">
        <v>0</v>
      </c>
      <c r="AM920">
        <v>1</v>
      </c>
      <c r="AN920">
        <v>0</v>
      </c>
      <c r="AO920">
        <v>1</v>
      </c>
      <c r="AP920">
        <v>-30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>
      <c r="A921" t="s">
        <v>2330</v>
      </c>
      <c r="B921" t="s">
        <v>79</v>
      </c>
      <c r="C921" t="s">
        <v>2331</v>
      </c>
      <c r="D921" t="s">
        <v>81</v>
      </c>
      <c r="E921" s="2" t="str">
        <f>HYPERLINK("capsilon://?command=openfolder&amp;siteaddress=FAM.docvelocity-na8.net&amp;folderid=FXEF3CF768-DB2A-58E3-FD88-612EEF35551C","FX21114174")</f>
        <v>FX21114174</v>
      </c>
      <c r="F921" t="s">
        <v>19</v>
      </c>
      <c r="G921" t="s">
        <v>19</v>
      </c>
      <c r="H921" t="s">
        <v>82</v>
      </c>
      <c r="I921" t="s">
        <v>2332</v>
      </c>
      <c r="J921">
        <v>569</v>
      </c>
      <c r="K921" t="s">
        <v>84</v>
      </c>
      <c r="L921" t="s">
        <v>85</v>
      </c>
      <c r="M921" t="s">
        <v>86</v>
      </c>
      <c r="N921">
        <v>1</v>
      </c>
      <c r="O921" s="1">
        <v>44519.53869212963</v>
      </c>
      <c r="P921" s="1">
        <v>44519.602314814816</v>
      </c>
      <c r="Q921">
        <v>4796</v>
      </c>
      <c r="R921">
        <v>701</v>
      </c>
      <c r="S921" t="b">
        <v>0</v>
      </c>
      <c r="T921" t="s">
        <v>87</v>
      </c>
      <c r="U921" t="b">
        <v>0</v>
      </c>
      <c r="V921" t="s">
        <v>108</v>
      </c>
      <c r="W921" s="1">
        <v>44519.602314814816</v>
      </c>
      <c r="X921">
        <v>514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569</v>
      </c>
      <c r="AE921">
        <v>524</v>
      </c>
      <c r="AF921">
        <v>0</v>
      </c>
      <c r="AG921">
        <v>11</v>
      </c>
      <c r="AH921" t="s">
        <v>87</v>
      </c>
      <c r="AI921" t="s">
        <v>87</v>
      </c>
      <c r="AJ921" t="s">
        <v>87</v>
      </c>
      <c r="AK921" t="s">
        <v>87</v>
      </c>
      <c r="AL921" t="s">
        <v>87</v>
      </c>
      <c r="AM921" t="s">
        <v>87</v>
      </c>
      <c r="AN921" t="s">
        <v>87</v>
      </c>
      <c r="AO921" t="s">
        <v>87</v>
      </c>
      <c r="AP921" t="s">
        <v>87</v>
      </c>
      <c r="AQ921" t="s">
        <v>87</v>
      </c>
      <c r="AR921" t="s">
        <v>87</v>
      </c>
      <c r="AS921" t="s">
        <v>87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>
      <c r="A922" t="s">
        <v>2333</v>
      </c>
      <c r="B922" t="s">
        <v>79</v>
      </c>
      <c r="C922" t="s">
        <v>2334</v>
      </c>
      <c r="D922" t="s">
        <v>81</v>
      </c>
      <c r="E922" s="2" t="str">
        <f>HYPERLINK("capsilon://?command=openfolder&amp;siteaddress=FAM.docvelocity-na8.net&amp;folderid=FX5EA1CFDD-9AD1-8897-4D39-97350E1F2940","FX21093643")</f>
        <v>FX21093643</v>
      </c>
      <c r="F922" t="s">
        <v>19</v>
      </c>
      <c r="G922" t="s">
        <v>19</v>
      </c>
      <c r="H922" t="s">
        <v>82</v>
      </c>
      <c r="I922" t="s">
        <v>2335</v>
      </c>
      <c r="J922">
        <v>66</v>
      </c>
      <c r="K922" t="s">
        <v>84</v>
      </c>
      <c r="L922" t="s">
        <v>85</v>
      </c>
      <c r="M922" t="s">
        <v>86</v>
      </c>
      <c r="N922">
        <v>2</v>
      </c>
      <c r="O922" s="1">
        <v>44502.54011574074</v>
      </c>
      <c r="P922" s="1">
        <v>44502.595011574071</v>
      </c>
      <c r="Q922">
        <v>4627</v>
      </c>
      <c r="R922">
        <v>116</v>
      </c>
      <c r="S922" t="b">
        <v>0</v>
      </c>
      <c r="T922" t="s">
        <v>87</v>
      </c>
      <c r="U922" t="b">
        <v>0</v>
      </c>
      <c r="V922" t="s">
        <v>173</v>
      </c>
      <c r="W922" s="1">
        <v>44502.549108796295</v>
      </c>
      <c r="X922">
        <v>92</v>
      </c>
      <c r="Y922">
        <v>0</v>
      </c>
      <c r="Z922">
        <v>0</v>
      </c>
      <c r="AA922">
        <v>0</v>
      </c>
      <c r="AB922">
        <v>52</v>
      </c>
      <c r="AC922">
        <v>0</v>
      </c>
      <c r="AD922">
        <v>66</v>
      </c>
      <c r="AE922">
        <v>0</v>
      </c>
      <c r="AF922">
        <v>0</v>
      </c>
      <c r="AG922">
        <v>0</v>
      </c>
      <c r="AH922" t="s">
        <v>104</v>
      </c>
      <c r="AI922" s="1">
        <v>44502.595011574071</v>
      </c>
      <c r="AJ922">
        <v>16</v>
      </c>
      <c r="AK922">
        <v>0</v>
      </c>
      <c r="AL922">
        <v>0</v>
      </c>
      <c r="AM922">
        <v>0</v>
      </c>
      <c r="AN922">
        <v>52</v>
      </c>
      <c r="AO922">
        <v>0</v>
      </c>
      <c r="AP922">
        <v>66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>
      <c r="A923" t="s">
        <v>2336</v>
      </c>
      <c r="B923" t="s">
        <v>79</v>
      </c>
      <c r="C923" t="s">
        <v>295</v>
      </c>
      <c r="D923" t="s">
        <v>81</v>
      </c>
      <c r="E923" s="2" t="str">
        <f>HYPERLINK("capsilon://?command=openfolder&amp;siteaddress=FAM.docvelocity-na8.net&amp;folderid=FXC1CFB333-E3B8-0E18-738F-35588A268320","FX211013544")</f>
        <v>FX211013544</v>
      </c>
      <c r="F923" t="s">
        <v>19</v>
      </c>
      <c r="G923" t="s">
        <v>19</v>
      </c>
      <c r="H923" t="s">
        <v>82</v>
      </c>
      <c r="I923" t="s">
        <v>2337</v>
      </c>
      <c r="J923">
        <v>30</v>
      </c>
      <c r="K923" t="s">
        <v>84</v>
      </c>
      <c r="L923" t="s">
        <v>85</v>
      </c>
      <c r="M923" t="s">
        <v>86</v>
      </c>
      <c r="N923">
        <v>2</v>
      </c>
      <c r="O923" s="1">
        <v>44519.542407407411</v>
      </c>
      <c r="P923" s="1">
        <v>44519.648819444446</v>
      </c>
      <c r="Q923">
        <v>8959</v>
      </c>
      <c r="R923">
        <v>235</v>
      </c>
      <c r="S923" t="b">
        <v>0</v>
      </c>
      <c r="T923" t="s">
        <v>87</v>
      </c>
      <c r="U923" t="b">
        <v>0</v>
      </c>
      <c r="V923" t="s">
        <v>1039</v>
      </c>
      <c r="W923" s="1">
        <v>44519.543865740743</v>
      </c>
      <c r="X923">
        <v>85</v>
      </c>
      <c r="Y923">
        <v>9</v>
      </c>
      <c r="Z923">
        <v>0</v>
      </c>
      <c r="AA923">
        <v>9</v>
      </c>
      <c r="AB923">
        <v>0</v>
      </c>
      <c r="AC923">
        <v>1</v>
      </c>
      <c r="AD923">
        <v>21</v>
      </c>
      <c r="AE923">
        <v>0</v>
      </c>
      <c r="AF923">
        <v>0</v>
      </c>
      <c r="AG923">
        <v>0</v>
      </c>
      <c r="AH923" t="s">
        <v>182</v>
      </c>
      <c r="AI923" s="1">
        <v>44519.648819444446</v>
      </c>
      <c r="AJ923">
        <v>150</v>
      </c>
      <c r="AK923">
        <v>0</v>
      </c>
      <c r="AL923">
        <v>0</v>
      </c>
      <c r="AM923">
        <v>0</v>
      </c>
      <c r="AN923">
        <v>0</v>
      </c>
      <c r="AO923">
        <v>2</v>
      </c>
      <c r="AP923">
        <v>21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>
      <c r="A924" t="s">
        <v>2338</v>
      </c>
      <c r="B924" t="s">
        <v>79</v>
      </c>
      <c r="C924" t="s">
        <v>2339</v>
      </c>
      <c r="D924" t="s">
        <v>81</v>
      </c>
      <c r="E924" s="2" t="str">
        <f>HYPERLINK("capsilon://?command=openfolder&amp;siteaddress=FAM.docvelocity-na8.net&amp;folderid=FX071B7AE2-E2FB-CF32-6B5A-37C9D91C820B","FX21118463")</f>
        <v>FX21118463</v>
      </c>
      <c r="F924" t="s">
        <v>19</v>
      </c>
      <c r="G924" t="s">
        <v>19</v>
      </c>
      <c r="H924" t="s">
        <v>82</v>
      </c>
      <c r="I924" t="s">
        <v>2340</v>
      </c>
      <c r="J924">
        <v>38</v>
      </c>
      <c r="K924" t="s">
        <v>84</v>
      </c>
      <c r="L924" t="s">
        <v>85</v>
      </c>
      <c r="M924" t="s">
        <v>86</v>
      </c>
      <c r="N924">
        <v>2</v>
      </c>
      <c r="O924" s="1">
        <v>44519.543379629627</v>
      </c>
      <c r="P924" s="1">
        <v>44519.658113425925</v>
      </c>
      <c r="Q924">
        <v>9599</v>
      </c>
      <c r="R924">
        <v>314</v>
      </c>
      <c r="S924" t="b">
        <v>0</v>
      </c>
      <c r="T924" t="s">
        <v>87</v>
      </c>
      <c r="U924" t="b">
        <v>0</v>
      </c>
      <c r="V924" t="s">
        <v>1039</v>
      </c>
      <c r="W924" s="1">
        <v>44519.54519675926</v>
      </c>
      <c r="X924">
        <v>115</v>
      </c>
      <c r="Y924">
        <v>37</v>
      </c>
      <c r="Z924">
        <v>0</v>
      </c>
      <c r="AA924">
        <v>37</v>
      </c>
      <c r="AB924">
        <v>0</v>
      </c>
      <c r="AC924">
        <v>5</v>
      </c>
      <c r="AD924">
        <v>1</v>
      </c>
      <c r="AE924">
        <v>0</v>
      </c>
      <c r="AF924">
        <v>0</v>
      </c>
      <c r="AG924">
        <v>0</v>
      </c>
      <c r="AH924" t="s">
        <v>160</v>
      </c>
      <c r="AI924" s="1">
        <v>44519.658113425925</v>
      </c>
      <c r="AJ924">
        <v>191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1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>
      <c r="A925" t="s">
        <v>2341</v>
      </c>
      <c r="B925" t="s">
        <v>79</v>
      </c>
      <c r="C925" t="s">
        <v>2334</v>
      </c>
      <c r="D925" t="s">
        <v>81</v>
      </c>
      <c r="E925" s="2" t="str">
        <f>HYPERLINK("capsilon://?command=openfolder&amp;siteaddress=FAM.docvelocity-na8.net&amp;folderid=FX5EA1CFDD-9AD1-8897-4D39-97350E1F2940","FX21093643")</f>
        <v>FX21093643</v>
      </c>
      <c r="F925" t="s">
        <v>19</v>
      </c>
      <c r="G925" t="s">
        <v>19</v>
      </c>
      <c r="H925" t="s">
        <v>82</v>
      </c>
      <c r="I925" t="s">
        <v>2342</v>
      </c>
      <c r="J925">
        <v>66</v>
      </c>
      <c r="K925" t="s">
        <v>84</v>
      </c>
      <c r="L925" t="s">
        <v>85</v>
      </c>
      <c r="M925" t="s">
        <v>86</v>
      </c>
      <c r="N925">
        <v>2</v>
      </c>
      <c r="O925" s="1">
        <v>44502.540810185186</v>
      </c>
      <c r="P925" s="1">
        <v>44502.595185185186</v>
      </c>
      <c r="Q925">
        <v>4628</v>
      </c>
      <c r="R925">
        <v>70</v>
      </c>
      <c r="S925" t="b">
        <v>0</v>
      </c>
      <c r="T925" t="s">
        <v>87</v>
      </c>
      <c r="U925" t="b">
        <v>0</v>
      </c>
      <c r="V925" t="s">
        <v>125</v>
      </c>
      <c r="W925" s="1">
        <v>44502.548680555556</v>
      </c>
      <c r="X925">
        <v>47</v>
      </c>
      <c r="Y925">
        <v>0</v>
      </c>
      <c r="Z925">
        <v>0</v>
      </c>
      <c r="AA925">
        <v>0</v>
      </c>
      <c r="AB925">
        <v>52</v>
      </c>
      <c r="AC925">
        <v>0</v>
      </c>
      <c r="AD925">
        <v>66</v>
      </c>
      <c r="AE925">
        <v>0</v>
      </c>
      <c r="AF925">
        <v>0</v>
      </c>
      <c r="AG925">
        <v>0</v>
      </c>
      <c r="AH925" t="s">
        <v>104</v>
      </c>
      <c r="AI925" s="1">
        <v>44502.595185185186</v>
      </c>
      <c r="AJ925">
        <v>14</v>
      </c>
      <c r="AK925">
        <v>0</v>
      </c>
      <c r="AL925">
        <v>0</v>
      </c>
      <c r="AM925">
        <v>0</v>
      </c>
      <c r="AN925">
        <v>52</v>
      </c>
      <c r="AO925">
        <v>0</v>
      </c>
      <c r="AP925">
        <v>66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>
      <c r="A926" t="s">
        <v>2343</v>
      </c>
      <c r="B926" t="s">
        <v>79</v>
      </c>
      <c r="C926" t="s">
        <v>2344</v>
      </c>
      <c r="D926" t="s">
        <v>81</v>
      </c>
      <c r="E926" s="2" t="str">
        <f>HYPERLINK("capsilon://?command=openfolder&amp;siteaddress=FAM.docvelocity-na8.net&amp;folderid=FX63DD7B4A-7CB6-5455-3CAC-981619FCB9B3","FX21104859")</f>
        <v>FX21104859</v>
      </c>
      <c r="F926" t="s">
        <v>19</v>
      </c>
      <c r="G926" t="s">
        <v>19</v>
      </c>
      <c r="H926" t="s">
        <v>82</v>
      </c>
      <c r="I926" t="s">
        <v>2345</v>
      </c>
      <c r="J926">
        <v>178</v>
      </c>
      <c r="K926" t="s">
        <v>84</v>
      </c>
      <c r="L926" t="s">
        <v>85</v>
      </c>
      <c r="M926" t="s">
        <v>86</v>
      </c>
      <c r="N926">
        <v>1</v>
      </c>
      <c r="O926" s="1">
        <v>44519.544745370367</v>
      </c>
      <c r="P926" s="1">
        <v>44519.728587962964</v>
      </c>
      <c r="Q926">
        <v>14983</v>
      </c>
      <c r="R926">
        <v>901</v>
      </c>
      <c r="S926" t="b">
        <v>0</v>
      </c>
      <c r="T926" t="s">
        <v>87</v>
      </c>
      <c r="U926" t="b">
        <v>0</v>
      </c>
      <c r="V926" t="s">
        <v>1039</v>
      </c>
      <c r="W926" s="1">
        <v>44519.728587962964</v>
      </c>
      <c r="X926">
        <v>189</v>
      </c>
      <c r="Y926">
        <v>84</v>
      </c>
      <c r="Z926">
        <v>0</v>
      </c>
      <c r="AA926">
        <v>84</v>
      </c>
      <c r="AB926">
        <v>0</v>
      </c>
      <c r="AC926">
        <v>10</v>
      </c>
      <c r="AD926">
        <v>94</v>
      </c>
      <c r="AE926">
        <v>52</v>
      </c>
      <c r="AF926">
        <v>0</v>
      </c>
      <c r="AG926">
        <v>1</v>
      </c>
      <c r="AH926" t="s">
        <v>87</v>
      </c>
      <c r="AI926" t="s">
        <v>87</v>
      </c>
      <c r="AJ926" t="s">
        <v>87</v>
      </c>
      <c r="AK926" t="s">
        <v>87</v>
      </c>
      <c r="AL926" t="s">
        <v>87</v>
      </c>
      <c r="AM926" t="s">
        <v>87</v>
      </c>
      <c r="AN926" t="s">
        <v>87</v>
      </c>
      <c r="AO926" t="s">
        <v>87</v>
      </c>
      <c r="AP926" t="s">
        <v>87</v>
      </c>
      <c r="AQ926" t="s">
        <v>87</v>
      </c>
      <c r="AR926" t="s">
        <v>87</v>
      </c>
      <c r="AS926" t="s">
        <v>87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>
      <c r="A927" t="s">
        <v>2346</v>
      </c>
      <c r="B927" t="s">
        <v>79</v>
      </c>
      <c r="C927" t="s">
        <v>97</v>
      </c>
      <c r="D927" t="s">
        <v>81</v>
      </c>
      <c r="E927" s="2" t="str">
        <f>HYPERLINK("capsilon://?command=openfolder&amp;siteaddress=FAM.docvelocity-na8.net&amp;folderid=FX3C3E8E4D-231D-114B-29EB-6DCBBE35F961","FX211011361")</f>
        <v>FX211011361</v>
      </c>
      <c r="F927" t="s">
        <v>19</v>
      </c>
      <c r="G927" t="s">
        <v>19</v>
      </c>
      <c r="H927" t="s">
        <v>82</v>
      </c>
      <c r="I927" t="s">
        <v>2347</v>
      </c>
      <c r="J927">
        <v>66</v>
      </c>
      <c r="K927" t="s">
        <v>84</v>
      </c>
      <c r="L927" t="s">
        <v>85</v>
      </c>
      <c r="M927" t="s">
        <v>86</v>
      </c>
      <c r="N927">
        <v>2</v>
      </c>
      <c r="O927" s="1">
        <v>44502.541539351849</v>
      </c>
      <c r="P927" s="1">
        <v>44502.597546296296</v>
      </c>
      <c r="Q927">
        <v>4345</v>
      </c>
      <c r="R927">
        <v>494</v>
      </c>
      <c r="S927" t="b">
        <v>0</v>
      </c>
      <c r="T927" t="s">
        <v>87</v>
      </c>
      <c r="U927" t="b">
        <v>0</v>
      </c>
      <c r="V927" t="s">
        <v>125</v>
      </c>
      <c r="W927" s="1">
        <v>44502.55195601852</v>
      </c>
      <c r="X927">
        <v>282</v>
      </c>
      <c r="Y927">
        <v>52</v>
      </c>
      <c r="Z927">
        <v>0</v>
      </c>
      <c r="AA927">
        <v>52</v>
      </c>
      <c r="AB927">
        <v>0</v>
      </c>
      <c r="AC927">
        <v>28</v>
      </c>
      <c r="AD927">
        <v>14</v>
      </c>
      <c r="AE927">
        <v>0</v>
      </c>
      <c r="AF927">
        <v>0</v>
      </c>
      <c r="AG927">
        <v>0</v>
      </c>
      <c r="AH927" t="s">
        <v>104</v>
      </c>
      <c r="AI927" s="1">
        <v>44502.597546296296</v>
      </c>
      <c r="AJ927">
        <v>190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14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>
      <c r="A928" t="s">
        <v>2348</v>
      </c>
      <c r="B928" t="s">
        <v>79</v>
      </c>
      <c r="C928" t="s">
        <v>2349</v>
      </c>
      <c r="D928" t="s">
        <v>81</v>
      </c>
      <c r="E928" s="2" t="str">
        <f>HYPERLINK("capsilon://?command=openfolder&amp;siteaddress=FAM.docvelocity-na8.net&amp;folderid=FX5812EDCE-C413-4D91-B215-5B466EC09C7D","FX21116943")</f>
        <v>FX21116943</v>
      </c>
      <c r="F928" t="s">
        <v>19</v>
      </c>
      <c r="G928" t="s">
        <v>19</v>
      </c>
      <c r="H928" t="s">
        <v>82</v>
      </c>
      <c r="I928" t="s">
        <v>2350</v>
      </c>
      <c r="J928">
        <v>252</v>
      </c>
      <c r="K928" t="s">
        <v>84</v>
      </c>
      <c r="L928" t="s">
        <v>85</v>
      </c>
      <c r="M928" t="s">
        <v>86</v>
      </c>
      <c r="N928">
        <v>2</v>
      </c>
      <c r="O928" s="1">
        <v>44519.558240740742</v>
      </c>
      <c r="P928" s="1">
        <v>44519.698518518519</v>
      </c>
      <c r="Q928">
        <v>9936</v>
      </c>
      <c r="R928">
        <v>2184</v>
      </c>
      <c r="S928" t="b">
        <v>0</v>
      </c>
      <c r="T928" t="s">
        <v>87</v>
      </c>
      <c r="U928" t="b">
        <v>0</v>
      </c>
      <c r="V928" t="s">
        <v>189</v>
      </c>
      <c r="W928" s="1">
        <v>44519.571435185186</v>
      </c>
      <c r="X928">
        <v>1041</v>
      </c>
      <c r="Y928">
        <v>215</v>
      </c>
      <c r="Z928">
        <v>0</v>
      </c>
      <c r="AA928">
        <v>215</v>
      </c>
      <c r="AB928">
        <v>0</v>
      </c>
      <c r="AC928">
        <v>79</v>
      </c>
      <c r="AD928">
        <v>37</v>
      </c>
      <c r="AE928">
        <v>0</v>
      </c>
      <c r="AF928">
        <v>0</v>
      </c>
      <c r="AG928">
        <v>0</v>
      </c>
      <c r="AH928" t="s">
        <v>182</v>
      </c>
      <c r="AI928" s="1">
        <v>44519.698518518519</v>
      </c>
      <c r="AJ928">
        <v>1100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37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>
      <c r="A929" t="s">
        <v>2351</v>
      </c>
      <c r="B929" t="s">
        <v>79</v>
      </c>
      <c r="C929" t="s">
        <v>2352</v>
      </c>
      <c r="D929" t="s">
        <v>81</v>
      </c>
      <c r="E929" s="2" t="str">
        <f>HYPERLINK("capsilon://?command=openfolder&amp;siteaddress=FAM.docvelocity-na8.net&amp;folderid=FXF8E532D1-3C62-3534-8E63-42F8989DDABB","FX21097448")</f>
        <v>FX21097448</v>
      </c>
      <c r="F929" t="s">
        <v>19</v>
      </c>
      <c r="G929" t="s">
        <v>19</v>
      </c>
      <c r="H929" t="s">
        <v>82</v>
      </c>
      <c r="I929" t="s">
        <v>2353</v>
      </c>
      <c r="J929">
        <v>105</v>
      </c>
      <c r="K929" t="s">
        <v>84</v>
      </c>
      <c r="L929" t="s">
        <v>85</v>
      </c>
      <c r="M929" t="s">
        <v>86</v>
      </c>
      <c r="N929">
        <v>2</v>
      </c>
      <c r="O929" s="1">
        <v>44502.542210648149</v>
      </c>
      <c r="P929" s="1">
        <v>44502.621458333335</v>
      </c>
      <c r="Q929">
        <v>4554</v>
      </c>
      <c r="R929">
        <v>2293</v>
      </c>
      <c r="S929" t="b">
        <v>0</v>
      </c>
      <c r="T929" t="s">
        <v>87</v>
      </c>
      <c r="U929" t="b">
        <v>0</v>
      </c>
      <c r="V929" t="s">
        <v>173</v>
      </c>
      <c r="W929" s="1">
        <v>44502.556076388886</v>
      </c>
      <c r="X929">
        <v>601</v>
      </c>
      <c r="Y929">
        <v>97</v>
      </c>
      <c r="Z929">
        <v>0</v>
      </c>
      <c r="AA929">
        <v>97</v>
      </c>
      <c r="AB929">
        <v>0</v>
      </c>
      <c r="AC929">
        <v>43</v>
      </c>
      <c r="AD929">
        <v>8</v>
      </c>
      <c r="AE929">
        <v>0</v>
      </c>
      <c r="AF929">
        <v>0</v>
      </c>
      <c r="AG929">
        <v>0</v>
      </c>
      <c r="AH929" t="s">
        <v>89</v>
      </c>
      <c r="AI929" s="1">
        <v>44502.621458333335</v>
      </c>
      <c r="AJ929">
        <v>1609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8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>
      <c r="A930" t="s">
        <v>2354</v>
      </c>
      <c r="B930" t="s">
        <v>79</v>
      </c>
      <c r="C930" t="s">
        <v>679</v>
      </c>
      <c r="D930" t="s">
        <v>81</v>
      </c>
      <c r="E930" s="2" t="str">
        <f>HYPERLINK("capsilon://?command=openfolder&amp;siteaddress=FAM.docvelocity-na8.net&amp;folderid=FX0A902041-04B9-88DF-5EAC-813DB352A6CA","FX21107797")</f>
        <v>FX21107797</v>
      </c>
      <c r="F930" t="s">
        <v>19</v>
      </c>
      <c r="G930" t="s">
        <v>19</v>
      </c>
      <c r="H930" t="s">
        <v>82</v>
      </c>
      <c r="I930" t="s">
        <v>2355</v>
      </c>
      <c r="J930">
        <v>26</v>
      </c>
      <c r="K930" t="s">
        <v>84</v>
      </c>
      <c r="L930" t="s">
        <v>85</v>
      </c>
      <c r="M930" t="s">
        <v>86</v>
      </c>
      <c r="N930">
        <v>2</v>
      </c>
      <c r="O930" s="1">
        <v>44502.542685185188</v>
      </c>
      <c r="P930" s="1">
        <v>44502.62290509259</v>
      </c>
      <c r="Q930">
        <v>6682</v>
      </c>
      <c r="R930">
        <v>249</v>
      </c>
      <c r="S930" t="b">
        <v>0</v>
      </c>
      <c r="T930" t="s">
        <v>87</v>
      </c>
      <c r="U930" t="b">
        <v>0</v>
      </c>
      <c r="V930" t="s">
        <v>125</v>
      </c>
      <c r="W930" s="1">
        <v>44502.55327546296</v>
      </c>
      <c r="X930">
        <v>113</v>
      </c>
      <c r="Y930">
        <v>0</v>
      </c>
      <c r="Z930">
        <v>0</v>
      </c>
      <c r="AA930">
        <v>0</v>
      </c>
      <c r="AB930">
        <v>21</v>
      </c>
      <c r="AC930">
        <v>0</v>
      </c>
      <c r="AD930">
        <v>26</v>
      </c>
      <c r="AE930">
        <v>0</v>
      </c>
      <c r="AF930">
        <v>0</v>
      </c>
      <c r="AG930">
        <v>0</v>
      </c>
      <c r="AH930" t="s">
        <v>89</v>
      </c>
      <c r="AI930" s="1">
        <v>44502.62290509259</v>
      </c>
      <c r="AJ930">
        <v>124</v>
      </c>
      <c r="AK930">
        <v>0</v>
      </c>
      <c r="AL930">
        <v>0</v>
      </c>
      <c r="AM930">
        <v>0</v>
      </c>
      <c r="AN930">
        <v>21</v>
      </c>
      <c r="AO930">
        <v>0</v>
      </c>
      <c r="AP930">
        <v>26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>
      <c r="A931" t="s">
        <v>2356</v>
      </c>
      <c r="B931" t="s">
        <v>79</v>
      </c>
      <c r="C931" t="s">
        <v>2352</v>
      </c>
      <c r="D931" t="s">
        <v>81</v>
      </c>
      <c r="E931" s="2" t="str">
        <f>HYPERLINK("capsilon://?command=openfolder&amp;siteaddress=FAM.docvelocity-na8.net&amp;folderid=FXF8E532D1-3C62-3534-8E63-42F8989DDABB","FX21097448")</f>
        <v>FX21097448</v>
      </c>
      <c r="F931" t="s">
        <v>19</v>
      </c>
      <c r="G931" t="s">
        <v>19</v>
      </c>
      <c r="H931" t="s">
        <v>82</v>
      </c>
      <c r="I931" t="s">
        <v>2357</v>
      </c>
      <c r="J931">
        <v>31</v>
      </c>
      <c r="K931" t="s">
        <v>84</v>
      </c>
      <c r="L931" t="s">
        <v>85</v>
      </c>
      <c r="M931" t="s">
        <v>86</v>
      </c>
      <c r="N931">
        <v>2</v>
      </c>
      <c r="O931" s="1">
        <v>44502.542824074073</v>
      </c>
      <c r="P931" s="1">
        <v>44502.626712962963</v>
      </c>
      <c r="Q931">
        <v>6775</v>
      </c>
      <c r="R931">
        <v>473</v>
      </c>
      <c r="S931" t="b">
        <v>0</v>
      </c>
      <c r="T931" t="s">
        <v>87</v>
      </c>
      <c r="U931" t="b">
        <v>0</v>
      </c>
      <c r="V931" t="s">
        <v>125</v>
      </c>
      <c r="W931" s="1">
        <v>44502.554965277777</v>
      </c>
      <c r="X931">
        <v>145</v>
      </c>
      <c r="Y931">
        <v>36</v>
      </c>
      <c r="Z931">
        <v>0</v>
      </c>
      <c r="AA931">
        <v>36</v>
      </c>
      <c r="AB931">
        <v>0</v>
      </c>
      <c r="AC931">
        <v>17</v>
      </c>
      <c r="AD931">
        <v>-5</v>
      </c>
      <c r="AE931">
        <v>0</v>
      </c>
      <c r="AF931">
        <v>0</v>
      </c>
      <c r="AG931">
        <v>0</v>
      </c>
      <c r="AH931" t="s">
        <v>89</v>
      </c>
      <c r="AI931" s="1">
        <v>44502.626712962963</v>
      </c>
      <c r="AJ931">
        <v>328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-5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>
      <c r="A932" t="s">
        <v>2358</v>
      </c>
      <c r="B932" t="s">
        <v>79</v>
      </c>
      <c r="C932" t="s">
        <v>2359</v>
      </c>
      <c r="D932" t="s">
        <v>81</v>
      </c>
      <c r="E932" s="2" t="str">
        <f>HYPERLINK("capsilon://?command=openfolder&amp;siteaddress=FAM.docvelocity-na8.net&amp;folderid=FXFCB572EA-D1E3-55F8-AED9-DC8388CFD813","FX21119261")</f>
        <v>FX21119261</v>
      </c>
      <c r="F932" t="s">
        <v>19</v>
      </c>
      <c r="G932" t="s">
        <v>19</v>
      </c>
      <c r="H932" t="s">
        <v>82</v>
      </c>
      <c r="I932" t="s">
        <v>2360</v>
      </c>
      <c r="J932">
        <v>38</v>
      </c>
      <c r="K932" t="s">
        <v>84</v>
      </c>
      <c r="L932" t="s">
        <v>85</v>
      </c>
      <c r="M932" t="s">
        <v>86</v>
      </c>
      <c r="N932">
        <v>2</v>
      </c>
      <c r="O932" s="1">
        <v>44519.591284722221</v>
      </c>
      <c r="P932" s="1">
        <v>44519.703240740739</v>
      </c>
      <c r="Q932">
        <v>9015</v>
      </c>
      <c r="R932">
        <v>658</v>
      </c>
      <c r="S932" t="b">
        <v>0</v>
      </c>
      <c r="T932" t="s">
        <v>87</v>
      </c>
      <c r="U932" t="b">
        <v>0</v>
      </c>
      <c r="V932" t="s">
        <v>181</v>
      </c>
      <c r="W932" s="1">
        <v>44519.674861111111</v>
      </c>
      <c r="X932">
        <v>250</v>
      </c>
      <c r="Y932">
        <v>37</v>
      </c>
      <c r="Z932">
        <v>0</v>
      </c>
      <c r="AA932">
        <v>37</v>
      </c>
      <c r="AB932">
        <v>0</v>
      </c>
      <c r="AC932">
        <v>23</v>
      </c>
      <c r="AD932">
        <v>1</v>
      </c>
      <c r="AE932">
        <v>0</v>
      </c>
      <c r="AF932">
        <v>0</v>
      </c>
      <c r="AG932">
        <v>0</v>
      </c>
      <c r="AH932" t="s">
        <v>182</v>
      </c>
      <c r="AI932" s="1">
        <v>44519.703240740739</v>
      </c>
      <c r="AJ932">
        <v>408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1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>
      <c r="A933" t="s">
        <v>2361</v>
      </c>
      <c r="B933" t="s">
        <v>79</v>
      </c>
      <c r="C933" t="s">
        <v>1953</v>
      </c>
      <c r="D933" t="s">
        <v>81</v>
      </c>
      <c r="E933" s="2" t="str">
        <f>HYPERLINK("capsilon://?command=openfolder&amp;siteaddress=FAM.docvelocity-na8.net&amp;folderid=FX0748DEF4-E5FF-DA52-4A95-488707BE5CDE","FX211011025")</f>
        <v>FX211011025</v>
      </c>
      <c r="F933" t="s">
        <v>19</v>
      </c>
      <c r="G933" t="s">
        <v>19</v>
      </c>
      <c r="H933" t="s">
        <v>82</v>
      </c>
      <c r="I933" t="s">
        <v>2296</v>
      </c>
      <c r="J933">
        <v>66</v>
      </c>
      <c r="K933" t="s">
        <v>84</v>
      </c>
      <c r="L933" t="s">
        <v>85</v>
      </c>
      <c r="M933" t="s">
        <v>86</v>
      </c>
      <c r="N933">
        <v>2</v>
      </c>
      <c r="O933" s="1">
        <v>44519.594155092593</v>
      </c>
      <c r="P933" s="1">
        <v>44519.631620370368</v>
      </c>
      <c r="Q933">
        <v>2388</v>
      </c>
      <c r="R933">
        <v>849</v>
      </c>
      <c r="S933" t="b">
        <v>0</v>
      </c>
      <c r="T933" t="s">
        <v>87</v>
      </c>
      <c r="U933" t="b">
        <v>1</v>
      </c>
      <c r="V933" t="s">
        <v>1039</v>
      </c>
      <c r="W933" s="1">
        <v>44519.616446759261</v>
      </c>
      <c r="X933">
        <v>285</v>
      </c>
      <c r="Y933">
        <v>52</v>
      </c>
      <c r="Z933">
        <v>0</v>
      </c>
      <c r="AA933">
        <v>52</v>
      </c>
      <c r="AB933">
        <v>0</v>
      </c>
      <c r="AC933">
        <v>51</v>
      </c>
      <c r="AD933">
        <v>14</v>
      </c>
      <c r="AE933">
        <v>0</v>
      </c>
      <c r="AF933">
        <v>0</v>
      </c>
      <c r="AG933">
        <v>0</v>
      </c>
      <c r="AH933" t="s">
        <v>160</v>
      </c>
      <c r="AI933" s="1">
        <v>44519.631620370368</v>
      </c>
      <c r="AJ933">
        <v>540</v>
      </c>
      <c r="AK933">
        <v>1</v>
      </c>
      <c r="AL933">
        <v>0</v>
      </c>
      <c r="AM933">
        <v>1</v>
      </c>
      <c r="AN933">
        <v>0</v>
      </c>
      <c r="AO933">
        <v>1</v>
      </c>
      <c r="AP933">
        <v>13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>
      <c r="A934" t="s">
        <v>2362</v>
      </c>
      <c r="B934" t="s">
        <v>79</v>
      </c>
      <c r="C934" t="s">
        <v>2309</v>
      </c>
      <c r="D934" t="s">
        <v>81</v>
      </c>
      <c r="E934" s="2" t="str">
        <f>HYPERLINK("capsilon://?command=openfolder&amp;siteaddress=FAM.docvelocity-na8.net&amp;folderid=FX9E896A72-8FD9-5E3A-6D5C-ECD3E3674187","FX21118550")</f>
        <v>FX21118550</v>
      </c>
      <c r="F934" t="s">
        <v>19</v>
      </c>
      <c r="G934" t="s">
        <v>19</v>
      </c>
      <c r="H934" t="s">
        <v>82</v>
      </c>
      <c r="I934" t="s">
        <v>2363</v>
      </c>
      <c r="J934">
        <v>28</v>
      </c>
      <c r="K934" t="s">
        <v>84</v>
      </c>
      <c r="L934" t="s">
        <v>85</v>
      </c>
      <c r="M934" t="s">
        <v>86</v>
      </c>
      <c r="N934">
        <v>2</v>
      </c>
      <c r="O934" s="1">
        <v>44519.595671296294</v>
      </c>
      <c r="P934" s="1">
        <v>44519.704583333332</v>
      </c>
      <c r="Q934">
        <v>9129</v>
      </c>
      <c r="R934">
        <v>281</v>
      </c>
      <c r="S934" t="b">
        <v>0</v>
      </c>
      <c r="T934" t="s">
        <v>87</v>
      </c>
      <c r="U934" t="b">
        <v>0</v>
      </c>
      <c r="V934" t="s">
        <v>181</v>
      </c>
      <c r="W934" s="1">
        <v>44519.675752314812</v>
      </c>
      <c r="X934">
        <v>76</v>
      </c>
      <c r="Y934">
        <v>21</v>
      </c>
      <c r="Z934">
        <v>0</v>
      </c>
      <c r="AA934">
        <v>21</v>
      </c>
      <c r="AB934">
        <v>0</v>
      </c>
      <c r="AC934">
        <v>3</v>
      </c>
      <c r="AD934">
        <v>7</v>
      </c>
      <c r="AE934">
        <v>0</v>
      </c>
      <c r="AF934">
        <v>0</v>
      </c>
      <c r="AG934">
        <v>0</v>
      </c>
      <c r="AH934" t="s">
        <v>160</v>
      </c>
      <c r="AI934" s="1">
        <v>44519.704583333332</v>
      </c>
      <c r="AJ934">
        <v>205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7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>
      <c r="A935" t="s">
        <v>2364</v>
      </c>
      <c r="B935" t="s">
        <v>79</v>
      </c>
      <c r="C935" t="s">
        <v>2326</v>
      </c>
      <c r="D935" t="s">
        <v>81</v>
      </c>
      <c r="E935" s="2" t="str">
        <f>HYPERLINK("capsilon://?command=openfolder&amp;siteaddress=FAM.docvelocity-na8.net&amp;folderid=FXCF38A5C0-7B23-5767-C5D8-EFF99764E5F5","FX21114992")</f>
        <v>FX21114992</v>
      </c>
      <c r="F935" t="s">
        <v>19</v>
      </c>
      <c r="G935" t="s">
        <v>19</v>
      </c>
      <c r="H935" t="s">
        <v>82</v>
      </c>
      <c r="I935" t="s">
        <v>2327</v>
      </c>
      <c r="J935">
        <v>190</v>
      </c>
      <c r="K935" t="s">
        <v>84</v>
      </c>
      <c r="L935" t="s">
        <v>85</v>
      </c>
      <c r="M935" t="s">
        <v>86</v>
      </c>
      <c r="N935">
        <v>2</v>
      </c>
      <c r="O935" s="1">
        <v>44519.59783564815</v>
      </c>
      <c r="P935" s="1">
        <v>44519.642129629632</v>
      </c>
      <c r="Q935">
        <v>2358</v>
      </c>
      <c r="R935">
        <v>1469</v>
      </c>
      <c r="S935" t="b">
        <v>0</v>
      </c>
      <c r="T935" t="s">
        <v>87</v>
      </c>
      <c r="U935" t="b">
        <v>1</v>
      </c>
      <c r="V935" t="s">
        <v>1039</v>
      </c>
      <c r="W935" s="1">
        <v>44519.622719907406</v>
      </c>
      <c r="X935">
        <v>541</v>
      </c>
      <c r="Y935">
        <v>177</v>
      </c>
      <c r="Z935">
        <v>0</v>
      </c>
      <c r="AA935">
        <v>177</v>
      </c>
      <c r="AB935">
        <v>0</v>
      </c>
      <c r="AC935">
        <v>64</v>
      </c>
      <c r="AD935">
        <v>13</v>
      </c>
      <c r="AE935">
        <v>0</v>
      </c>
      <c r="AF935">
        <v>0</v>
      </c>
      <c r="AG935">
        <v>0</v>
      </c>
      <c r="AH935" t="s">
        <v>160</v>
      </c>
      <c r="AI935" s="1">
        <v>44519.642129629632</v>
      </c>
      <c r="AJ935">
        <v>907</v>
      </c>
      <c r="AK935">
        <v>1</v>
      </c>
      <c r="AL935">
        <v>0</v>
      </c>
      <c r="AM935">
        <v>1</v>
      </c>
      <c r="AN935">
        <v>0</v>
      </c>
      <c r="AO935">
        <v>1</v>
      </c>
      <c r="AP935">
        <v>12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>
      <c r="A936" t="s">
        <v>2365</v>
      </c>
      <c r="B936" t="s">
        <v>79</v>
      </c>
      <c r="C936" t="s">
        <v>2331</v>
      </c>
      <c r="D936" t="s">
        <v>81</v>
      </c>
      <c r="E936" s="2" t="str">
        <f>HYPERLINK("capsilon://?command=openfolder&amp;siteaddress=FAM.docvelocity-na8.net&amp;folderid=FXEF3CF768-DB2A-58E3-FD88-612EEF35551C","FX21114174")</f>
        <v>FX21114174</v>
      </c>
      <c r="F936" t="s">
        <v>19</v>
      </c>
      <c r="G936" t="s">
        <v>19</v>
      </c>
      <c r="H936" t="s">
        <v>82</v>
      </c>
      <c r="I936" t="s">
        <v>2332</v>
      </c>
      <c r="J936">
        <v>679</v>
      </c>
      <c r="K936" t="s">
        <v>84</v>
      </c>
      <c r="L936" t="s">
        <v>85</v>
      </c>
      <c r="M936" t="s">
        <v>86</v>
      </c>
      <c r="N936">
        <v>2</v>
      </c>
      <c r="O936" s="1">
        <v>44519.604259259257</v>
      </c>
      <c r="P936" s="1">
        <v>44519.702199074076</v>
      </c>
      <c r="Q936">
        <v>4864</v>
      </c>
      <c r="R936">
        <v>3598</v>
      </c>
      <c r="S936" t="b">
        <v>0</v>
      </c>
      <c r="T936" t="s">
        <v>87</v>
      </c>
      <c r="U936" t="b">
        <v>1</v>
      </c>
      <c r="V936" t="s">
        <v>189</v>
      </c>
      <c r="W936" s="1">
        <v>44519.680231481485</v>
      </c>
      <c r="X936">
        <v>1850</v>
      </c>
      <c r="Y936">
        <v>534</v>
      </c>
      <c r="Z936">
        <v>0</v>
      </c>
      <c r="AA936">
        <v>534</v>
      </c>
      <c r="AB936">
        <v>37</v>
      </c>
      <c r="AC936">
        <v>184</v>
      </c>
      <c r="AD936">
        <v>145</v>
      </c>
      <c r="AE936">
        <v>0</v>
      </c>
      <c r="AF936">
        <v>0</v>
      </c>
      <c r="AG936">
        <v>0</v>
      </c>
      <c r="AH936" t="s">
        <v>160</v>
      </c>
      <c r="AI936" s="1">
        <v>44519.702199074076</v>
      </c>
      <c r="AJ936">
        <v>1714</v>
      </c>
      <c r="AK936">
        <v>2</v>
      </c>
      <c r="AL936">
        <v>0</v>
      </c>
      <c r="AM936">
        <v>2</v>
      </c>
      <c r="AN936">
        <v>37</v>
      </c>
      <c r="AO936">
        <v>3</v>
      </c>
      <c r="AP936">
        <v>143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>
      <c r="A937" t="s">
        <v>2366</v>
      </c>
      <c r="B937" t="s">
        <v>79</v>
      </c>
      <c r="C937" t="s">
        <v>1514</v>
      </c>
      <c r="D937" t="s">
        <v>81</v>
      </c>
      <c r="E937" s="2" t="str">
        <f>HYPERLINK("capsilon://?command=openfolder&amp;siteaddress=FAM.docvelocity-na8.net&amp;folderid=FX0ECA48A4-C0E4-5036-7D55-8CBB7732602D","FX21114665")</f>
        <v>FX21114665</v>
      </c>
      <c r="F937" t="s">
        <v>19</v>
      </c>
      <c r="G937" t="s">
        <v>19</v>
      </c>
      <c r="H937" t="s">
        <v>82</v>
      </c>
      <c r="I937" t="s">
        <v>2367</v>
      </c>
      <c r="J937">
        <v>66</v>
      </c>
      <c r="K937" t="s">
        <v>84</v>
      </c>
      <c r="L937" t="s">
        <v>85</v>
      </c>
      <c r="M937" t="s">
        <v>86</v>
      </c>
      <c r="N937">
        <v>2</v>
      </c>
      <c r="O937" s="1">
        <v>44519.608148148145</v>
      </c>
      <c r="P937" s="1">
        <v>44519.796620370369</v>
      </c>
      <c r="Q937">
        <v>15208</v>
      </c>
      <c r="R937">
        <v>1076</v>
      </c>
      <c r="S937" t="b">
        <v>0</v>
      </c>
      <c r="T937" t="s">
        <v>87</v>
      </c>
      <c r="U937" t="b">
        <v>0</v>
      </c>
      <c r="V937" t="s">
        <v>181</v>
      </c>
      <c r="W937" s="1">
        <v>44519.681157407409</v>
      </c>
      <c r="X937">
        <v>467</v>
      </c>
      <c r="Y937">
        <v>52</v>
      </c>
      <c r="Z937">
        <v>0</v>
      </c>
      <c r="AA937">
        <v>52</v>
      </c>
      <c r="AB937">
        <v>0</v>
      </c>
      <c r="AC937">
        <v>44</v>
      </c>
      <c r="AD937">
        <v>14</v>
      </c>
      <c r="AE937">
        <v>0</v>
      </c>
      <c r="AF937">
        <v>0</v>
      </c>
      <c r="AG937">
        <v>0</v>
      </c>
      <c r="AH937" t="s">
        <v>104</v>
      </c>
      <c r="AI937" s="1">
        <v>44519.796620370369</v>
      </c>
      <c r="AJ937">
        <v>378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14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>
      <c r="A938" t="s">
        <v>2368</v>
      </c>
      <c r="B938" t="s">
        <v>79</v>
      </c>
      <c r="C938" t="s">
        <v>2369</v>
      </c>
      <c r="D938" t="s">
        <v>81</v>
      </c>
      <c r="E938" s="2" t="str">
        <f>HYPERLINK("capsilon://?command=openfolder&amp;siteaddress=FAM.docvelocity-na8.net&amp;folderid=FXB0461FEC-FBB4-3218-792C-FC887B945573","FX21117213")</f>
        <v>FX21117213</v>
      </c>
      <c r="F938" t="s">
        <v>19</v>
      </c>
      <c r="G938" t="s">
        <v>19</v>
      </c>
      <c r="H938" t="s">
        <v>82</v>
      </c>
      <c r="I938" t="s">
        <v>2370</v>
      </c>
      <c r="J938">
        <v>514</v>
      </c>
      <c r="K938" t="s">
        <v>84</v>
      </c>
      <c r="L938" t="s">
        <v>85</v>
      </c>
      <c r="M938" t="s">
        <v>86</v>
      </c>
      <c r="N938">
        <v>2</v>
      </c>
      <c r="O938" s="1">
        <v>44519.608541666668</v>
      </c>
      <c r="P938" s="1">
        <v>44519.813032407408</v>
      </c>
      <c r="Q938">
        <v>14463</v>
      </c>
      <c r="R938">
        <v>3205</v>
      </c>
      <c r="S938" t="b">
        <v>0</v>
      </c>
      <c r="T938" t="s">
        <v>87</v>
      </c>
      <c r="U938" t="b">
        <v>0</v>
      </c>
      <c r="V938" t="s">
        <v>189</v>
      </c>
      <c r="W938" s="1">
        <v>44519.700775462959</v>
      </c>
      <c r="X938">
        <v>1774</v>
      </c>
      <c r="Y938">
        <v>479</v>
      </c>
      <c r="Z938">
        <v>0</v>
      </c>
      <c r="AA938">
        <v>479</v>
      </c>
      <c r="AB938">
        <v>0</v>
      </c>
      <c r="AC938">
        <v>137</v>
      </c>
      <c r="AD938">
        <v>35</v>
      </c>
      <c r="AE938">
        <v>0</v>
      </c>
      <c r="AF938">
        <v>0</v>
      </c>
      <c r="AG938">
        <v>0</v>
      </c>
      <c r="AH938" t="s">
        <v>104</v>
      </c>
      <c r="AI938" s="1">
        <v>44519.813032407408</v>
      </c>
      <c r="AJ938">
        <v>1417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35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>
      <c r="A939" t="s">
        <v>2371</v>
      </c>
      <c r="B939" t="s">
        <v>79</v>
      </c>
      <c r="C939" t="s">
        <v>2372</v>
      </c>
      <c r="D939" t="s">
        <v>81</v>
      </c>
      <c r="E939" s="2" t="str">
        <f>HYPERLINK("capsilon://?command=openfolder&amp;siteaddress=FAM.docvelocity-na8.net&amp;folderid=FX5FFC4D06-451E-905E-16FD-B2964C76F6ED","FX21118996")</f>
        <v>FX21118996</v>
      </c>
      <c r="F939" t="s">
        <v>19</v>
      </c>
      <c r="G939" t="s">
        <v>19</v>
      </c>
      <c r="H939" t="s">
        <v>82</v>
      </c>
      <c r="I939" t="s">
        <v>2373</v>
      </c>
      <c r="J939">
        <v>188</v>
      </c>
      <c r="K939" t="s">
        <v>84</v>
      </c>
      <c r="L939" t="s">
        <v>85</v>
      </c>
      <c r="M939" t="s">
        <v>86</v>
      </c>
      <c r="N939">
        <v>2</v>
      </c>
      <c r="O939" s="1">
        <v>44519.625983796293</v>
      </c>
      <c r="P939" s="1">
        <v>44519.809050925927</v>
      </c>
      <c r="Q939">
        <v>14490</v>
      </c>
      <c r="R939">
        <v>1327</v>
      </c>
      <c r="S939" t="b">
        <v>0</v>
      </c>
      <c r="T939" t="s">
        <v>87</v>
      </c>
      <c r="U939" t="b">
        <v>0</v>
      </c>
      <c r="V939" t="s">
        <v>181</v>
      </c>
      <c r="W939" s="1">
        <v>44519.688634259262</v>
      </c>
      <c r="X939">
        <v>645</v>
      </c>
      <c r="Y939">
        <v>154</v>
      </c>
      <c r="Z939">
        <v>0</v>
      </c>
      <c r="AA939">
        <v>154</v>
      </c>
      <c r="AB939">
        <v>0</v>
      </c>
      <c r="AC939">
        <v>83</v>
      </c>
      <c r="AD939">
        <v>34</v>
      </c>
      <c r="AE939">
        <v>0</v>
      </c>
      <c r="AF939">
        <v>0</v>
      </c>
      <c r="AG939">
        <v>0</v>
      </c>
      <c r="AH939" t="s">
        <v>160</v>
      </c>
      <c r="AI939" s="1">
        <v>44519.809050925927</v>
      </c>
      <c r="AJ939">
        <v>682</v>
      </c>
      <c r="AK939">
        <v>2</v>
      </c>
      <c r="AL939">
        <v>0</v>
      </c>
      <c r="AM939">
        <v>2</v>
      </c>
      <c r="AN939">
        <v>0</v>
      </c>
      <c r="AO939">
        <v>2</v>
      </c>
      <c r="AP939">
        <v>32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>
      <c r="A940" t="s">
        <v>2374</v>
      </c>
      <c r="B940" t="s">
        <v>79</v>
      </c>
      <c r="C940" t="s">
        <v>2375</v>
      </c>
      <c r="D940" t="s">
        <v>81</v>
      </c>
      <c r="E940" s="2" t="str">
        <f>HYPERLINK("capsilon://?command=openfolder&amp;siteaddress=FAM.docvelocity-na8.net&amp;folderid=FX5C4742E9-1622-F5D4-4556-02DCC69DA348","FX21119107")</f>
        <v>FX21119107</v>
      </c>
      <c r="F940" t="s">
        <v>19</v>
      </c>
      <c r="G940" t="s">
        <v>19</v>
      </c>
      <c r="H940" t="s">
        <v>82</v>
      </c>
      <c r="I940" t="s">
        <v>2376</v>
      </c>
      <c r="J940">
        <v>166</v>
      </c>
      <c r="K940" t="s">
        <v>84</v>
      </c>
      <c r="L940" t="s">
        <v>85</v>
      </c>
      <c r="M940" t="s">
        <v>86</v>
      </c>
      <c r="N940">
        <v>2</v>
      </c>
      <c r="O940" s="1">
        <v>44519.62909722222</v>
      </c>
      <c r="P940" s="1">
        <v>44519.815763888888</v>
      </c>
      <c r="Q940">
        <v>14536</v>
      </c>
      <c r="R940">
        <v>1592</v>
      </c>
      <c r="S940" t="b">
        <v>0</v>
      </c>
      <c r="T940" t="s">
        <v>87</v>
      </c>
      <c r="U940" t="b">
        <v>0</v>
      </c>
      <c r="V940" t="s">
        <v>181</v>
      </c>
      <c r="W940" s="1">
        <v>44519.700358796297</v>
      </c>
      <c r="X940">
        <v>1012</v>
      </c>
      <c r="Y940">
        <v>143</v>
      </c>
      <c r="Z940">
        <v>0</v>
      </c>
      <c r="AA940">
        <v>143</v>
      </c>
      <c r="AB940">
        <v>0</v>
      </c>
      <c r="AC940">
        <v>86</v>
      </c>
      <c r="AD940">
        <v>23</v>
      </c>
      <c r="AE940">
        <v>0</v>
      </c>
      <c r="AF940">
        <v>0</v>
      </c>
      <c r="AG940">
        <v>0</v>
      </c>
      <c r="AH940" t="s">
        <v>160</v>
      </c>
      <c r="AI940" s="1">
        <v>44519.815763888888</v>
      </c>
      <c r="AJ940">
        <v>580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23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>
      <c r="A941" t="s">
        <v>2377</v>
      </c>
      <c r="B941" t="s">
        <v>79</v>
      </c>
      <c r="C941" t="s">
        <v>2378</v>
      </c>
      <c r="D941" t="s">
        <v>81</v>
      </c>
      <c r="E941" s="2" t="str">
        <f>HYPERLINK("capsilon://?command=openfolder&amp;siteaddress=FAM.docvelocity-na8.net&amp;folderid=FXE3F966AA-4C00-497B-9FE9-43348EBF86A3","FX21115838")</f>
        <v>FX21115838</v>
      </c>
      <c r="F941" t="s">
        <v>19</v>
      </c>
      <c r="G941" t="s">
        <v>19</v>
      </c>
      <c r="H941" t="s">
        <v>82</v>
      </c>
      <c r="I941" t="s">
        <v>2379</v>
      </c>
      <c r="J941">
        <v>188</v>
      </c>
      <c r="K941" t="s">
        <v>84</v>
      </c>
      <c r="L941" t="s">
        <v>85</v>
      </c>
      <c r="M941" t="s">
        <v>86</v>
      </c>
      <c r="N941">
        <v>2</v>
      </c>
      <c r="O941" s="1">
        <v>44519.632847222223</v>
      </c>
      <c r="P941" s="1">
        <v>44519.823460648149</v>
      </c>
      <c r="Q941">
        <v>13594</v>
      </c>
      <c r="R941">
        <v>2875</v>
      </c>
      <c r="S941" t="b">
        <v>0</v>
      </c>
      <c r="T941" t="s">
        <v>87</v>
      </c>
      <c r="U941" t="b">
        <v>0</v>
      </c>
      <c r="V941" t="s">
        <v>181</v>
      </c>
      <c r="W941" s="1">
        <v>44519.722534722219</v>
      </c>
      <c r="X941">
        <v>1916</v>
      </c>
      <c r="Y941">
        <v>316</v>
      </c>
      <c r="Z941">
        <v>0</v>
      </c>
      <c r="AA941">
        <v>316</v>
      </c>
      <c r="AB941">
        <v>0</v>
      </c>
      <c r="AC941">
        <v>215</v>
      </c>
      <c r="AD941">
        <v>-128</v>
      </c>
      <c r="AE941">
        <v>0</v>
      </c>
      <c r="AF941">
        <v>0</v>
      </c>
      <c r="AG941">
        <v>0</v>
      </c>
      <c r="AH941" t="s">
        <v>104</v>
      </c>
      <c r="AI941" s="1">
        <v>44519.823460648149</v>
      </c>
      <c r="AJ941">
        <v>900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-128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>
      <c r="A942" t="s">
        <v>2380</v>
      </c>
      <c r="B942" t="s">
        <v>79</v>
      </c>
      <c r="C942" t="s">
        <v>2381</v>
      </c>
      <c r="D942" t="s">
        <v>81</v>
      </c>
      <c r="E942" s="2" t="str">
        <f>HYPERLINK("capsilon://?command=openfolder&amp;siteaddress=FAM.docvelocity-na8.net&amp;folderid=FXFF9E59FD-BE74-8958-BFC2-63683AEC4F6C","FX21119800")</f>
        <v>FX21119800</v>
      </c>
      <c r="F942" t="s">
        <v>19</v>
      </c>
      <c r="G942" t="s">
        <v>19</v>
      </c>
      <c r="H942" t="s">
        <v>82</v>
      </c>
      <c r="I942" t="s">
        <v>2382</v>
      </c>
      <c r="J942">
        <v>38</v>
      </c>
      <c r="K942" t="s">
        <v>84</v>
      </c>
      <c r="L942" t="s">
        <v>85</v>
      </c>
      <c r="M942" t="s">
        <v>86</v>
      </c>
      <c r="N942">
        <v>2</v>
      </c>
      <c r="O942" s="1">
        <v>44519.638796296298</v>
      </c>
      <c r="P942" s="1">
        <v>44519.819236111114</v>
      </c>
      <c r="Q942">
        <v>15092</v>
      </c>
      <c r="R942">
        <v>498</v>
      </c>
      <c r="S942" t="b">
        <v>0</v>
      </c>
      <c r="T942" t="s">
        <v>87</v>
      </c>
      <c r="U942" t="b">
        <v>0</v>
      </c>
      <c r="V942" t="s">
        <v>189</v>
      </c>
      <c r="W942" s="1">
        <v>44519.703090277777</v>
      </c>
      <c r="X942">
        <v>199</v>
      </c>
      <c r="Y942">
        <v>37</v>
      </c>
      <c r="Z942">
        <v>0</v>
      </c>
      <c r="AA942">
        <v>37</v>
      </c>
      <c r="AB942">
        <v>0</v>
      </c>
      <c r="AC942">
        <v>8</v>
      </c>
      <c r="AD942">
        <v>1</v>
      </c>
      <c r="AE942">
        <v>0</v>
      </c>
      <c r="AF942">
        <v>0</v>
      </c>
      <c r="AG942">
        <v>0</v>
      </c>
      <c r="AH942" t="s">
        <v>160</v>
      </c>
      <c r="AI942" s="1">
        <v>44519.819236111114</v>
      </c>
      <c r="AJ942">
        <v>299</v>
      </c>
      <c r="AK942">
        <v>1</v>
      </c>
      <c r="AL942">
        <v>0</v>
      </c>
      <c r="AM942">
        <v>1</v>
      </c>
      <c r="AN942">
        <v>0</v>
      </c>
      <c r="AO942">
        <v>1</v>
      </c>
      <c r="AP942">
        <v>0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>
      <c r="A943" t="s">
        <v>2383</v>
      </c>
      <c r="B943" t="s">
        <v>79</v>
      </c>
      <c r="C943" t="s">
        <v>2384</v>
      </c>
      <c r="D943" t="s">
        <v>81</v>
      </c>
      <c r="E943" s="2" t="str">
        <f>HYPERLINK("capsilon://?command=openfolder&amp;siteaddress=FAM.docvelocity-na8.net&amp;folderid=FXBCD7130A-1AEB-BBFC-841E-DB7B9BEBF857","FX21096255")</f>
        <v>FX21096255</v>
      </c>
      <c r="F943" t="s">
        <v>19</v>
      </c>
      <c r="G943" t="s">
        <v>19</v>
      </c>
      <c r="H943" t="s">
        <v>82</v>
      </c>
      <c r="I943" t="s">
        <v>2385</v>
      </c>
      <c r="J943">
        <v>30</v>
      </c>
      <c r="K943" t="s">
        <v>84</v>
      </c>
      <c r="L943" t="s">
        <v>85</v>
      </c>
      <c r="M943" t="s">
        <v>86</v>
      </c>
      <c r="N943">
        <v>2</v>
      </c>
      <c r="O943" s="1">
        <v>44519.648784722223</v>
      </c>
      <c r="P943" s="1">
        <v>44519.820625</v>
      </c>
      <c r="Q943">
        <v>14676</v>
      </c>
      <c r="R943">
        <v>171</v>
      </c>
      <c r="S943" t="b">
        <v>0</v>
      </c>
      <c r="T943" t="s">
        <v>87</v>
      </c>
      <c r="U943" t="b">
        <v>0</v>
      </c>
      <c r="V943" t="s">
        <v>189</v>
      </c>
      <c r="W943" s="1">
        <v>44519.703692129631</v>
      </c>
      <c r="X943">
        <v>52</v>
      </c>
      <c r="Y943">
        <v>9</v>
      </c>
      <c r="Z943">
        <v>0</v>
      </c>
      <c r="AA943">
        <v>9</v>
      </c>
      <c r="AB943">
        <v>0</v>
      </c>
      <c r="AC943">
        <v>3</v>
      </c>
      <c r="AD943">
        <v>21</v>
      </c>
      <c r="AE943">
        <v>0</v>
      </c>
      <c r="AF943">
        <v>0</v>
      </c>
      <c r="AG943">
        <v>0</v>
      </c>
      <c r="AH943" t="s">
        <v>160</v>
      </c>
      <c r="AI943" s="1">
        <v>44519.820625</v>
      </c>
      <c r="AJ943">
        <v>119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21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>
      <c r="A944" t="s">
        <v>2386</v>
      </c>
      <c r="B944" t="s">
        <v>79</v>
      </c>
      <c r="C944" t="s">
        <v>2387</v>
      </c>
      <c r="D944" t="s">
        <v>81</v>
      </c>
      <c r="E944" s="2" t="str">
        <f>HYPERLINK("capsilon://?command=openfolder&amp;siteaddress=FAM.docvelocity-na8.net&amp;folderid=FXD6FD9183-A56F-2443-661C-ECEF7A946175","FX21119825")</f>
        <v>FX21119825</v>
      </c>
      <c r="F944" t="s">
        <v>19</v>
      </c>
      <c r="G944" t="s">
        <v>19</v>
      </c>
      <c r="H944" t="s">
        <v>82</v>
      </c>
      <c r="I944" t="s">
        <v>2388</v>
      </c>
      <c r="J944">
        <v>38</v>
      </c>
      <c r="K944" t="s">
        <v>84</v>
      </c>
      <c r="L944" t="s">
        <v>85</v>
      </c>
      <c r="M944" t="s">
        <v>81</v>
      </c>
      <c r="N944">
        <v>2</v>
      </c>
      <c r="O944" s="1">
        <v>44519.653541666667</v>
      </c>
      <c r="P944" s="1">
        <v>44519.826469907406</v>
      </c>
      <c r="Q944">
        <v>14368</v>
      </c>
      <c r="R944">
        <v>573</v>
      </c>
      <c r="S944" t="b">
        <v>0</v>
      </c>
      <c r="T944" t="s">
        <v>1039</v>
      </c>
      <c r="U944" t="b">
        <v>0</v>
      </c>
      <c r="V944" t="s">
        <v>189</v>
      </c>
      <c r="W944" s="1">
        <v>44519.705092592594</v>
      </c>
      <c r="X944">
        <v>120</v>
      </c>
      <c r="Y944">
        <v>37</v>
      </c>
      <c r="Z944">
        <v>0</v>
      </c>
      <c r="AA944">
        <v>37</v>
      </c>
      <c r="AB944">
        <v>0</v>
      </c>
      <c r="AC944">
        <v>20</v>
      </c>
      <c r="AD944">
        <v>1</v>
      </c>
      <c r="AE944">
        <v>0</v>
      </c>
      <c r="AF944">
        <v>0</v>
      </c>
      <c r="AG944">
        <v>0</v>
      </c>
      <c r="AH944" t="s">
        <v>1039</v>
      </c>
      <c r="AI944" s="1">
        <v>44519.826469907406</v>
      </c>
      <c r="AJ944">
        <v>124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1</v>
      </c>
      <c r="AQ944">
        <v>37</v>
      </c>
      <c r="AR944">
        <v>0</v>
      </c>
      <c r="AS944">
        <v>3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>
      <c r="A945" t="s">
        <v>2389</v>
      </c>
      <c r="B945" t="s">
        <v>79</v>
      </c>
      <c r="C945" t="s">
        <v>2390</v>
      </c>
      <c r="D945" t="s">
        <v>81</v>
      </c>
      <c r="E945" s="2" t="str">
        <f>HYPERLINK("capsilon://?command=openfolder&amp;siteaddress=FAM.docvelocity-na8.net&amp;folderid=FXD5ACF229-5C88-ADE8-303C-9C8B39E16584","FX21118575")</f>
        <v>FX21118575</v>
      </c>
      <c r="F945" t="s">
        <v>19</v>
      </c>
      <c r="G945" t="s">
        <v>19</v>
      </c>
      <c r="H945" t="s">
        <v>82</v>
      </c>
      <c r="I945" t="s">
        <v>2391</v>
      </c>
      <c r="J945">
        <v>348</v>
      </c>
      <c r="K945" t="s">
        <v>84</v>
      </c>
      <c r="L945" t="s">
        <v>85</v>
      </c>
      <c r="M945" t="s">
        <v>86</v>
      </c>
      <c r="N945">
        <v>2</v>
      </c>
      <c r="O945" s="1">
        <v>44519.654432870368</v>
      </c>
      <c r="P945" s="1">
        <v>44519.848877314813</v>
      </c>
      <c r="Q945">
        <v>13014</v>
      </c>
      <c r="R945">
        <v>3786</v>
      </c>
      <c r="S945" t="b">
        <v>0</v>
      </c>
      <c r="T945" t="s">
        <v>87</v>
      </c>
      <c r="U945" t="b">
        <v>0</v>
      </c>
      <c r="V945" t="s">
        <v>189</v>
      </c>
      <c r="W945" s="1">
        <v>44519.764317129629</v>
      </c>
      <c r="X945">
        <v>1711</v>
      </c>
      <c r="Y945">
        <v>458</v>
      </c>
      <c r="Z945">
        <v>0</v>
      </c>
      <c r="AA945">
        <v>458</v>
      </c>
      <c r="AB945">
        <v>0</v>
      </c>
      <c r="AC945">
        <v>288</v>
      </c>
      <c r="AD945">
        <v>-110</v>
      </c>
      <c r="AE945">
        <v>0</v>
      </c>
      <c r="AF945">
        <v>0</v>
      </c>
      <c r="AG945">
        <v>0</v>
      </c>
      <c r="AH945" t="s">
        <v>160</v>
      </c>
      <c r="AI945" s="1">
        <v>44519.848877314813</v>
      </c>
      <c r="AJ945">
        <v>1961</v>
      </c>
      <c r="AK945">
        <v>7</v>
      </c>
      <c r="AL945">
        <v>0</v>
      </c>
      <c r="AM945">
        <v>7</v>
      </c>
      <c r="AN945">
        <v>0</v>
      </c>
      <c r="AO945">
        <v>11</v>
      </c>
      <c r="AP945">
        <v>-117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>
      <c r="A946" t="s">
        <v>2392</v>
      </c>
      <c r="B946" t="s">
        <v>79</v>
      </c>
      <c r="C946" t="s">
        <v>2359</v>
      </c>
      <c r="D946" t="s">
        <v>81</v>
      </c>
      <c r="E946" s="2" t="str">
        <f>HYPERLINK("capsilon://?command=openfolder&amp;siteaddress=FAM.docvelocity-na8.net&amp;folderid=FXFCB572EA-D1E3-55F8-AED9-DC8388CFD813","FX21119261")</f>
        <v>FX21119261</v>
      </c>
      <c r="F946" t="s">
        <v>19</v>
      </c>
      <c r="G946" t="s">
        <v>19</v>
      </c>
      <c r="H946" t="s">
        <v>82</v>
      </c>
      <c r="I946" t="s">
        <v>2393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44519.664918981478</v>
      </c>
      <c r="P946" s="1">
        <v>44522.173587962963</v>
      </c>
      <c r="Q946">
        <v>216439</v>
      </c>
      <c r="R946">
        <v>310</v>
      </c>
      <c r="S946" t="b">
        <v>0</v>
      </c>
      <c r="T946" t="s">
        <v>87</v>
      </c>
      <c r="U946" t="b">
        <v>0</v>
      </c>
      <c r="V946" t="s">
        <v>1039</v>
      </c>
      <c r="W946" s="1">
        <v>44519.729583333334</v>
      </c>
      <c r="X946">
        <v>49</v>
      </c>
      <c r="Y946">
        <v>21</v>
      </c>
      <c r="Z946">
        <v>0</v>
      </c>
      <c r="AA946">
        <v>21</v>
      </c>
      <c r="AB946">
        <v>0</v>
      </c>
      <c r="AC946">
        <v>0</v>
      </c>
      <c r="AD946">
        <v>7</v>
      </c>
      <c r="AE946">
        <v>0</v>
      </c>
      <c r="AF946">
        <v>0</v>
      </c>
      <c r="AG946">
        <v>0</v>
      </c>
      <c r="AH946" t="s">
        <v>160</v>
      </c>
      <c r="AI946" s="1">
        <v>44522.173587962963</v>
      </c>
      <c r="AJ946">
        <v>252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>
      <c r="A947" t="s">
        <v>2394</v>
      </c>
      <c r="B947" t="s">
        <v>79</v>
      </c>
      <c r="C947" t="s">
        <v>2359</v>
      </c>
      <c r="D947" t="s">
        <v>81</v>
      </c>
      <c r="E947" s="2" t="str">
        <f>HYPERLINK("capsilon://?command=openfolder&amp;siteaddress=FAM.docvelocity-na8.net&amp;folderid=FXFCB572EA-D1E3-55F8-AED9-DC8388CFD813","FX21119261")</f>
        <v>FX21119261</v>
      </c>
      <c r="F947" t="s">
        <v>19</v>
      </c>
      <c r="G947" t="s">
        <v>19</v>
      </c>
      <c r="H947" t="s">
        <v>82</v>
      </c>
      <c r="I947" t="s">
        <v>2395</v>
      </c>
      <c r="J947">
        <v>28</v>
      </c>
      <c r="K947" t="s">
        <v>84</v>
      </c>
      <c r="L947" t="s">
        <v>85</v>
      </c>
      <c r="M947" t="s">
        <v>86</v>
      </c>
      <c r="N947">
        <v>2</v>
      </c>
      <c r="O947" s="1">
        <v>44519.665347222224</v>
      </c>
      <c r="P947" s="1">
        <v>44522.178437499999</v>
      </c>
      <c r="Q947">
        <v>216682</v>
      </c>
      <c r="R947">
        <v>449</v>
      </c>
      <c r="S947" t="b">
        <v>0</v>
      </c>
      <c r="T947" t="s">
        <v>87</v>
      </c>
      <c r="U947" t="b">
        <v>0</v>
      </c>
      <c r="V947" t="s">
        <v>1039</v>
      </c>
      <c r="W947" s="1">
        <v>44519.730069444442</v>
      </c>
      <c r="X947">
        <v>41</v>
      </c>
      <c r="Y947">
        <v>21</v>
      </c>
      <c r="Z947">
        <v>0</v>
      </c>
      <c r="AA947">
        <v>21</v>
      </c>
      <c r="AB947">
        <v>0</v>
      </c>
      <c r="AC947">
        <v>0</v>
      </c>
      <c r="AD947">
        <v>7</v>
      </c>
      <c r="AE947">
        <v>0</v>
      </c>
      <c r="AF947">
        <v>0</v>
      </c>
      <c r="AG947">
        <v>0</v>
      </c>
      <c r="AH947" t="s">
        <v>160</v>
      </c>
      <c r="AI947" s="1">
        <v>44522.178437499999</v>
      </c>
      <c r="AJ947">
        <v>334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7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>
      <c r="A948" t="s">
        <v>2396</v>
      </c>
      <c r="B948" t="s">
        <v>79</v>
      </c>
      <c r="C948" t="s">
        <v>2397</v>
      </c>
      <c r="D948" t="s">
        <v>81</v>
      </c>
      <c r="E948" s="2" t="str">
        <f>HYPERLINK("capsilon://?command=openfolder&amp;siteaddress=FAM.docvelocity-na8.net&amp;folderid=FXA4F267F5-56FF-2E66-53F5-52662B5C32F0","FX21119554")</f>
        <v>FX21119554</v>
      </c>
      <c r="F948" t="s">
        <v>19</v>
      </c>
      <c r="G948" t="s">
        <v>19</v>
      </c>
      <c r="H948" t="s">
        <v>82</v>
      </c>
      <c r="I948" t="s">
        <v>2398</v>
      </c>
      <c r="J948">
        <v>276</v>
      </c>
      <c r="K948" t="s">
        <v>84</v>
      </c>
      <c r="L948" t="s">
        <v>85</v>
      </c>
      <c r="M948" t="s">
        <v>86</v>
      </c>
      <c r="N948">
        <v>2</v>
      </c>
      <c r="O948" s="1">
        <v>44519.666238425925</v>
      </c>
      <c r="P948" s="1">
        <v>44522.201724537037</v>
      </c>
      <c r="Q948">
        <v>216397</v>
      </c>
      <c r="R948">
        <v>2669</v>
      </c>
      <c r="S948" t="b">
        <v>0</v>
      </c>
      <c r="T948" t="s">
        <v>87</v>
      </c>
      <c r="U948" t="b">
        <v>0</v>
      </c>
      <c r="V948" t="s">
        <v>1039</v>
      </c>
      <c r="W948" s="1">
        <v>44519.740706018521</v>
      </c>
      <c r="X948">
        <v>714</v>
      </c>
      <c r="Y948">
        <v>233</v>
      </c>
      <c r="Z948">
        <v>0</v>
      </c>
      <c r="AA948">
        <v>233</v>
      </c>
      <c r="AB948">
        <v>0</v>
      </c>
      <c r="AC948">
        <v>84</v>
      </c>
      <c r="AD948">
        <v>43</v>
      </c>
      <c r="AE948">
        <v>0</v>
      </c>
      <c r="AF948">
        <v>0</v>
      </c>
      <c r="AG948">
        <v>0</v>
      </c>
      <c r="AH948" t="s">
        <v>160</v>
      </c>
      <c r="AI948" s="1">
        <v>44522.201724537037</v>
      </c>
      <c r="AJ948">
        <v>1944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43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>
      <c r="A949" t="s">
        <v>2399</v>
      </c>
      <c r="B949" t="s">
        <v>79</v>
      </c>
      <c r="C949" t="s">
        <v>2400</v>
      </c>
      <c r="D949" t="s">
        <v>81</v>
      </c>
      <c r="E949" s="2" t="str">
        <f>HYPERLINK("capsilon://?command=openfolder&amp;siteaddress=FAM.docvelocity-na8.net&amp;folderid=FX86251BC0-60A0-1828-5A9E-0D7E6F23FE5E","FX211013068")</f>
        <v>FX211013068</v>
      </c>
      <c r="F949" t="s">
        <v>19</v>
      </c>
      <c r="G949" t="s">
        <v>19</v>
      </c>
      <c r="H949" t="s">
        <v>82</v>
      </c>
      <c r="I949" t="s">
        <v>2401</v>
      </c>
      <c r="J949">
        <v>90</v>
      </c>
      <c r="K949" t="s">
        <v>84</v>
      </c>
      <c r="L949" t="s">
        <v>85</v>
      </c>
      <c r="M949" t="s">
        <v>86</v>
      </c>
      <c r="N949">
        <v>2</v>
      </c>
      <c r="O949" s="1">
        <v>44501.470057870371</v>
      </c>
      <c r="P949" s="1">
        <v>44501.581736111111</v>
      </c>
      <c r="Q949">
        <v>8630</v>
      </c>
      <c r="R949">
        <v>1019</v>
      </c>
      <c r="S949" t="b">
        <v>0</v>
      </c>
      <c r="T949" t="s">
        <v>87</v>
      </c>
      <c r="U949" t="b">
        <v>0</v>
      </c>
      <c r="V949" t="s">
        <v>181</v>
      </c>
      <c r="W949" s="1">
        <v>44501.482025462959</v>
      </c>
      <c r="X949">
        <v>267</v>
      </c>
      <c r="Y949">
        <v>79</v>
      </c>
      <c r="Z949">
        <v>0</v>
      </c>
      <c r="AA949">
        <v>79</v>
      </c>
      <c r="AB949">
        <v>0</v>
      </c>
      <c r="AC949">
        <v>13</v>
      </c>
      <c r="AD949">
        <v>11</v>
      </c>
      <c r="AE949">
        <v>0</v>
      </c>
      <c r="AF949">
        <v>0</v>
      </c>
      <c r="AG949">
        <v>0</v>
      </c>
      <c r="AH949" t="s">
        <v>89</v>
      </c>
      <c r="AI949" s="1">
        <v>44501.581736111111</v>
      </c>
      <c r="AJ949">
        <v>752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11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>
      <c r="A950" t="s">
        <v>2402</v>
      </c>
      <c r="B950" t="s">
        <v>79</v>
      </c>
      <c r="C950" t="s">
        <v>168</v>
      </c>
      <c r="D950" t="s">
        <v>81</v>
      </c>
      <c r="E950" s="2" t="str">
        <f>HYPERLINK("capsilon://?command=openfolder&amp;siteaddress=FAM.docvelocity-na8.net&amp;folderid=FX192FD0FA-C2A3-096F-41F2-0B52802AEA56","FX211012989")</f>
        <v>FX211012989</v>
      </c>
      <c r="F950" t="s">
        <v>19</v>
      </c>
      <c r="G950" t="s">
        <v>19</v>
      </c>
      <c r="H950" t="s">
        <v>82</v>
      </c>
      <c r="I950" t="s">
        <v>2403</v>
      </c>
      <c r="J950">
        <v>437</v>
      </c>
      <c r="K950" t="s">
        <v>84</v>
      </c>
      <c r="L950" t="s">
        <v>85</v>
      </c>
      <c r="M950" t="s">
        <v>86</v>
      </c>
      <c r="N950">
        <v>2</v>
      </c>
      <c r="O950" s="1">
        <v>44502.556076388886</v>
      </c>
      <c r="P950" s="1">
        <v>44502.741655092592</v>
      </c>
      <c r="Q950">
        <v>11914</v>
      </c>
      <c r="R950">
        <v>4120</v>
      </c>
      <c r="S950" t="b">
        <v>0</v>
      </c>
      <c r="T950" t="s">
        <v>87</v>
      </c>
      <c r="U950" t="b">
        <v>0</v>
      </c>
      <c r="V950" t="s">
        <v>173</v>
      </c>
      <c r="W950" s="1">
        <v>44502.5780787037</v>
      </c>
      <c r="X950">
        <v>1893</v>
      </c>
      <c r="Y950">
        <v>391</v>
      </c>
      <c r="Z950">
        <v>0</v>
      </c>
      <c r="AA950">
        <v>391</v>
      </c>
      <c r="AB950">
        <v>0</v>
      </c>
      <c r="AC950">
        <v>166</v>
      </c>
      <c r="AD950">
        <v>46</v>
      </c>
      <c r="AE950">
        <v>0</v>
      </c>
      <c r="AF950">
        <v>0</v>
      </c>
      <c r="AG950">
        <v>0</v>
      </c>
      <c r="AH950" t="s">
        <v>89</v>
      </c>
      <c r="AI950" s="1">
        <v>44502.741655092592</v>
      </c>
      <c r="AJ950">
        <v>2108</v>
      </c>
      <c r="AK950">
        <v>4</v>
      </c>
      <c r="AL950">
        <v>0</v>
      </c>
      <c r="AM950">
        <v>4</v>
      </c>
      <c r="AN950">
        <v>0</v>
      </c>
      <c r="AO950">
        <v>4</v>
      </c>
      <c r="AP950">
        <v>42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>
      <c r="A951" t="s">
        <v>2404</v>
      </c>
      <c r="B951" t="s">
        <v>79</v>
      </c>
      <c r="C951" t="s">
        <v>1565</v>
      </c>
      <c r="D951" t="s">
        <v>81</v>
      </c>
      <c r="E951" s="2" t="str">
        <f>HYPERLINK("capsilon://?command=openfolder&amp;siteaddress=FAM.docvelocity-na8.net&amp;folderid=FXB22439C6-D2FB-E4A1-C30C-6243A52ED7DA","FX21099814")</f>
        <v>FX21099814</v>
      </c>
      <c r="F951" t="s">
        <v>19</v>
      </c>
      <c r="G951" t="s">
        <v>19</v>
      </c>
      <c r="H951" t="s">
        <v>82</v>
      </c>
      <c r="I951" t="s">
        <v>2405</v>
      </c>
      <c r="J951">
        <v>56</v>
      </c>
      <c r="K951" t="s">
        <v>84</v>
      </c>
      <c r="L951" t="s">
        <v>85</v>
      </c>
      <c r="M951" t="s">
        <v>86</v>
      </c>
      <c r="N951">
        <v>2</v>
      </c>
      <c r="O951" s="1">
        <v>44519.711192129631</v>
      </c>
      <c r="P951" s="1">
        <v>44522.211064814815</v>
      </c>
      <c r="Q951">
        <v>214826</v>
      </c>
      <c r="R951">
        <v>1163</v>
      </c>
      <c r="S951" t="b">
        <v>0</v>
      </c>
      <c r="T951" t="s">
        <v>87</v>
      </c>
      <c r="U951" t="b">
        <v>0</v>
      </c>
      <c r="V951" t="s">
        <v>181</v>
      </c>
      <c r="W951" s="1">
        <v>44519.736585648148</v>
      </c>
      <c r="X951">
        <v>343</v>
      </c>
      <c r="Y951">
        <v>42</v>
      </c>
      <c r="Z951">
        <v>0</v>
      </c>
      <c r="AA951">
        <v>42</v>
      </c>
      <c r="AB951">
        <v>0</v>
      </c>
      <c r="AC951">
        <v>24</v>
      </c>
      <c r="AD951">
        <v>14</v>
      </c>
      <c r="AE951">
        <v>0</v>
      </c>
      <c r="AF951">
        <v>0</v>
      </c>
      <c r="AG951">
        <v>0</v>
      </c>
      <c r="AH951" t="s">
        <v>160</v>
      </c>
      <c r="AI951" s="1">
        <v>44522.211064814815</v>
      </c>
      <c r="AJ951">
        <v>806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14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>
      <c r="A952" t="s">
        <v>2406</v>
      </c>
      <c r="B952" t="s">
        <v>79</v>
      </c>
      <c r="C952" t="s">
        <v>2407</v>
      </c>
      <c r="D952" t="s">
        <v>81</v>
      </c>
      <c r="E952" s="2" t="str">
        <f>HYPERLINK("capsilon://?command=openfolder&amp;siteaddress=FAM.docvelocity-na8.net&amp;folderid=FXE0568CFA-C2E5-EBA2-C212-DEC0B6FBCE41","FX21118747")</f>
        <v>FX21118747</v>
      </c>
      <c r="F952" t="s">
        <v>19</v>
      </c>
      <c r="G952" t="s">
        <v>19</v>
      </c>
      <c r="H952" t="s">
        <v>82</v>
      </c>
      <c r="I952" t="s">
        <v>2408</v>
      </c>
      <c r="J952">
        <v>38</v>
      </c>
      <c r="K952" t="s">
        <v>84</v>
      </c>
      <c r="L952" t="s">
        <v>85</v>
      </c>
      <c r="M952" t="s">
        <v>86</v>
      </c>
      <c r="N952">
        <v>2</v>
      </c>
      <c r="O952" s="1">
        <v>44519.711446759262</v>
      </c>
      <c r="P952" s="1">
        <v>44522.214305555557</v>
      </c>
      <c r="Q952">
        <v>215878</v>
      </c>
      <c r="R952">
        <v>369</v>
      </c>
      <c r="S952" t="b">
        <v>0</v>
      </c>
      <c r="T952" t="s">
        <v>87</v>
      </c>
      <c r="U952" t="b">
        <v>0</v>
      </c>
      <c r="V952" t="s">
        <v>181</v>
      </c>
      <c r="W952" s="1">
        <v>44519.737638888888</v>
      </c>
      <c r="X952">
        <v>90</v>
      </c>
      <c r="Y952">
        <v>37</v>
      </c>
      <c r="Z952">
        <v>0</v>
      </c>
      <c r="AA952">
        <v>37</v>
      </c>
      <c r="AB952">
        <v>0</v>
      </c>
      <c r="AC952">
        <v>21</v>
      </c>
      <c r="AD952">
        <v>1</v>
      </c>
      <c r="AE952">
        <v>0</v>
      </c>
      <c r="AF952">
        <v>0</v>
      </c>
      <c r="AG952">
        <v>0</v>
      </c>
      <c r="AH952" t="s">
        <v>160</v>
      </c>
      <c r="AI952" s="1">
        <v>44522.214305555557</v>
      </c>
      <c r="AJ952">
        <v>279</v>
      </c>
      <c r="AK952">
        <v>1</v>
      </c>
      <c r="AL952">
        <v>0</v>
      </c>
      <c r="AM952">
        <v>1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>
      <c r="A953" t="s">
        <v>2409</v>
      </c>
      <c r="B953" t="s">
        <v>79</v>
      </c>
      <c r="C953" t="s">
        <v>728</v>
      </c>
      <c r="D953" t="s">
        <v>81</v>
      </c>
      <c r="E953" s="2" t="str">
        <f>HYPERLINK("capsilon://?command=openfolder&amp;siteaddress=FAM.docvelocity-na8.net&amp;folderid=FX1CEA3181-AEB9-898B-15A0-D5F589B1B995","FX21112100")</f>
        <v>FX21112100</v>
      </c>
      <c r="F953" t="s">
        <v>19</v>
      </c>
      <c r="G953" t="s">
        <v>19</v>
      </c>
      <c r="H953" t="s">
        <v>82</v>
      </c>
      <c r="I953" t="s">
        <v>2410</v>
      </c>
      <c r="J953">
        <v>66</v>
      </c>
      <c r="K953" t="s">
        <v>84</v>
      </c>
      <c r="L953" t="s">
        <v>85</v>
      </c>
      <c r="M953" t="s">
        <v>86</v>
      </c>
      <c r="N953">
        <v>2</v>
      </c>
      <c r="O953" s="1">
        <v>44519.711689814816</v>
      </c>
      <c r="P953" s="1">
        <v>44522.215381944443</v>
      </c>
      <c r="Q953">
        <v>216190</v>
      </c>
      <c r="R953">
        <v>129</v>
      </c>
      <c r="S953" t="b">
        <v>0</v>
      </c>
      <c r="T953" t="s">
        <v>87</v>
      </c>
      <c r="U953" t="b">
        <v>0</v>
      </c>
      <c r="V953" t="s">
        <v>125</v>
      </c>
      <c r="W953" s="1">
        <v>44519.737905092596</v>
      </c>
      <c r="X953">
        <v>37</v>
      </c>
      <c r="Y953">
        <v>0</v>
      </c>
      <c r="Z953">
        <v>0</v>
      </c>
      <c r="AA953">
        <v>0</v>
      </c>
      <c r="AB953">
        <v>52</v>
      </c>
      <c r="AC953">
        <v>0</v>
      </c>
      <c r="AD953">
        <v>66</v>
      </c>
      <c r="AE953">
        <v>0</v>
      </c>
      <c r="AF953">
        <v>0</v>
      </c>
      <c r="AG953">
        <v>0</v>
      </c>
      <c r="AH953" t="s">
        <v>160</v>
      </c>
      <c r="AI953" s="1">
        <v>44522.215381944443</v>
      </c>
      <c r="AJ953">
        <v>92</v>
      </c>
      <c r="AK953">
        <v>0</v>
      </c>
      <c r="AL953">
        <v>0</v>
      </c>
      <c r="AM953">
        <v>0</v>
      </c>
      <c r="AN953">
        <v>52</v>
      </c>
      <c r="AO953">
        <v>0</v>
      </c>
      <c r="AP953">
        <v>66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>
      <c r="A954" t="s">
        <v>2411</v>
      </c>
      <c r="B954" t="s">
        <v>79</v>
      </c>
      <c r="C954" t="s">
        <v>2412</v>
      </c>
      <c r="D954" t="s">
        <v>81</v>
      </c>
      <c r="E954" s="2" t="str">
        <f>HYPERLINK("capsilon://?command=openfolder&amp;siteaddress=FAM.docvelocity-na8.net&amp;folderid=FX5890E3F0-5BA7-5E13-F68F-252D0F4C49E7","FX21119770")</f>
        <v>FX21119770</v>
      </c>
      <c r="F954" t="s">
        <v>19</v>
      </c>
      <c r="G954" t="s">
        <v>19</v>
      </c>
      <c r="H954" t="s">
        <v>82</v>
      </c>
      <c r="I954" t="s">
        <v>2413</v>
      </c>
      <c r="J954">
        <v>110</v>
      </c>
      <c r="K954" t="s">
        <v>84</v>
      </c>
      <c r="L954" t="s">
        <v>85</v>
      </c>
      <c r="M954" t="s">
        <v>86</v>
      </c>
      <c r="N954">
        <v>2</v>
      </c>
      <c r="O954" s="1">
        <v>44519.712951388887</v>
      </c>
      <c r="P954" s="1">
        <v>44522.228032407409</v>
      </c>
      <c r="Q954">
        <v>215581</v>
      </c>
      <c r="R954">
        <v>1722</v>
      </c>
      <c r="S954" t="b">
        <v>0</v>
      </c>
      <c r="T954" t="s">
        <v>87</v>
      </c>
      <c r="U954" t="b">
        <v>0</v>
      </c>
      <c r="V954" t="s">
        <v>181</v>
      </c>
      <c r="W954" s="1">
        <v>44519.744942129626</v>
      </c>
      <c r="X954">
        <v>630</v>
      </c>
      <c r="Y954">
        <v>103</v>
      </c>
      <c r="Z954">
        <v>0</v>
      </c>
      <c r="AA954">
        <v>103</v>
      </c>
      <c r="AB954">
        <v>0</v>
      </c>
      <c r="AC954">
        <v>44</v>
      </c>
      <c r="AD954">
        <v>7</v>
      </c>
      <c r="AE954">
        <v>0</v>
      </c>
      <c r="AF954">
        <v>0</v>
      </c>
      <c r="AG954">
        <v>0</v>
      </c>
      <c r="AH954" t="s">
        <v>160</v>
      </c>
      <c r="AI954" s="1">
        <v>44522.228032407409</v>
      </c>
      <c r="AJ954">
        <v>1092</v>
      </c>
      <c r="AK954">
        <v>2</v>
      </c>
      <c r="AL954">
        <v>0</v>
      </c>
      <c r="AM954">
        <v>2</v>
      </c>
      <c r="AN954">
        <v>0</v>
      </c>
      <c r="AO954">
        <v>2</v>
      </c>
      <c r="AP954">
        <v>5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>
      <c r="A955" t="s">
        <v>2414</v>
      </c>
      <c r="B955" t="s">
        <v>79</v>
      </c>
      <c r="C955" t="s">
        <v>2415</v>
      </c>
      <c r="D955" t="s">
        <v>81</v>
      </c>
      <c r="E955" s="2" t="str">
        <f>HYPERLINK("capsilon://?command=openfolder&amp;siteaddress=FAM.docvelocity-na8.net&amp;folderid=FX1E87BDC3-5476-43A4-9F41-5D57935AE42F","FX211013290")</f>
        <v>FX211013290</v>
      </c>
      <c r="F955" t="s">
        <v>19</v>
      </c>
      <c r="G955" t="s">
        <v>19</v>
      </c>
      <c r="H955" t="s">
        <v>82</v>
      </c>
      <c r="I955" t="s">
        <v>2416</v>
      </c>
      <c r="J955">
        <v>66</v>
      </c>
      <c r="K955" t="s">
        <v>84</v>
      </c>
      <c r="L955" t="s">
        <v>85</v>
      </c>
      <c r="M955" t="s">
        <v>86</v>
      </c>
      <c r="N955">
        <v>2</v>
      </c>
      <c r="O955" s="1">
        <v>44519.713067129633</v>
      </c>
      <c r="P955" s="1">
        <v>44522.224143518521</v>
      </c>
      <c r="Q955">
        <v>216872</v>
      </c>
      <c r="R955">
        <v>85</v>
      </c>
      <c r="S955" t="b">
        <v>0</v>
      </c>
      <c r="T955" t="s">
        <v>87</v>
      </c>
      <c r="U955" t="b">
        <v>0</v>
      </c>
      <c r="V955" t="s">
        <v>125</v>
      </c>
      <c r="W955" s="1">
        <v>44519.738194444442</v>
      </c>
      <c r="X955">
        <v>24</v>
      </c>
      <c r="Y955">
        <v>0</v>
      </c>
      <c r="Z955">
        <v>0</v>
      </c>
      <c r="AA955">
        <v>0</v>
      </c>
      <c r="AB955">
        <v>52</v>
      </c>
      <c r="AC955">
        <v>0</v>
      </c>
      <c r="AD955">
        <v>66</v>
      </c>
      <c r="AE955">
        <v>0</v>
      </c>
      <c r="AF955">
        <v>0</v>
      </c>
      <c r="AG955">
        <v>0</v>
      </c>
      <c r="AH955" t="s">
        <v>721</v>
      </c>
      <c r="AI955" s="1">
        <v>44522.224143518521</v>
      </c>
      <c r="AJ955">
        <v>61</v>
      </c>
      <c r="AK955">
        <v>0</v>
      </c>
      <c r="AL955">
        <v>0</v>
      </c>
      <c r="AM955">
        <v>0</v>
      </c>
      <c r="AN955">
        <v>52</v>
      </c>
      <c r="AO955">
        <v>0</v>
      </c>
      <c r="AP955">
        <v>66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>
      <c r="A956" t="s">
        <v>2417</v>
      </c>
      <c r="B956" t="s">
        <v>79</v>
      </c>
      <c r="C956" t="s">
        <v>2418</v>
      </c>
      <c r="D956" t="s">
        <v>81</v>
      </c>
      <c r="E956" s="2" t="str">
        <f>HYPERLINK("capsilon://?command=openfolder&amp;siteaddress=FAM.docvelocity-na8.net&amp;folderid=FX2263A330-8545-9435-26DB-7F8DDBD1C55D","FX211012839")</f>
        <v>FX211012839</v>
      </c>
      <c r="F956" t="s">
        <v>19</v>
      </c>
      <c r="G956" t="s">
        <v>19</v>
      </c>
      <c r="H956" t="s">
        <v>82</v>
      </c>
      <c r="I956" t="s">
        <v>2419</v>
      </c>
      <c r="J956">
        <v>66</v>
      </c>
      <c r="K956" t="s">
        <v>84</v>
      </c>
      <c r="L956" t="s">
        <v>85</v>
      </c>
      <c r="M956" t="s">
        <v>86</v>
      </c>
      <c r="N956">
        <v>2</v>
      </c>
      <c r="O956" s="1">
        <v>44519.713634259257</v>
      </c>
      <c r="P956" s="1">
        <v>44522.224479166667</v>
      </c>
      <c r="Q956">
        <v>216891</v>
      </c>
      <c r="R956">
        <v>46</v>
      </c>
      <c r="S956" t="b">
        <v>0</v>
      </c>
      <c r="T956" t="s">
        <v>87</v>
      </c>
      <c r="U956" t="b">
        <v>0</v>
      </c>
      <c r="V956" t="s">
        <v>125</v>
      </c>
      <c r="W956" s="1">
        <v>44519.738402777781</v>
      </c>
      <c r="X956">
        <v>17</v>
      </c>
      <c r="Y956">
        <v>0</v>
      </c>
      <c r="Z956">
        <v>0</v>
      </c>
      <c r="AA956">
        <v>0</v>
      </c>
      <c r="AB956">
        <v>52</v>
      </c>
      <c r="AC956">
        <v>0</v>
      </c>
      <c r="AD956">
        <v>66</v>
      </c>
      <c r="AE956">
        <v>0</v>
      </c>
      <c r="AF956">
        <v>0</v>
      </c>
      <c r="AG956">
        <v>0</v>
      </c>
      <c r="AH956" t="s">
        <v>721</v>
      </c>
      <c r="AI956" s="1">
        <v>44522.224479166667</v>
      </c>
      <c r="AJ956">
        <v>29</v>
      </c>
      <c r="AK956">
        <v>0</v>
      </c>
      <c r="AL956">
        <v>0</v>
      </c>
      <c r="AM956">
        <v>0</v>
      </c>
      <c r="AN956">
        <v>52</v>
      </c>
      <c r="AO956">
        <v>0</v>
      </c>
      <c r="AP956">
        <v>66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>
      <c r="A957" t="s">
        <v>2420</v>
      </c>
      <c r="B957" t="s">
        <v>79</v>
      </c>
      <c r="C957" t="s">
        <v>2421</v>
      </c>
      <c r="D957" t="s">
        <v>81</v>
      </c>
      <c r="E957" s="2" t="str">
        <f>HYPERLINK("capsilon://?command=openfolder&amp;siteaddress=FAM.docvelocity-na8.net&amp;folderid=FX4AAFD48C-D37F-2C99-B243-6F5E42308835","FX21119007")</f>
        <v>FX21119007</v>
      </c>
      <c r="F957" t="s">
        <v>19</v>
      </c>
      <c r="G957" t="s">
        <v>19</v>
      </c>
      <c r="H957" t="s">
        <v>82</v>
      </c>
      <c r="I957" t="s">
        <v>2422</v>
      </c>
      <c r="J957">
        <v>139</v>
      </c>
      <c r="K957" t="s">
        <v>84</v>
      </c>
      <c r="L957" t="s">
        <v>85</v>
      </c>
      <c r="M957" t="s">
        <v>86</v>
      </c>
      <c r="N957">
        <v>2</v>
      </c>
      <c r="O957" s="1">
        <v>44519.715555555558</v>
      </c>
      <c r="P957" s="1">
        <v>44522.227534722224</v>
      </c>
      <c r="Q957">
        <v>216222</v>
      </c>
      <c r="R957">
        <v>813</v>
      </c>
      <c r="S957" t="b">
        <v>0</v>
      </c>
      <c r="T957" t="s">
        <v>87</v>
      </c>
      <c r="U957" t="b">
        <v>0</v>
      </c>
      <c r="V957" t="s">
        <v>125</v>
      </c>
      <c r="W957" s="1">
        <v>44519.744780092595</v>
      </c>
      <c r="X957">
        <v>550</v>
      </c>
      <c r="Y957">
        <v>74</v>
      </c>
      <c r="Z957">
        <v>0</v>
      </c>
      <c r="AA957">
        <v>74</v>
      </c>
      <c r="AB957">
        <v>0</v>
      </c>
      <c r="AC957">
        <v>32</v>
      </c>
      <c r="AD957">
        <v>65</v>
      </c>
      <c r="AE957">
        <v>0</v>
      </c>
      <c r="AF957">
        <v>0</v>
      </c>
      <c r="AG957">
        <v>0</v>
      </c>
      <c r="AH957" t="s">
        <v>721</v>
      </c>
      <c r="AI957" s="1">
        <v>44522.227534722224</v>
      </c>
      <c r="AJ957">
        <v>263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65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>
      <c r="A958" t="s">
        <v>2423</v>
      </c>
      <c r="B958" t="s">
        <v>79</v>
      </c>
      <c r="C958" t="s">
        <v>2421</v>
      </c>
      <c r="D958" t="s">
        <v>81</v>
      </c>
      <c r="E958" s="2" t="str">
        <f>HYPERLINK("capsilon://?command=openfolder&amp;siteaddress=FAM.docvelocity-na8.net&amp;folderid=FX4AAFD48C-D37F-2C99-B243-6F5E42308835","FX21119007")</f>
        <v>FX21119007</v>
      </c>
      <c r="F958" t="s">
        <v>19</v>
      </c>
      <c r="G958" t="s">
        <v>19</v>
      </c>
      <c r="H958" t="s">
        <v>82</v>
      </c>
      <c r="I958" t="s">
        <v>2424</v>
      </c>
      <c r="J958">
        <v>28</v>
      </c>
      <c r="K958" t="s">
        <v>84</v>
      </c>
      <c r="L958" t="s">
        <v>85</v>
      </c>
      <c r="M958" t="s">
        <v>86</v>
      </c>
      <c r="N958">
        <v>2</v>
      </c>
      <c r="O958" s="1">
        <v>44519.71570601852</v>
      </c>
      <c r="P958" s="1">
        <v>44522.229062500002</v>
      </c>
      <c r="Q958">
        <v>216924</v>
      </c>
      <c r="R958">
        <v>230</v>
      </c>
      <c r="S958" t="b">
        <v>0</v>
      </c>
      <c r="T958" t="s">
        <v>87</v>
      </c>
      <c r="U958" t="b">
        <v>0</v>
      </c>
      <c r="V958" t="s">
        <v>1039</v>
      </c>
      <c r="W958" s="1">
        <v>44519.741840277777</v>
      </c>
      <c r="X958">
        <v>98</v>
      </c>
      <c r="Y958">
        <v>21</v>
      </c>
      <c r="Z958">
        <v>0</v>
      </c>
      <c r="AA958">
        <v>21</v>
      </c>
      <c r="AB958">
        <v>0</v>
      </c>
      <c r="AC958">
        <v>11</v>
      </c>
      <c r="AD958">
        <v>7</v>
      </c>
      <c r="AE958">
        <v>0</v>
      </c>
      <c r="AF958">
        <v>0</v>
      </c>
      <c r="AG958">
        <v>0</v>
      </c>
      <c r="AH958" t="s">
        <v>721</v>
      </c>
      <c r="AI958" s="1">
        <v>44522.229062500002</v>
      </c>
      <c r="AJ958">
        <v>132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>
      <c r="A959" t="s">
        <v>2425</v>
      </c>
      <c r="B959" t="s">
        <v>79</v>
      </c>
      <c r="C959" t="s">
        <v>2421</v>
      </c>
      <c r="D959" t="s">
        <v>81</v>
      </c>
      <c r="E959" s="2" t="str">
        <f>HYPERLINK("capsilon://?command=openfolder&amp;siteaddress=FAM.docvelocity-na8.net&amp;folderid=FX4AAFD48C-D37F-2C99-B243-6F5E42308835","FX21119007")</f>
        <v>FX21119007</v>
      </c>
      <c r="F959" t="s">
        <v>19</v>
      </c>
      <c r="G959" t="s">
        <v>19</v>
      </c>
      <c r="H959" t="s">
        <v>82</v>
      </c>
      <c r="I959" t="s">
        <v>2426</v>
      </c>
      <c r="J959">
        <v>28</v>
      </c>
      <c r="K959" t="s">
        <v>84</v>
      </c>
      <c r="L959" t="s">
        <v>85</v>
      </c>
      <c r="M959" t="s">
        <v>86</v>
      </c>
      <c r="N959">
        <v>2</v>
      </c>
      <c r="O959" s="1">
        <v>44519.715902777774</v>
      </c>
      <c r="P959" s="1">
        <v>44522.231319444443</v>
      </c>
      <c r="Q959">
        <v>216818</v>
      </c>
      <c r="R959">
        <v>514</v>
      </c>
      <c r="S959" t="b">
        <v>0</v>
      </c>
      <c r="T959" t="s">
        <v>87</v>
      </c>
      <c r="U959" t="b">
        <v>0</v>
      </c>
      <c r="V959" t="s">
        <v>1039</v>
      </c>
      <c r="W959" s="1">
        <v>44519.744513888887</v>
      </c>
      <c r="X959">
        <v>230</v>
      </c>
      <c r="Y959">
        <v>21</v>
      </c>
      <c r="Z959">
        <v>0</v>
      </c>
      <c r="AA959">
        <v>21</v>
      </c>
      <c r="AB959">
        <v>0</v>
      </c>
      <c r="AC959">
        <v>17</v>
      </c>
      <c r="AD959">
        <v>7</v>
      </c>
      <c r="AE959">
        <v>0</v>
      </c>
      <c r="AF959">
        <v>0</v>
      </c>
      <c r="AG959">
        <v>0</v>
      </c>
      <c r="AH959" t="s">
        <v>160</v>
      </c>
      <c r="AI959" s="1">
        <v>44522.231319444443</v>
      </c>
      <c r="AJ959">
        <v>284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7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>
      <c r="A960" t="s">
        <v>2427</v>
      </c>
      <c r="B960" t="s">
        <v>79</v>
      </c>
      <c r="C960" t="s">
        <v>2421</v>
      </c>
      <c r="D960" t="s">
        <v>81</v>
      </c>
      <c r="E960" s="2" t="str">
        <f>HYPERLINK("capsilon://?command=openfolder&amp;siteaddress=FAM.docvelocity-na8.net&amp;folderid=FX4AAFD48C-D37F-2C99-B243-6F5E42308835","FX21119007")</f>
        <v>FX21119007</v>
      </c>
      <c r="F960" t="s">
        <v>19</v>
      </c>
      <c r="G960" t="s">
        <v>19</v>
      </c>
      <c r="H960" t="s">
        <v>82</v>
      </c>
      <c r="I960" t="s">
        <v>2428</v>
      </c>
      <c r="J960">
        <v>28</v>
      </c>
      <c r="K960" t="s">
        <v>84</v>
      </c>
      <c r="L960" t="s">
        <v>85</v>
      </c>
      <c r="M960" t="s">
        <v>86</v>
      </c>
      <c r="N960">
        <v>2</v>
      </c>
      <c r="O960" s="1">
        <v>44519.716006944444</v>
      </c>
      <c r="P960" s="1">
        <v>44522.230474537035</v>
      </c>
      <c r="Q960">
        <v>217026</v>
      </c>
      <c r="R960">
        <v>224</v>
      </c>
      <c r="S960" t="b">
        <v>0</v>
      </c>
      <c r="T960" t="s">
        <v>87</v>
      </c>
      <c r="U960" t="b">
        <v>0</v>
      </c>
      <c r="V960" t="s">
        <v>1039</v>
      </c>
      <c r="W960" s="1">
        <v>44519.745706018519</v>
      </c>
      <c r="X960">
        <v>103</v>
      </c>
      <c r="Y960">
        <v>21</v>
      </c>
      <c r="Z960">
        <v>0</v>
      </c>
      <c r="AA960">
        <v>21</v>
      </c>
      <c r="AB960">
        <v>0</v>
      </c>
      <c r="AC960">
        <v>11</v>
      </c>
      <c r="AD960">
        <v>7</v>
      </c>
      <c r="AE960">
        <v>0</v>
      </c>
      <c r="AF960">
        <v>0</v>
      </c>
      <c r="AG960">
        <v>0</v>
      </c>
      <c r="AH960" t="s">
        <v>721</v>
      </c>
      <c r="AI960" s="1">
        <v>44522.230474537035</v>
      </c>
      <c r="AJ960">
        <v>121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7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>
      <c r="A961" t="s">
        <v>2429</v>
      </c>
      <c r="B961" t="s">
        <v>79</v>
      </c>
      <c r="C961" t="s">
        <v>2421</v>
      </c>
      <c r="D961" t="s">
        <v>81</v>
      </c>
      <c r="E961" s="2" t="str">
        <f>HYPERLINK("capsilon://?command=openfolder&amp;siteaddress=FAM.docvelocity-na8.net&amp;folderid=FX4AAFD48C-D37F-2C99-B243-6F5E42308835","FX21119007")</f>
        <v>FX21119007</v>
      </c>
      <c r="F961" t="s">
        <v>19</v>
      </c>
      <c r="G961" t="s">
        <v>19</v>
      </c>
      <c r="H961" t="s">
        <v>82</v>
      </c>
      <c r="I961" t="s">
        <v>2430</v>
      </c>
      <c r="J961">
        <v>28</v>
      </c>
      <c r="K961" t="s">
        <v>84</v>
      </c>
      <c r="L961" t="s">
        <v>85</v>
      </c>
      <c r="M961" t="s">
        <v>86</v>
      </c>
      <c r="N961">
        <v>2</v>
      </c>
      <c r="O961" s="1">
        <v>44519.716296296298</v>
      </c>
      <c r="P961" s="1">
        <v>44522.231874999998</v>
      </c>
      <c r="Q961">
        <v>217038</v>
      </c>
      <c r="R961">
        <v>308</v>
      </c>
      <c r="S961" t="b">
        <v>0</v>
      </c>
      <c r="T961" t="s">
        <v>87</v>
      </c>
      <c r="U961" t="b">
        <v>0</v>
      </c>
      <c r="V961" t="s">
        <v>125</v>
      </c>
      <c r="W961" s="1">
        <v>44519.746967592589</v>
      </c>
      <c r="X961">
        <v>188</v>
      </c>
      <c r="Y961">
        <v>21</v>
      </c>
      <c r="Z961">
        <v>0</v>
      </c>
      <c r="AA961">
        <v>21</v>
      </c>
      <c r="AB961">
        <v>0</v>
      </c>
      <c r="AC961">
        <v>16</v>
      </c>
      <c r="AD961">
        <v>7</v>
      </c>
      <c r="AE961">
        <v>0</v>
      </c>
      <c r="AF961">
        <v>0</v>
      </c>
      <c r="AG961">
        <v>0</v>
      </c>
      <c r="AH961" t="s">
        <v>721</v>
      </c>
      <c r="AI961" s="1">
        <v>44522.231874999998</v>
      </c>
      <c r="AJ961">
        <v>120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7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>
      <c r="A962" t="s">
        <v>2431</v>
      </c>
      <c r="B962" t="s">
        <v>79</v>
      </c>
      <c r="C962" t="s">
        <v>2421</v>
      </c>
      <c r="D962" t="s">
        <v>81</v>
      </c>
      <c r="E962" s="2" t="str">
        <f>HYPERLINK("capsilon://?command=openfolder&amp;siteaddress=FAM.docvelocity-na8.net&amp;folderid=FX4AAFD48C-D37F-2C99-B243-6F5E42308835","FX21119007")</f>
        <v>FX21119007</v>
      </c>
      <c r="F962" t="s">
        <v>19</v>
      </c>
      <c r="G962" t="s">
        <v>19</v>
      </c>
      <c r="H962" t="s">
        <v>82</v>
      </c>
      <c r="I962" t="s">
        <v>2432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44519.716550925928</v>
      </c>
      <c r="P962" s="1">
        <v>44522.233344907407</v>
      </c>
      <c r="Q962">
        <v>217129</v>
      </c>
      <c r="R962">
        <v>322</v>
      </c>
      <c r="S962" t="b">
        <v>0</v>
      </c>
      <c r="T962" t="s">
        <v>87</v>
      </c>
      <c r="U962" t="b">
        <v>0</v>
      </c>
      <c r="V962" t="s">
        <v>181</v>
      </c>
      <c r="W962" s="1">
        <v>44519.746851851851</v>
      </c>
      <c r="X962">
        <v>165</v>
      </c>
      <c r="Y962">
        <v>21</v>
      </c>
      <c r="Z962">
        <v>0</v>
      </c>
      <c r="AA962">
        <v>21</v>
      </c>
      <c r="AB962">
        <v>0</v>
      </c>
      <c r="AC962">
        <v>17</v>
      </c>
      <c r="AD962">
        <v>7</v>
      </c>
      <c r="AE962">
        <v>0</v>
      </c>
      <c r="AF962">
        <v>0</v>
      </c>
      <c r="AG962">
        <v>0</v>
      </c>
      <c r="AH962" t="s">
        <v>721</v>
      </c>
      <c r="AI962" s="1">
        <v>44522.233344907407</v>
      </c>
      <c r="AJ962">
        <v>126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>
      <c r="A963" t="s">
        <v>2433</v>
      </c>
      <c r="B963" t="s">
        <v>79</v>
      </c>
      <c r="C963" t="s">
        <v>2421</v>
      </c>
      <c r="D963" t="s">
        <v>81</v>
      </c>
      <c r="E963" s="2" t="str">
        <f>HYPERLINK("capsilon://?command=openfolder&amp;siteaddress=FAM.docvelocity-na8.net&amp;folderid=FX4AAFD48C-D37F-2C99-B243-6F5E42308835","FX21119007")</f>
        <v>FX21119007</v>
      </c>
      <c r="F963" t="s">
        <v>19</v>
      </c>
      <c r="G963" t="s">
        <v>19</v>
      </c>
      <c r="H963" t="s">
        <v>82</v>
      </c>
      <c r="I963" t="s">
        <v>2434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44519.716956018521</v>
      </c>
      <c r="P963" s="1">
        <v>44522.234398148146</v>
      </c>
      <c r="Q963">
        <v>217204</v>
      </c>
      <c r="R963">
        <v>303</v>
      </c>
      <c r="S963" t="b">
        <v>0</v>
      </c>
      <c r="T963" t="s">
        <v>87</v>
      </c>
      <c r="U963" t="b">
        <v>0</v>
      </c>
      <c r="V963" t="s">
        <v>1039</v>
      </c>
      <c r="W963" s="1">
        <v>44519.746759259258</v>
      </c>
      <c r="X963">
        <v>90</v>
      </c>
      <c r="Y963">
        <v>21</v>
      </c>
      <c r="Z963">
        <v>0</v>
      </c>
      <c r="AA963">
        <v>21</v>
      </c>
      <c r="AB963">
        <v>0</v>
      </c>
      <c r="AC963">
        <v>6</v>
      </c>
      <c r="AD963">
        <v>7</v>
      </c>
      <c r="AE963">
        <v>0</v>
      </c>
      <c r="AF963">
        <v>0</v>
      </c>
      <c r="AG963">
        <v>0</v>
      </c>
      <c r="AH963" t="s">
        <v>160</v>
      </c>
      <c r="AI963" s="1">
        <v>44522.234398148146</v>
      </c>
      <c r="AJ963">
        <v>213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>
      <c r="A964" t="s">
        <v>2435</v>
      </c>
      <c r="B964" t="s">
        <v>79</v>
      </c>
      <c r="C964" t="s">
        <v>2421</v>
      </c>
      <c r="D964" t="s">
        <v>81</v>
      </c>
      <c r="E964" s="2" t="str">
        <f>HYPERLINK("capsilon://?command=openfolder&amp;siteaddress=FAM.docvelocity-na8.net&amp;folderid=FX4AAFD48C-D37F-2C99-B243-6F5E42308835","FX21119007")</f>
        <v>FX21119007</v>
      </c>
      <c r="F964" t="s">
        <v>19</v>
      </c>
      <c r="G964" t="s">
        <v>19</v>
      </c>
      <c r="H964" t="s">
        <v>82</v>
      </c>
      <c r="I964" t="s">
        <v>2436</v>
      </c>
      <c r="J964">
        <v>71</v>
      </c>
      <c r="K964" t="s">
        <v>84</v>
      </c>
      <c r="L964" t="s">
        <v>85</v>
      </c>
      <c r="M964" t="s">
        <v>86</v>
      </c>
      <c r="N964">
        <v>1</v>
      </c>
      <c r="O964" s="1">
        <v>44519.717152777775</v>
      </c>
      <c r="P964" s="1">
        <v>44522.220902777779</v>
      </c>
      <c r="Q964">
        <v>216003</v>
      </c>
      <c r="R964">
        <v>321</v>
      </c>
      <c r="S964" t="b">
        <v>0</v>
      </c>
      <c r="T964" t="s">
        <v>87</v>
      </c>
      <c r="U964" t="b">
        <v>0</v>
      </c>
      <c r="V964" t="s">
        <v>231</v>
      </c>
      <c r="W964" s="1">
        <v>44522.220902777779</v>
      </c>
      <c r="X964">
        <v>98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71</v>
      </c>
      <c r="AE964">
        <v>66</v>
      </c>
      <c r="AF964">
        <v>0</v>
      </c>
      <c r="AG964">
        <v>2</v>
      </c>
      <c r="AH964" t="s">
        <v>87</v>
      </c>
      <c r="AI964" t="s">
        <v>87</v>
      </c>
      <c r="AJ964" t="s">
        <v>87</v>
      </c>
      <c r="AK964" t="s">
        <v>87</v>
      </c>
      <c r="AL964" t="s">
        <v>87</v>
      </c>
      <c r="AM964" t="s">
        <v>87</v>
      </c>
      <c r="AN964" t="s">
        <v>87</v>
      </c>
      <c r="AO964" t="s">
        <v>87</v>
      </c>
      <c r="AP964" t="s">
        <v>87</v>
      </c>
      <c r="AQ964" t="s">
        <v>87</v>
      </c>
      <c r="AR964" t="s">
        <v>87</v>
      </c>
      <c r="AS964" t="s">
        <v>87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>
      <c r="A965" t="s">
        <v>2437</v>
      </c>
      <c r="B965" t="s">
        <v>79</v>
      </c>
      <c r="C965" t="s">
        <v>1719</v>
      </c>
      <c r="D965" t="s">
        <v>81</v>
      </c>
      <c r="E965" s="2" t="str">
        <f>HYPERLINK("capsilon://?command=openfolder&amp;siteaddress=FAM.docvelocity-na8.net&amp;folderid=FXA2D19EBB-8349-6140-2D19-2A58886C7869","FX21115477")</f>
        <v>FX21115477</v>
      </c>
      <c r="F965" t="s">
        <v>19</v>
      </c>
      <c r="G965" t="s">
        <v>19</v>
      </c>
      <c r="H965" t="s">
        <v>82</v>
      </c>
      <c r="I965" t="s">
        <v>2438</v>
      </c>
      <c r="J965">
        <v>66</v>
      </c>
      <c r="K965" t="s">
        <v>84</v>
      </c>
      <c r="L965" t="s">
        <v>85</v>
      </c>
      <c r="M965" t="s">
        <v>86</v>
      </c>
      <c r="N965">
        <v>2</v>
      </c>
      <c r="O965" s="1">
        <v>44519.717442129629</v>
      </c>
      <c r="P965" s="1">
        <v>44522.234756944446</v>
      </c>
      <c r="Q965">
        <v>217136</v>
      </c>
      <c r="R965">
        <v>360</v>
      </c>
      <c r="S965" t="b">
        <v>0</v>
      </c>
      <c r="T965" t="s">
        <v>87</v>
      </c>
      <c r="U965" t="b">
        <v>0</v>
      </c>
      <c r="V965" t="s">
        <v>181</v>
      </c>
      <c r="W965" s="1">
        <v>44519.748460648145</v>
      </c>
      <c r="X965">
        <v>138</v>
      </c>
      <c r="Y965">
        <v>52</v>
      </c>
      <c r="Z965">
        <v>0</v>
      </c>
      <c r="AA965">
        <v>52</v>
      </c>
      <c r="AB965">
        <v>0</v>
      </c>
      <c r="AC965">
        <v>22</v>
      </c>
      <c r="AD965">
        <v>14</v>
      </c>
      <c r="AE965">
        <v>0</v>
      </c>
      <c r="AF965">
        <v>0</v>
      </c>
      <c r="AG965">
        <v>0</v>
      </c>
      <c r="AH965" t="s">
        <v>182</v>
      </c>
      <c r="AI965" s="1">
        <v>44522.234756944446</v>
      </c>
      <c r="AJ965">
        <v>222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14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>
      <c r="A966" t="s">
        <v>2439</v>
      </c>
      <c r="B966" t="s">
        <v>79</v>
      </c>
      <c r="C966" t="s">
        <v>2407</v>
      </c>
      <c r="D966" t="s">
        <v>81</v>
      </c>
      <c r="E966" s="2" t="str">
        <f>HYPERLINK("capsilon://?command=openfolder&amp;siteaddress=FAM.docvelocity-na8.net&amp;folderid=FXE0568CFA-C2E5-EBA2-C212-DEC0B6FBCE41","FX21118747")</f>
        <v>FX21118747</v>
      </c>
      <c r="F966" t="s">
        <v>19</v>
      </c>
      <c r="G966" t="s">
        <v>19</v>
      </c>
      <c r="H966" t="s">
        <v>82</v>
      </c>
      <c r="I966" t="s">
        <v>2440</v>
      </c>
      <c r="J966">
        <v>130</v>
      </c>
      <c r="K966" t="s">
        <v>84</v>
      </c>
      <c r="L966" t="s">
        <v>85</v>
      </c>
      <c r="M966" t="s">
        <v>86</v>
      </c>
      <c r="N966">
        <v>2</v>
      </c>
      <c r="O966" s="1">
        <v>44519.717916666668</v>
      </c>
      <c r="P966" s="1">
        <v>44522.235972222225</v>
      </c>
      <c r="Q966">
        <v>216203</v>
      </c>
      <c r="R966">
        <v>1357</v>
      </c>
      <c r="S966" t="b">
        <v>0</v>
      </c>
      <c r="T966" t="s">
        <v>87</v>
      </c>
      <c r="U966" t="b">
        <v>0</v>
      </c>
      <c r="V966" t="s">
        <v>1039</v>
      </c>
      <c r="W966" s="1">
        <v>44519.763333333336</v>
      </c>
      <c r="X966">
        <v>1131</v>
      </c>
      <c r="Y966">
        <v>82</v>
      </c>
      <c r="Z966">
        <v>0</v>
      </c>
      <c r="AA966">
        <v>82</v>
      </c>
      <c r="AB966">
        <v>0</v>
      </c>
      <c r="AC966">
        <v>42</v>
      </c>
      <c r="AD966">
        <v>48</v>
      </c>
      <c r="AE966">
        <v>0</v>
      </c>
      <c r="AF966">
        <v>0</v>
      </c>
      <c r="AG966">
        <v>0</v>
      </c>
      <c r="AH966" t="s">
        <v>721</v>
      </c>
      <c r="AI966" s="1">
        <v>44522.235972222225</v>
      </c>
      <c r="AJ966">
        <v>226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48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>
      <c r="A967" t="s">
        <v>2441</v>
      </c>
      <c r="B967" t="s">
        <v>79</v>
      </c>
      <c r="C967" t="s">
        <v>1547</v>
      </c>
      <c r="D967" t="s">
        <v>81</v>
      </c>
      <c r="E967" s="2" t="str">
        <f>HYPERLINK("capsilon://?command=openfolder&amp;siteaddress=FAM.docvelocity-na8.net&amp;folderid=FX275D65C3-B73E-E42B-44EB-6C79300FE41D","FX21115683")</f>
        <v>FX21115683</v>
      </c>
      <c r="F967" t="s">
        <v>19</v>
      </c>
      <c r="G967" t="s">
        <v>19</v>
      </c>
      <c r="H967" t="s">
        <v>82</v>
      </c>
      <c r="I967" t="s">
        <v>2442</v>
      </c>
      <c r="J967">
        <v>66</v>
      </c>
      <c r="K967" t="s">
        <v>84</v>
      </c>
      <c r="L967" t="s">
        <v>85</v>
      </c>
      <c r="M967" t="s">
        <v>86</v>
      </c>
      <c r="N967">
        <v>2</v>
      </c>
      <c r="O967" s="1">
        <v>44519.718275462961</v>
      </c>
      <c r="P967" s="1">
        <v>44522.241215277776</v>
      </c>
      <c r="Q967">
        <v>217184</v>
      </c>
      <c r="R967">
        <v>798</v>
      </c>
      <c r="S967" t="b">
        <v>0</v>
      </c>
      <c r="T967" t="s">
        <v>87</v>
      </c>
      <c r="U967" t="b">
        <v>0</v>
      </c>
      <c r="V967" t="s">
        <v>1039</v>
      </c>
      <c r="W967" s="1">
        <v>44519.750023148146</v>
      </c>
      <c r="X967">
        <v>210</v>
      </c>
      <c r="Y967">
        <v>52</v>
      </c>
      <c r="Z967">
        <v>0</v>
      </c>
      <c r="AA967">
        <v>52</v>
      </c>
      <c r="AB967">
        <v>0</v>
      </c>
      <c r="AC967">
        <v>32</v>
      </c>
      <c r="AD967">
        <v>14</v>
      </c>
      <c r="AE967">
        <v>0</v>
      </c>
      <c r="AF967">
        <v>0</v>
      </c>
      <c r="AG967">
        <v>0</v>
      </c>
      <c r="AH967" t="s">
        <v>160</v>
      </c>
      <c r="AI967" s="1">
        <v>44522.241215277776</v>
      </c>
      <c r="AJ967">
        <v>588</v>
      </c>
      <c r="AK967">
        <v>1</v>
      </c>
      <c r="AL967">
        <v>0</v>
      </c>
      <c r="AM967">
        <v>1</v>
      </c>
      <c r="AN967">
        <v>0</v>
      </c>
      <c r="AO967">
        <v>1</v>
      </c>
      <c r="AP967">
        <v>13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>
      <c r="A968" t="s">
        <v>2443</v>
      </c>
      <c r="B968" t="s">
        <v>79</v>
      </c>
      <c r="C968" t="s">
        <v>2369</v>
      </c>
      <c r="D968" t="s">
        <v>81</v>
      </c>
      <c r="E968" s="2" t="str">
        <f>HYPERLINK("capsilon://?command=openfolder&amp;siteaddress=FAM.docvelocity-na8.net&amp;folderid=FXB0461FEC-FBB4-3218-792C-FC887B945573","FX21117213")</f>
        <v>FX21117213</v>
      </c>
      <c r="F968" t="s">
        <v>19</v>
      </c>
      <c r="G968" t="s">
        <v>19</v>
      </c>
      <c r="H968" t="s">
        <v>82</v>
      </c>
      <c r="I968" t="s">
        <v>2444</v>
      </c>
      <c r="J968">
        <v>66</v>
      </c>
      <c r="K968" t="s">
        <v>84</v>
      </c>
      <c r="L968" t="s">
        <v>85</v>
      </c>
      <c r="M968" t="s">
        <v>86</v>
      </c>
      <c r="N968">
        <v>1</v>
      </c>
      <c r="O968" s="1">
        <v>44519.718518518515</v>
      </c>
      <c r="P968" s="1">
        <v>44522.222175925926</v>
      </c>
      <c r="Q968">
        <v>216064</v>
      </c>
      <c r="R968">
        <v>252</v>
      </c>
      <c r="S968" t="b">
        <v>0</v>
      </c>
      <c r="T968" t="s">
        <v>87</v>
      </c>
      <c r="U968" t="b">
        <v>0</v>
      </c>
      <c r="V968" t="s">
        <v>231</v>
      </c>
      <c r="W968" s="1">
        <v>44522.222175925926</v>
      </c>
      <c r="X968">
        <v>110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66</v>
      </c>
      <c r="AE968">
        <v>52</v>
      </c>
      <c r="AF968">
        <v>0</v>
      </c>
      <c r="AG968">
        <v>1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>
      <c r="A969" t="s">
        <v>2445</v>
      </c>
      <c r="B969" t="s">
        <v>79</v>
      </c>
      <c r="C969" t="s">
        <v>2237</v>
      </c>
      <c r="D969" t="s">
        <v>81</v>
      </c>
      <c r="E969" s="2" t="str">
        <f>HYPERLINK("capsilon://?command=openfolder&amp;siteaddress=FAM.docvelocity-na8.net&amp;folderid=FX9AA84CCF-7EB9-BBE0-7F7D-66BECD6A6F72","FX21114912")</f>
        <v>FX21114912</v>
      </c>
      <c r="F969" t="s">
        <v>19</v>
      </c>
      <c r="G969" t="s">
        <v>19</v>
      </c>
      <c r="H969" t="s">
        <v>82</v>
      </c>
      <c r="I969" t="s">
        <v>2446</v>
      </c>
      <c r="J969">
        <v>66</v>
      </c>
      <c r="K969" t="s">
        <v>84</v>
      </c>
      <c r="L969" t="s">
        <v>85</v>
      </c>
      <c r="M969" t="s">
        <v>86</v>
      </c>
      <c r="N969">
        <v>2</v>
      </c>
      <c r="O969" s="1">
        <v>44519.7187037037</v>
      </c>
      <c r="P969" s="1">
        <v>44522.23778935185</v>
      </c>
      <c r="Q969">
        <v>217167</v>
      </c>
      <c r="R969">
        <v>482</v>
      </c>
      <c r="S969" t="b">
        <v>0</v>
      </c>
      <c r="T969" t="s">
        <v>87</v>
      </c>
      <c r="U969" t="b">
        <v>0</v>
      </c>
      <c r="V969" t="s">
        <v>181</v>
      </c>
      <c r="W969" s="1">
        <v>44519.751388888886</v>
      </c>
      <c r="X969">
        <v>221</v>
      </c>
      <c r="Y969">
        <v>52</v>
      </c>
      <c r="Z969">
        <v>0</v>
      </c>
      <c r="AA969">
        <v>52</v>
      </c>
      <c r="AB969">
        <v>0</v>
      </c>
      <c r="AC969">
        <v>33</v>
      </c>
      <c r="AD969">
        <v>14</v>
      </c>
      <c r="AE969">
        <v>0</v>
      </c>
      <c r="AF969">
        <v>0</v>
      </c>
      <c r="AG969">
        <v>0</v>
      </c>
      <c r="AH969" t="s">
        <v>182</v>
      </c>
      <c r="AI969" s="1">
        <v>44522.23778935185</v>
      </c>
      <c r="AJ969">
        <v>261</v>
      </c>
      <c r="AK969">
        <v>1</v>
      </c>
      <c r="AL969">
        <v>0</v>
      </c>
      <c r="AM969">
        <v>1</v>
      </c>
      <c r="AN969">
        <v>0</v>
      </c>
      <c r="AO969">
        <v>1</v>
      </c>
      <c r="AP969">
        <v>13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>
      <c r="A970" t="s">
        <v>2447</v>
      </c>
      <c r="B970" t="s">
        <v>79</v>
      </c>
      <c r="C970" t="s">
        <v>2448</v>
      </c>
      <c r="D970" t="s">
        <v>81</v>
      </c>
      <c r="E970" s="2" t="str">
        <f>HYPERLINK("capsilon://?command=openfolder&amp;siteaddress=FAM.docvelocity-na8.net&amp;folderid=FX68B0EFAA-E0E6-74AD-3C75-45E68F6BC1DB","FX21116347")</f>
        <v>FX21116347</v>
      </c>
      <c r="F970" t="s">
        <v>19</v>
      </c>
      <c r="G970" t="s">
        <v>19</v>
      </c>
      <c r="H970" t="s">
        <v>82</v>
      </c>
      <c r="I970" t="s">
        <v>2449</v>
      </c>
      <c r="J970">
        <v>66</v>
      </c>
      <c r="K970" t="s">
        <v>84</v>
      </c>
      <c r="L970" t="s">
        <v>85</v>
      </c>
      <c r="M970" t="s">
        <v>86</v>
      </c>
      <c r="N970">
        <v>2</v>
      </c>
      <c r="O970" s="1">
        <v>44519.718761574077</v>
      </c>
      <c r="P970" s="1">
        <v>44522.238287037035</v>
      </c>
      <c r="Q970">
        <v>217355</v>
      </c>
      <c r="R970">
        <v>332</v>
      </c>
      <c r="S970" t="b">
        <v>0</v>
      </c>
      <c r="T970" t="s">
        <v>87</v>
      </c>
      <c r="U970" t="b">
        <v>0</v>
      </c>
      <c r="V970" t="s">
        <v>1039</v>
      </c>
      <c r="W970" s="1">
        <v>44519.752129629633</v>
      </c>
      <c r="X970">
        <v>132</v>
      </c>
      <c r="Y970">
        <v>52</v>
      </c>
      <c r="Z970">
        <v>0</v>
      </c>
      <c r="AA970">
        <v>52</v>
      </c>
      <c r="AB970">
        <v>0</v>
      </c>
      <c r="AC970">
        <v>20</v>
      </c>
      <c r="AD970">
        <v>14</v>
      </c>
      <c r="AE970">
        <v>0</v>
      </c>
      <c r="AF970">
        <v>0</v>
      </c>
      <c r="AG970">
        <v>0</v>
      </c>
      <c r="AH970" t="s">
        <v>721</v>
      </c>
      <c r="AI970" s="1">
        <v>44522.238287037035</v>
      </c>
      <c r="AJ970">
        <v>200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14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>
      <c r="A971" t="s">
        <v>2450</v>
      </c>
      <c r="B971" t="s">
        <v>79</v>
      </c>
      <c r="C971" t="s">
        <v>2344</v>
      </c>
      <c r="D971" t="s">
        <v>81</v>
      </c>
      <c r="E971" s="2" t="str">
        <f>HYPERLINK("capsilon://?command=openfolder&amp;siteaddress=FAM.docvelocity-na8.net&amp;folderid=FX63DD7B4A-7CB6-5455-3CAC-981619FCB9B3","FX21104859")</f>
        <v>FX21104859</v>
      </c>
      <c r="F971" t="s">
        <v>19</v>
      </c>
      <c r="G971" t="s">
        <v>19</v>
      </c>
      <c r="H971" t="s">
        <v>82</v>
      </c>
      <c r="I971" t="s">
        <v>2345</v>
      </c>
      <c r="J971">
        <v>46</v>
      </c>
      <c r="K971" t="s">
        <v>84</v>
      </c>
      <c r="L971" t="s">
        <v>85</v>
      </c>
      <c r="M971" t="s">
        <v>86</v>
      </c>
      <c r="N971">
        <v>2</v>
      </c>
      <c r="O971" s="1">
        <v>44519.729687500003</v>
      </c>
      <c r="P971" s="1">
        <v>44519.779814814814</v>
      </c>
      <c r="Q971">
        <v>3243</v>
      </c>
      <c r="R971">
        <v>1088</v>
      </c>
      <c r="S971" t="b">
        <v>0</v>
      </c>
      <c r="T971" t="s">
        <v>87</v>
      </c>
      <c r="U971" t="b">
        <v>1</v>
      </c>
      <c r="V971" t="s">
        <v>1039</v>
      </c>
      <c r="W971" s="1">
        <v>44519.732430555552</v>
      </c>
      <c r="X971">
        <v>203</v>
      </c>
      <c r="Y971">
        <v>122</v>
      </c>
      <c r="Z971">
        <v>0</v>
      </c>
      <c r="AA971">
        <v>122</v>
      </c>
      <c r="AB971">
        <v>0</v>
      </c>
      <c r="AC971">
        <v>11</v>
      </c>
      <c r="AD971">
        <v>-76</v>
      </c>
      <c r="AE971">
        <v>0</v>
      </c>
      <c r="AF971">
        <v>0</v>
      </c>
      <c r="AG971">
        <v>0</v>
      </c>
      <c r="AH971" t="s">
        <v>182</v>
      </c>
      <c r="AI971" s="1">
        <v>44519.779814814814</v>
      </c>
      <c r="AJ971">
        <v>867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-76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>
      <c r="A972" t="s">
        <v>2451</v>
      </c>
      <c r="B972" t="s">
        <v>79</v>
      </c>
      <c r="C972" t="s">
        <v>106</v>
      </c>
      <c r="D972" t="s">
        <v>81</v>
      </c>
      <c r="E972" s="2" t="str">
        <f>HYPERLINK("capsilon://?command=openfolder&amp;siteaddress=FAM.docvelocity-na8.net&amp;folderid=FX898BA4D6-7550-58F8-A600-DA01CE722CCD","FX211013295")</f>
        <v>FX211013295</v>
      </c>
      <c r="F972" t="s">
        <v>19</v>
      </c>
      <c r="G972" t="s">
        <v>19</v>
      </c>
      <c r="H972" t="s">
        <v>82</v>
      </c>
      <c r="I972" t="s">
        <v>2452</v>
      </c>
      <c r="J972">
        <v>497</v>
      </c>
      <c r="K972" t="s">
        <v>84</v>
      </c>
      <c r="L972" t="s">
        <v>85</v>
      </c>
      <c r="M972" t="s">
        <v>86</v>
      </c>
      <c r="N972">
        <v>2</v>
      </c>
      <c r="O972" s="1">
        <v>44502.562025462961</v>
      </c>
      <c r="P972" s="1">
        <v>44502.803807870368</v>
      </c>
      <c r="Q972">
        <v>9616</v>
      </c>
      <c r="R972">
        <v>11274</v>
      </c>
      <c r="S972" t="b">
        <v>0</v>
      </c>
      <c r="T972" t="s">
        <v>87</v>
      </c>
      <c r="U972" t="b">
        <v>0</v>
      </c>
      <c r="V972" t="s">
        <v>181</v>
      </c>
      <c r="W972" s="1">
        <v>44502.631354166668</v>
      </c>
      <c r="X972">
        <v>5883</v>
      </c>
      <c r="Y972">
        <v>796</v>
      </c>
      <c r="Z972">
        <v>0</v>
      </c>
      <c r="AA972">
        <v>796</v>
      </c>
      <c r="AB972">
        <v>0</v>
      </c>
      <c r="AC972">
        <v>636</v>
      </c>
      <c r="AD972">
        <v>-299</v>
      </c>
      <c r="AE972">
        <v>0</v>
      </c>
      <c r="AF972">
        <v>0</v>
      </c>
      <c r="AG972">
        <v>0</v>
      </c>
      <c r="AH972" t="s">
        <v>89</v>
      </c>
      <c r="AI972" s="1">
        <v>44502.803807870368</v>
      </c>
      <c r="AJ972">
        <v>1106</v>
      </c>
      <c r="AK972">
        <v>5</v>
      </c>
      <c r="AL972">
        <v>0</v>
      </c>
      <c r="AM972">
        <v>5</v>
      </c>
      <c r="AN972">
        <v>79</v>
      </c>
      <c r="AO972">
        <v>5</v>
      </c>
      <c r="AP972">
        <v>-304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>
      <c r="A973" t="s">
        <v>2453</v>
      </c>
      <c r="B973" t="s">
        <v>79</v>
      </c>
      <c r="C973" t="s">
        <v>2387</v>
      </c>
      <c r="D973" t="s">
        <v>81</v>
      </c>
      <c r="E973" s="2" t="str">
        <f>HYPERLINK("capsilon://?command=openfolder&amp;siteaddress=FAM.docvelocity-na8.net&amp;folderid=FXD6FD9183-A56F-2443-661C-ECEF7A946175","FX21119825")</f>
        <v>FX21119825</v>
      </c>
      <c r="F973" t="s">
        <v>19</v>
      </c>
      <c r="G973" t="s">
        <v>19</v>
      </c>
      <c r="H973" t="s">
        <v>82</v>
      </c>
      <c r="I973" t="s">
        <v>2388</v>
      </c>
      <c r="J973">
        <v>114</v>
      </c>
      <c r="K973" t="s">
        <v>84</v>
      </c>
      <c r="L973" t="s">
        <v>85</v>
      </c>
      <c r="M973" t="s">
        <v>86</v>
      </c>
      <c r="N973">
        <v>2</v>
      </c>
      <c r="O973" s="1">
        <v>44519.826909722222</v>
      </c>
      <c r="P973" s="1">
        <v>44522.170659722222</v>
      </c>
      <c r="Q973">
        <v>201274</v>
      </c>
      <c r="R973">
        <v>1226</v>
      </c>
      <c r="S973" t="b">
        <v>0</v>
      </c>
      <c r="T973" t="s">
        <v>87</v>
      </c>
      <c r="U973" t="b">
        <v>1</v>
      </c>
      <c r="V973" t="s">
        <v>189</v>
      </c>
      <c r="W973" s="1">
        <v>44519.831550925926</v>
      </c>
      <c r="X973">
        <v>282</v>
      </c>
      <c r="Y973">
        <v>111</v>
      </c>
      <c r="Z973">
        <v>0</v>
      </c>
      <c r="AA973">
        <v>111</v>
      </c>
      <c r="AB973">
        <v>0</v>
      </c>
      <c r="AC973">
        <v>61</v>
      </c>
      <c r="AD973">
        <v>3</v>
      </c>
      <c r="AE973">
        <v>0</v>
      </c>
      <c r="AF973">
        <v>0</v>
      </c>
      <c r="AG973">
        <v>0</v>
      </c>
      <c r="AH973" t="s">
        <v>160</v>
      </c>
      <c r="AI973" s="1">
        <v>44522.170659722222</v>
      </c>
      <c r="AJ973">
        <v>892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3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>
      <c r="A974" t="s">
        <v>2454</v>
      </c>
      <c r="B974" t="s">
        <v>79</v>
      </c>
      <c r="C974" t="s">
        <v>2252</v>
      </c>
      <c r="D974" t="s">
        <v>81</v>
      </c>
      <c r="E974" s="2" t="str">
        <f>HYPERLINK("capsilon://?command=openfolder&amp;siteaddress=FAM.docvelocity-na8.net&amp;folderid=FX110728BE-93BD-0437-AA7F-2CDD9F608D42","FX211013153")</f>
        <v>FX211013153</v>
      </c>
      <c r="F974" t="s">
        <v>19</v>
      </c>
      <c r="G974" t="s">
        <v>19</v>
      </c>
      <c r="H974" t="s">
        <v>82</v>
      </c>
      <c r="I974" t="s">
        <v>2455</v>
      </c>
      <c r="J974">
        <v>38</v>
      </c>
      <c r="K974" t="s">
        <v>84</v>
      </c>
      <c r="L974" t="s">
        <v>85</v>
      </c>
      <c r="M974" t="s">
        <v>86</v>
      </c>
      <c r="N974">
        <v>2</v>
      </c>
      <c r="O974" s="1">
        <v>44502.569097222222</v>
      </c>
      <c r="P974" s="1">
        <v>44502.779340277775</v>
      </c>
      <c r="Q974">
        <v>17940</v>
      </c>
      <c r="R974">
        <v>225</v>
      </c>
      <c r="S974" t="b">
        <v>0</v>
      </c>
      <c r="T974" t="s">
        <v>87</v>
      </c>
      <c r="U974" t="b">
        <v>0</v>
      </c>
      <c r="V974" t="s">
        <v>147</v>
      </c>
      <c r="W974" s="1">
        <v>44502.571666666663</v>
      </c>
      <c r="X974">
        <v>112</v>
      </c>
      <c r="Y974">
        <v>37</v>
      </c>
      <c r="Z974">
        <v>0</v>
      </c>
      <c r="AA974">
        <v>37</v>
      </c>
      <c r="AB974">
        <v>0</v>
      </c>
      <c r="AC974">
        <v>24</v>
      </c>
      <c r="AD974">
        <v>1</v>
      </c>
      <c r="AE974">
        <v>0</v>
      </c>
      <c r="AF974">
        <v>0</v>
      </c>
      <c r="AG974">
        <v>0</v>
      </c>
      <c r="AH974" t="s">
        <v>104</v>
      </c>
      <c r="AI974" s="1">
        <v>44502.779340277775</v>
      </c>
      <c r="AJ974">
        <v>113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>
      <c r="A975" t="s">
        <v>2456</v>
      </c>
      <c r="B975" t="s">
        <v>79</v>
      </c>
      <c r="C975" t="s">
        <v>2457</v>
      </c>
      <c r="D975" t="s">
        <v>81</v>
      </c>
      <c r="E975" s="2" t="str">
        <f>HYPERLINK("capsilon://?command=openfolder&amp;siteaddress=FAM.docvelocity-na8.net&amp;folderid=FXE029A725-B805-0885-DCA1-FBDDDC68940A","FX210911034")</f>
        <v>FX210911034</v>
      </c>
      <c r="F975" t="s">
        <v>19</v>
      </c>
      <c r="G975" t="s">
        <v>19</v>
      </c>
      <c r="H975" t="s">
        <v>82</v>
      </c>
      <c r="I975" t="s">
        <v>2458</v>
      </c>
      <c r="J975">
        <v>66</v>
      </c>
      <c r="K975" t="s">
        <v>84</v>
      </c>
      <c r="L975" t="s">
        <v>85</v>
      </c>
      <c r="M975" t="s">
        <v>86</v>
      </c>
      <c r="N975">
        <v>2</v>
      </c>
      <c r="O975" s="1">
        <v>44501.472256944442</v>
      </c>
      <c r="P975" s="1">
        <v>44501.586087962962</v>
      </c>
      <c r="Q975">
        <v>9784</v>
      </c>
      <c r="R975">
        <v>51</v>
      </c>
      <c r="S975" t="b">
        <v>0</v>
      </c>
      <c r="T975" t="s">
        <v>87</v>
      </c>
      <c r="U975" t="b">
        <v>0</v>
      </c>
      <c r="V975" t="s">
        <v>290</v>
      </c>
      <c r="W975" s="1">
        <v>44501.482361111113</v>
      </c>
      <c r="X975">
        <v>25</v>
      </c>
      <c r="Y975">
        <v>0</v>
      </c>
      <c r="Z975">
        <v>0</v>
      </c>
      <c r="AA975">
        <v>0</v>
      </c>
      <c r="AB975">
        <v>52</v>
      </c>
      <c r="AC975">
        <v>0</v>
      </c>
      <c r="AD975">
        <v>66</v>
      </c>
      <c r="AE975">
        <v>0</v>
      </c>
      <c r="AF975">
        <v>0</v>
      </c>
      <c r="AG975">
        <v>0</v>
      </c>
      <c r="AH975" t="s">
        <v>104</v>
      </c>
      <c r="AI975" s="1">
        <v>44501.586087962962</v>
      </c>
      <c r="AJ975">
        <v>19</v>
      </c>
      <c r="AK975">
        <v>0</v>
      </c>
      <c r="AL975">
        <v>0</v>
      </c>
      <c r="AM975">
        <v>0</v>
      </c>
      <c r="AN975">
        <v>52</v>
      </c>
      <c r="AO975">
        <v>0</v>
      </c>
      <c r="AP975">
        <v>66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>
      <c r="A976" t="s">
        <v>2459</v>
      </c>
      <c r="B976" t="s">
        <v>79</v>
      </c>
      <c r="C976" t="s">
        <v>2460</v>
      </c>
      <c r="D976" t="s">
        <v>81</v>
      </c>
      <c r="E976" s="2" t="str">
        <f>HYPERLINK("capsilon://?command=openfolder&amp;siteaddress=FAM.docvelocity-na8.net&amp;folderid=FX717D2EAA-BB8F-1211-538B-93BDF4186E74","FX210610896")</f>
        <v>FX210610896</v>
      </c>
      <c r="F976" t="s">
        <v>19</v>
      </c>
      <c r="G976" t="s">
        <v>19</v>
      </c>
      <c r="H976" t="s">
        <v>82</v>
      </c>
      <c r="I976" t="s">
        <v>2461</v>
      </c>
      <c r="J976">
        <v>66</v>
      </c>
      <c r="K976" t="s">
        <v>84</v>
      </c>
      <c r="L976" t="s">
        <v>85</v>
      </c>
      <c r="M976" t="s">
        <v>86</v>
      </c>
      <c r="N976">
        <v>1</v>
      </c>
      <c r="O976" s="1">
        <v>44502.571145833332</v>
      </c>
      <c r="P976" s="1">
        <v>44502.652662037035</v>
      </c>
      <c r="Q976">
        <v>6630</v>
      </c>
      <c r="R976">
        <v>413</v>
      </c>
      <c r="S976" t="b">
        <v>0</v>
      </c>
      <c r="T976" t="s">
        <v>87</v>
      </c>
      <c r="U976" t="b">
        <v>0</v>
      </c>
      <c r="V976" t="s">
        <v>108</v>
      </c>
      <c r="W976" s="1">
        <v>44502.652662037035</v>
      </c>
      <c r="X976">
        <v>136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66</v>
      </c>
      <c r="AE976">
        <v>52</v>
      </c>
      <c r="AF976">
        <v>0</v>
      </c>
      <c r="AG976">
        <v>1</v>
      </c>
      <c r="AH976" t="s">
        <v>87</v>
      </c>
      <c r="AI976" t="s">
        <v>87</v>
      </c>
      <c r="AJ976" t="s">
        <v>87</v>
      </c>
      <c r="AK976" t="s">
        <v>87</v>
      </c>
      <c r="AL976" t="s">
        <v>87</v>
      </c>
      <c r="AM976" t="s">
        <v>87</v>
      </c>
      <c r="AN976" t="s">
        <v>87</v>
      </c>
      <c r="AO976" t="s">
        <v>87</v>
      </c>
      <c r="AP976" t="s">
        <v>87</v>
      </c>
      <c r="AQ976" t="s">
        <v>87</v>
      </c>
      <c r="AR976" t="s">
        <v>87</v>
      </c>
      <c r="AS976" t="s">
        <v>87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>
      <c r="A977" t="s">
        <v>2462</v>
      </c>
      <c r="B977" t="s">
        <v>79</v>
      </c>
      <c r="C977" t="s">
        <v>2421</v>
      </c>
      <c r="D977" t="s">
        <v>81</v>
      </c>
      <c r="E977" s="2" t="str">
        <f>HYPERLINK("capsilon://?command=openfolder&amp;siteaddress=FAM.docvelocity-na8.net&amp;folderid=FX4AAFD48C-D37F-2C99-B243-6F5E42308835","FX21119007")</f>
        <v>FX21119007</v>
      </c>
      <c r="F977" t="s">
        <v>19</v>
      </c>
      <c r="G977" t="s">
        <v>19</v>
      </c>
      <c r="H977" t="s">
        <v>82</v>
      </c>
      <c r="I977" t="s">
        <v>2436</v>
      </c>
      <c r="J977">
        <v>139</v>
      </c>
      <c r="K977" t="s">
        <v>84</v>
      </c>
      <c r="L977" t="s">
        <v>85</v>
      </c>
      <c r="M977" t="s">
        <v>86</v>
      </c>
      <c r="N977">
        <v>2</v>
      </c>
      <c r="O977" s="1">
        <v>44522.221701388888</v>
      </c>
      <c r="P977" s="1">
        <v>44522.28334490741</v>
      </c>
      <c r="Q977">
        <v>3824</v>
      </c>
      <c r="R977">
        <v>1502</v>
      </c>
      <c r="S977" t="b">
        <v>0</v>
      </c>
      <c r="T977" t="s">
        <v>87</v>
      </c>
      <c r="U977" t="b">
        <v>1</v>
      </c>
      <c r="V977" t="s">
        <v>88</v>
      </c>
      <c r="W977" s="1">
        <v>44522.243263888886</v>
      </c>
      <c r="X977">
        <v>687</v>
      </c>
      <c r="Y977">
        <v>113</v>
      </c>
      <c r="Z977">
        <v>0</v>
      </c>
      <c r="AA977">
        <v>113</v>
      </c>
      <c r="AB977">
        <v>0</v>
      </c>
      <c r="AC977">
        <v>14</v>
      </c>
      <c r="AD977">
        <v>26</v>
      </c>
      <c r="AE977">
        <v>0</v>
      </c>
      <c r="AF977">
        <v>0</v>
      </c>
      <c r="AG977">
        <v>0</v>
      </c>
      <c r="AH977" t="s">
        <v>182</v>
      </c>
      <c r="AI977" s="1">
        <v>44522.28334490741</v>
      </c>
      <c r="AJ977">
        <v>801</v>
      </c>
      <c r="AK977">
        <v>3</v>
      </c>
      <c r="AL977">
        <v>0</v>
      </c>
      <c r="AM977">
        <v>3</v>
      </c>
      <c r="AN977">
        <v>0</v>
      </c>
      <c r="AO977">
        <v>3</v>
      </c>
      <c r="AP977">
        <v>23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>
      <c r="A978" t="s">
        <v>2463</v>
      </c>
      <c r="B978" t="s">
        <v>79</v>
      </c>
      <c r="C978" t="s">
        <v>2369</v>
      </c>
      <c r="D978" t="s">
        <v>81</v>
      </c>
      <c r="E978" s="2" t="str">
        <f>HYPERLINK("capsilon://?command=openfolder&amp;siteaddress=FAM.docvelocity-na8.net&amp;folderid=FXB0461FEC-FBB4-3218-792C-FC887B945573","FX21117213")</f>
        <v>FX21117213</v>
      </c>
      <c r="F978" t="s">
        <v>19</v>
      </c>
      <c r="G978" t="s">
        <v>19</v>
      </c>
      <c r="H978" t="s">
        <v>82</v>
      </c>
      <c r="I978" t="s">
        <v>2444</v>
      </c>
      <c r="J978">
        <v>38</v>
      </c>
      <c r="K978" t="s">
        <v>84</v>
      </c>
      <c r="L978" t="s">
        <v>85</v>
      </c>
      <c r="M978" t="s">
        <v>86</v>
      </c>
      <c r="N978">
        <v>2</v>
      </c>
      <c r="O978" s="1">
        <v>44522.222696759258</v>
      </c>
      <c r="P978" s="1">
        <v>44522.284895833334</v>
      </c>
      <c r="Q978">
        <v>3603</v>
      </c>
      <c r="R978">
        <v>1771</v>
      </c>
      <c r="S978" t="b">
        <v>0</v>
      </c>
      <c r="T978" t="s">
        <v>87</v>
      </c>
      <c r="U978" t="b">
        <v>1</v>
      </c>
      <c r="V978" t="s">
        <v>88</v>
      </c>
      <c r="W978" s="1">
        <v>44522.255856481483</v>
      </c>
      <c r="X978">
        <v>578</v>
      </c>
      <c r="Y978">
        <v>37</v>
      </c>
      <c r="Z978">
        <v>0</v>
      </c>
      <c r="AA978">
        <v>37</v>
      </c>
      <c r="AB978">
        <v>0</v>
      </c>
      <c r="AC978">
        <v>34</v>
      </c>
      <c r="AD978">
        <v>1</v>
      </c>
      <c r="AE978">
        <v>0</v>
      </c>
      <c r="AF978">
        <v>0</v>
      </c>
      <c r="AG978">
        <v>0</v>
      </c>
      <c r="AH978" t="s">
        <v>177</v>
      </c>
      <c r="AI978" s="1">
        <v>44522.284895833334</v>
      </c>
      <c r="AJ978">
        <v>698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>
      <c r="A979" t="s">
        <v>2464</v>
      </c>
      <c r="B979" t="s">
        <v>79</v>
      </c>
      <c r="C979" t="s">
        <v>1430</v>
      </c>
      <c r="D979" t="s">
        <v>81</v>
      </c>
      <c r="E979" s="2" t="str">
        <f>HYPERLINK("capsilon://?command=openfolder&amp;siteaddress=FAM.docvelocity-na8.net&amp;folderid=FX449317F9-0397-6FFB-CDC4-00E9BBA62CFE","FX21115510")</f>
        <v>FX21115510</v>
      </c>
      <c r="F979" t="s">
        <v>19</v>
      </c>
      <c r="G979" t="s">
        <v>19</v>
      </c>
      <c r="H979" t="s">
        <v>82</v>
      </c>
      <c r="I979" t="s">
        <v>2465</v>
      </c>
      <c r="J979">
        <v>66</v>
      </c>
      <c r="K979" t="s">
        <v>84</v>
      </c>
      <c r="L979" t="s">
        <v>85</v>
      </c>
      <c r="M979" t="s">
        <v>86</v>
      </c>
      <c r="N979">
        <v>2</v>
      </c>
      <c r="O979" s="1">
        <v>44522.325428240743</v>
      </c>
      <c r="P979" s="1">
        <v>44522.400706018518</v>
      </c>
      <c r="Q979">
        <v>6190</v>
      </c>
      <c r="R979">
        <v>314</v>
      </c>
      <c r="S979" t="b">
        <v>0</v>
      </c>
      <c r="T979" t="s">
        <v>87</v>
      </c>
      <c r="U979" t="b">
        <v>0</v>
      </c>
      <c r="V979" t="s">
        <v>88</v>
      </c>
      <c r="W979" s="1">
        <v>44522.351226851853</v>
      </c>
      <c r="X979">
        <v>62</v>
      </c>
      <c r="Y979">
        <v>0</v>
      </c>
      <c r="Z979">
        <v>0</v>
      </c>
      <c r="AA979">
        <v>0</v>
      </c>
      <c r="AB979">
        <v>52</v>
      </c>
      <c r="AC979">
        <v>0</v>
      </c>
      <c r="AD979">
        <v>66</v>
      </c>
      <c r="AE979">
        <v>0</v>
      </c>
      <c r="AF979">
        <v>0</v>
      </c>
      <c r="AG979">
        <v>0</v>
      </c>
      <c r="AH979" t="s">
        <v>182</v>
      </c>
      <c r="AI979" s="1">
        <v>44522.400706018518</v>
      </c>
      <c r="AJ979">
        <v>252</v>
      </c>
      <c r="AK979">
        <v>0</v>
      </c>
      <c r="AL979">
        <v>0</v>
      </c>
      <c r="AM979">
        <v>0</v>
      </c>
      <c r="AN979">
        <v>52</v>
      </c>
      <c r="AO979">
        <v>0</v>
      </c>
      <c r="AP979">
        <v>66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>
      <c r="A980" t="s">
        <v>2466</v>
      </c>
      <c r="B980" t="s">
        <v>79</v>
      </c>
      <c r="C980" t="s">
        <v>515</v>
      </c>
      <c r="D980" t="s">
        <v>81</v>
      </c>
      <c r="E980" s="2" t="str">
        <f>HYPERLINK("capsilon://?command=openfolder&amp;siteaddress=FAM.docvelocity-na8.net&amp;folderid=FX850EC608-C158-ADF9-DDF1-AEFB2EEBBD0C","FX21111849")</f>
        <v>FX21111849</v>
      </c>
      <c r="F980" t="s">
        <v>19</v>
      </c>
      <c r="G980" t="s">
        <v>19</v>
      </c>
      <c r="H980" t="s">
        <v>82</v>
      </c>
      <c r="I980" t="s">
        <v>2467</v>
      </c>
      <c r="J980">
        <v>66</v>
      </c>
      <c r="K980" t="s">
        <v>84</v>
      </c>
      <c r="L980" t="s">
        <v>85</v>
      </c>
      <c r="M980" t="s">
        <v>86</v>
      </c>
      <c r="N980">
        <v>2</v>
      </c>
      <c r="O980" s="1">
        <v>44522.33388888889</v>
      </c>
      <c r="P980" s="1">
        <v>44522.407152777778</v>
      </c>
      <c r="Q980">
        <v>4877</v>
      </c>
      <c r="R980">
        <v>1453</v>
      </c>
      <c r="S980" t="b">
        <v>0</v>
      </c>
      <c r="T980" t="s">
        <v>87</v>
      </c>
      <c r="U980" t="b">
        <v>0</v>
      </c>
      <c r="V980" t="s">
        <v>88</v>
      </c>
      <c r="W980" s="1">
        <v>44522.361620370371</v>
      </c>
      <c r="X980">
        <v>897</v>
      </c>
      <c r="Y980">
        <v>52</v>
      </c>
      <c r="Z980">
        <v>0</v>
      </c>
      <c r="AA980">
        <v>52</v>
      </c>
      <c r="AB980">
        <v>0</v>
      </c>
      <c r="AC980">
        <v>15</v>
      </c>
      <c r="AD980">
        <v>14</v>
      </c>
      <c r="AE980">
        <v>0</v>
      </c>
      <c r="AF980">
        <v>0</v>
      </c>
      <c r="AG980">
        <v>0</v>
      </c>
      <c r="AH980" t="s">
        <v>182</v>
      </c>
      <c r="AI980" s="1">
        <v>44522.407152777778</v>
      </c>
      <c r="AJ980">
        <v>556</v>
      </c>
      <c r="AK980">
        <v>1</v>
      </c>
      <c r="AL980">
        <v>0</v>
      </c>
      <c r="AM980">
        <v>1</v>
      </c>
      <c r="AN980">
        <v>0</v>
      </c>
      <c r="AO980">
        <v>1</v>
      </c>
      <c r="AP980">
        <v>13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>
      <c r="A981" t="s">
        <v>2468</v>
      </c>
      <c r="B981" t="s">
        <v>79</v>
      </c>
      <c r="C981" t="s">
        <v>2469</v>
      </c>
      <c r="D981" t="s">
        <v>81</v>
      </c>
      <c r="E981" s="2" t="str">
        <f>HYPERLINK("capsilon://?command=openfolder&amp;siteaddress=FAM.docvelocity-na8.net&amp;folderid=FX773BBA88-4FC9-E0B2-625D-2AE0ACC231C2","FX211010077")</f>
        <v>FX211010077</v>
      </c>
      <c r="F981" t="s">
        <v>19</v>
      </c>
      <c r="G981" t="s">
        <v>19</v>
      </c>
      <c r="H981" t="s">
        <v>82</v>
      </c>
      <c r="I981" t="s">
        <v>2470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44522.3437962963</v>
      </c>
      <c r="P981" s="1">
        <v>44522.410879629628</v>
      </c>
      <c r="Q981">
        <v>5314</v>
      </c>
      <c r="R981">
        <v>482</v>
      </c>
      <c r="S981" t="b">
        <v>0</v>
      </c>
      <c r="T981" t="s">
        <v>87</v>
      </c>
      <c r="U981" t="b">
        <v>0</v>
      </c>
      <c r="V981" t="s">
        <v>88</v>
      </c>
      <c r="W981" s="1">
        <v>44522.363483796296</v>
      </c>
      <c r="X981">
        <v>161</v>
      </c>
      <c r="Y981">
        <v>21</v>
      </c>
      <c r="Z981">
        <v>0</v>
      </c>
      <c r="AA981">
        <v>21</v>
      </c>
      <c r="AB981">
        <v>0</v>
      </c>
      <c r="AC981">
        <v>14</v>
      </c>
      <c r="AD981">
        <v>7</v>
      </c>
      <c r="AE981">
        <v>0</v>
      </c>
      <c r="AF981">
        <v>0</v>
      </c>
      <c r="AG981">
        <v>0</v>
      </c>
      <c r="AH981" t="s">
        <v>182</v>
      </c>
      <c r="AI981" s="1">
        <v>44522.410879629628</v>
      </c>
      <c r="AJ981">
        <v>321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>
      <c r="A982" t="s">
        <v>2471</v>
      </c>
      <c r="B982" t="s">
        <v>79</v>
      </c>
      <c r="C982" t="s">
        <v>2469</v>
      </c>
      <c r="D982" t="s">
        <v>81</v>
      </c>
      <c r="E982" s="2" t="str">
        <f>HYPERLINK("capsilon://?command=openfolder&amp;siteaddress=FAM.docvelocity-na8.net&amp;folderid=FX773BBA88-4FC9-E0B2-625D-2AE0ACC231C2","FX211010077")</f>
        <v>FX211010077</v>
      </c>
      <c r="F982" t="s">
        <v>19</v>
      </c>
      <c r="G982" t="s">
        <v>19</v>
      </c>
      <c r="H982" t="s">
        <v>82</v>
      </c>
      <c r="I982" t="s">
        <v>2472</v>
      </c>
      <c r="J982">
        <v>28</v>
      </c>
      <c r="K982" t="s">
        <v>84</v>
      </c>
      <c r="L982" t="s">
        <v>85</v>
      </c>
      <c r="M982" t="s">
        <v>86</v>
      </c>
      <c r="N982">
        <v>2</v>
      </c>
      <c r="O982" s="1">
        <v>44522.344143518516</v>
      </c>
      <c r="P982" s="1">
        <v>44522.411851851852</v>
      </c>
      <c r="Q982">
        <v>5505</v>
      </c>
      <c r="R982">
        <v>345</v>
      </c>
      <c r="S982" t="b">
        <v>0</v>
      </c>
      <c r="T982" t="s">
        <v>87</v>
      </c>
      <c r="U982" t="b">
        <v>0</v>
      </c>
      <c r="V982" t="s">
        <v>88</v>
      </c>
      <c r="W982" s="1">
        <v>44522.365162037036</v>
      </c>
      <c r="X982">
        <v>144</v>
      </c>
      <c r="Y982">
        <v>21</v>
      </c>
      <c r="Z982">
        <v>0</v>
      </c>
      <c r="AA982">
        <v>21</v>
      </c>
      <c r="AB982">
        <v>0</v>
      </c>
      <c r="AC982">
        <v>10</v>
      </c>
      <c r="AD982">
        <v>7</v>
      </c>
      <c r="AE982">
        <v>0</v>
      </c>
      <c r="AF982">
        <v>0</v>
      </c>
      <c r="AG982">
        <v>0</v>
      </c>
      <c r="AH982" t="s">
        <v>721</v>
      </c>
      <c r="AI982" s="1">
        <v>44522.411851851852</v>
      </c>
      <c r="AJ982">
        <v>201</v>
      </c>
      <c r="AK982">
        <v>2</v>
      </c>
      <c r="AL982">
        <v>0</v>
      </c>
      <c r="AM982">
        <v>2</v>
      </c>
      <c r="AN982">
        <v>0</v>
      </c>
      <c r="AO982">
        <v>1</v>
      </c>
      <c r="AP982">
        <v>5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>
      <c r="A983" t="s">
        <v>2473</v>
      </c>
      <c r="B983" t="s">
        <v>79</v>
      </c>
      <c r="C983" t="s">
        <v>2469</v>
      </c>
      <c r="D983" t="s">
        <v>81</v>
      </c>
      <c r="E983" s="2" t="str">
        <f>HYPERLINK("capsilon://?command=openfolder&amp;siteaddress=FAM.docvelocity-na8.net&amp;folderid=FX773BBA88-4FC9-E0B2-625D-2AE0ACC231C2","FX211010077")</f>
        <v>FX211010077</v>
      </c>
      <c r="F983" t="s">
        <v>19</v>
      </c>
      <c r="G983" t="s">
        <v>19</v>
      </c>
      <c r="H983" t="s">
        <v>82</v>
      </c>
      <c r="I983" t="s">
        <v>2474</v>
      </c>
      <c r="J983">
        <v>42</v>
      </c>
      <c r="K983" t="s">
        <v>84</v>
      </c>
      <c r="L983" t="s">
        <v>85</v>
      </c>
      <c r="M983" t="s">
        <v>86</v>
      </c>
      <c r="N983">
        <v>2</v>
      </c>
      <c r="O983" s="1">
        <v>44522.344351851854</v>
      </c>
      <c r="P983" s="1">
        <v>44522.414918981478</v>
      </c>
      <c r="Q983">
        <v>5365</v>
      </c>
      <c r="R983">
        <v>732</v>
      </c>
      <c r="S983" t="b">
        <v>0</v>
      </c>
      <c r="T983" t="s">
        <v>87</v>
      </c>
      <c r="U983" t="b">
        <v>0</v>
      </c>
      <c r="V983" t="s">
        <v>88</v>
      </c>
      <c r="W983" s="1">
        <v>44522.369270833333</v>
      </c>
      <c r="X983">
        <v>354</v>
      </c>
      <c r="Y983">
        <v>39</v>
      </c>
      <c r="Z983">
        <v>0</v>
      </c>
      <c r="AA983">
        <v>39</v>
      </c>
      <c r="AB983">
        <v>0</v>
      </c>
      <c r="AC983">
        <v>28</v>
      </c>
      <c r="AD983">
        <v>3</v>
      </c>
      <c r="AE983">
        <v>0</v>
      </c>
      <c r="AF983">
        <v>0</v>
      </c>
      <c r="AG983">
        <v>0</v>
      </c>
      <c r="AH983" t="s">
        <v>160</v>
      </c>
      <c r="AI983" s="1">
        <v>44522.414918981478</v>
      </c>
      <c r="AJ983">
        <v>378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3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>
      <c r="A984" t="s">
        <v>2475</v>
      </c>
      <c r="B984" t="s">
        <v>79</v>
      </c>
      <c r="C984" t="s">
        <v>2469</v>
      </c>
      <c r="D984" t="s">
        <v>81</v>
      </c>
      <c r="E984" s="2" t="str">
        <f>HYPERLINK("capsilon://?command=openfolder&amp;siteaddress=FAM.docvelocity-na8.net&amp;folderid=FX773BBA88-4FC9-E0B2-625D-2AE0ACC231C2","FX211010077")</f>
        <v>FX211010077</v>
      </c>
      <c r="F984" t="s">
        <v>19</v>
      </c>
      <c r="G984" t="s">
        <v>19</v>
      </c>
      <c r="H984" t="s">
        <v>82</v>
      </c>
      <c r="I984" t="s">
        <v>2476</v>
      </c>
      <c r="J984">
        <v>54</v>
      </c>
      <c r="K984" t="s">
        <v>84</v>
      </c>
      <c r="L984" t="s">
        <v>85</v>
      </c>
      <c r="M984" t="s">
        <v>86</v>
      </c>
      <c r="N984">
        <v>2</v>
      </c>
      <c r="O984" s="1">
        <v>44522.344942129632</v>
      </c>
      <c r="P984" s="1">
        <v>44522.414583333331</v>
      </c>
      <c r="Q984">
        <v>5054</v>
      </c>
      <c r="R984">
        <v>963</v>
      </c>
      <c r="S984" t="b">
        <v>0</v>
      </c>
      <c r="T984" t="s">
        <v>87</v>
      </c>
      <c r="U984" t="b">
        <v>0</v>
      </c>
      <c r="V984" t="s">
        <v>1573</v>
      </c>
      <c r="W984" s="1">
        <v>44522.372881944444</v>
      </c>
      <c r="X984">
        <v>644</v>
      </c>
      <c r="Y984">
        <v>44</v>
      </c>
      <c r="Z984">
        <v>0</v>
      </c>
      <c r="AA984">
        <v>44</v>
      </c>
      <c r="AB984">
        <v>0</v>
      </c>
      <c r="AC984">
        <v>15</v>
      </c>
      <c r="AD984">
        <v>10</v>
      </c>
      <c r="AE984">
        <v>0</v>
      </c>
      <c r="AF984">
        <v>0</v>
      </c>
      <c r="AG984">
        <v>0</v>
      </c>
      <c r="AH984" t="s">
        <v>182</v>
      </c>
      <c r="AI984" s="1">
        <v>44522.414583333331</v>
      </c>
      <c r="AJ984">
        <v>319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10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>
      <c r="A985" t="s">
        <v>2477</v>
      </c>
      <c r="B985" t="s">
        <v>79</v>
      </c>
      <c r="C985" t="s">
        <v>2478</v>
      </c>
      <c r="D985" t="s">
        <v>81</v>
      </c>
      <c r="E985" s="2" t="str">
        <f>HYPERLINK("capsilon://?command=openfolder&amp;siteaddress=FAM.docvelocity-na8.net&amp;folderid=FX3889472A-90B7-BE46-9875-BB062B42E389","FX21115166")</f>
        <v>FX21115166</v>
      </c>
      <c r="F985" t="s">
        <v>19</v>
      </c>
      <c r="G985" t="s">
        <v>19</v>
      </c>
      <c r="H985" t="s">
        <v>82</v>
      </c>
      <c r="I985" t="s">
        <v>2479</v>
      </c>
      <c r="J985">
        <v>99</v>
      </c>
      <c r="K985" t="s">
        <v>84</v>
      </c>
      <c r="L985" t="s">
        <v>85</v>
      </c>
      <c r="M985" t="s">
        <v>86</v>
      </c>
      <c r="N985">
        <v>2</v>
      </c>
      <c r="O985" s="1">
        <v>44522.387175925927</v>
      </c>
      <c r="P985" s="1">
        <v>44522.50105324074</v>
      </c>
      <c r="Q985">
        <v>7110</v>
      </c>
      <c r="R985">
        <v>2729</v>
      </c>
      <c r="S985" t="b">
        <v>0</v>
      </c>
      <c r="T985" t="s">
        <v>87</v>
      </c>
      <c r="U985" t="b">
        <v>0</v>
      </c>
      <c r="V985" t="s">
        <v>130</v>
      </c>
      <c r="W985" s="1">
        <v>44522.451006944444</v>
      </c>
      <c r="X985">
        <v>1976</v>
      </c>
      <c r="Y985">
        <v>134</v>
      </c>
      <c r="Z985">
        <v>0</v>
      </c>
      <c r="AA985">
        <v>134</v>
      </c>
      <c r="AB985">
        <v>0</v>
      </c>
      <c r="AC985">
        <v>116</v>
      </c>
      <c r="AD985">
        <v>-35</v>
      </c>
      <c r="AE985">
        <v>0</v>
      </c>
      <c r="AF985">
        <v>0</v>
      </c>
      <c r="AG985">
        <v>0</v>
      </c>
      <c r="AH985" t="s">
        <v>182</v>
      </c>
      <c r="AI985" s="1">
        <v>44522.50105324074</v>
      </c>
      <c r="AJ985">
        <v>647</v>
      </c>
      <c r="AK985">
        <v>2</v>
      </c>
      <c r="AL985">
        <v>0</v>
      </c>
      <c r="AM985">
        <v>2</v>
      </c>
      <c r="AN985">
        <v>0</v>
      </c>
      <c r="AO985">
        <v>3</v>
      </c>
      <c r="AP985">
        <v>-37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>
      <c r="A986" t="s">
        <v>2480</v>
      </c>
      <c r="B986" t="s">
        <v>79</v>
      </c>
      <c r="C986" t="s">
        <v>2481</v>
      </c>
      <c r="D986" t="s">
        <v>81</v>
      </c>
      <c r="E986" s="2" t="str">
        <f>HYPERLINK("capsilon://?command=openfolder&amp;siteaddress=FAM.docvelocity-na8.net&amp;folderid=FXC2F5CAFB-CDB1-E052-79F2-0B3DB02D169B","FX21119944")</f>
        <v>FX21119944</v>
      </c>
      <c r="F986" t="s">
        <v>19</v>
      </c>
      <c r="G986" t="s">
        <v>19</v>
      </c>
      <c r="H986" t="s">
        <v>82</v>
      </c>
      <c r="I986" t="s">
        <v>2482</v>
      </c>
      <c r="J986">
        <v>276</v>
      </c>
      <c r="K986" t="s">
        <v>84</v>
      </c>
      <c r="L986" t="s">
        <v>85</v>
      </c>
      <c r="M986" t="s">
        <v>86</v>
      </c>
      <c r="N986">
        <v>2</v>
      </c>
      <c r="O986" s="1">
        <v>44522.388182870367</v>
      </c>
      <c r="P986" s="1">
        <v>44522.520173611112</v>
      </c>
      <c r="Q986">
        <v>8174</v>
      </c>
      <c r="R986">
        <v>3230</v>
      </c>
      <c r="S986" t="b">
        <v>0</v>
      </c>
      <c r="T986" t="s">
        <v>87</v>
      </c>
      <c r="U986" t="b">
        <v>0</v>
      </c>
      <c r="V986" t="s">
        <v>189</v>
      </c>
      <c r="W986" s="1">
        <v>44522.446597222224</v>
      </c>
      <c r="X986">
        <v>1299</v>
      </c>
      <c r="Y986">
        <v>214</v>
      </c>
      <c r="Z986">
        <v>0</v>
      </c>
      <c r="AA986">
        <v>214</v>
      </c>
      <c r="AB986">
        <v>37</v>
      </c>
      <c r="AC986">
        <v>118</v>
      </c>
      <c r="AD986">
        <v>62</v>
      </c>
      <c r="AE986">
        <v>0</v>
      </c>
      <c r="AF986">
        <v>0</v>
      </c>
      <c r="AG986">
        <v>0</v>
      </c>
      <c r="AH986" t="s">
        <v>160</v>
      </c>
      <c r="AI986" s="1">
        <v>44522.520173611112</v>
      </c>
      <c r="AJ986">
        <v>1918</v>
      </c>
      <c r="AK986">
        <v>2</v>
      </c>
      <c r="AL986">
        <v>0</v>
      </c>
      <c r="AM986">
        <v>2</v>
      </c>
      <c r="AN986">
        <v>37</v>
      </c>
      <c r="AO986">
        <v>2</v>
      </c>
      <c r="AP986">
        <v>60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>
      <c r="A987" t="s">
        <v>2483</v>
      </c>
      <c r="B987" t="s">
        <v>79</v>
      </c>
      <c r="C987" t="s">
        <v>2484</v>
      </c>
      <c r="D987" t="s">
        <v>81</v>
      </c>
      <c r="E987" s="2" t="str">
        <f>HYPERLINK("capsilon://?command=openfolder&amp;siteaddress=FAM.docvelocity-na8.net&amp;folderid=FXC0E9B790-91FC-CEF7-30DD-AFD836803247","FX21119608")</f>
        <v>FX21119608</v>
      </c>
      <c r="F987" t="s">
        <v>19</v>
      </c>
      <c r="G987" t="s">
        <v>19</v>
      </c>
      <c r="H987" t="s">
        <v>82</v>
      </c>
      <c r="I987" t="s">
        <v>2485</v>
      </c>
      <c r="J987">
        <v>270</v>
      </c>
      <c r="K987" t="s">
        <v>84</v>
      </c>
      <c r="L987" t="s">
        <v>85</v>
      </c>
      <c r="M987" t="s">
        <v>86</v>
      </c>
      <c r="N987">
        <v>1</v>
      </c>
      <c r="O987" s="1">
        <v>44522.38826388889</v>
      </c>
      <c r="P987" s="1">
        <v>44522.448946759258</v>
      </c>
      <c r="Q987">
        <v>4535</v>
      </c>
      <c r="R987">
        <v>708</v>
      </c>
      <c r="S987" t="b">
        <v>0</v>
      </c>
      <c r="T987" t="s">
        <v>87</v>
      </c>
      <c r="U987" t="b">
        <v>0</v>
      </c>
      <c r="V987" t="s">
        <v>231</v>
      </c>
      <c r="W987" s="1">
        <v>44522.448946759258</v>
      </c>
      <c r="X987">
        <v>689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270</v>
      </c>
      <c r="AE987">
        <v>235</v>
      </c>
      <c r="AF987">
        <v>0</v>
      </c>
      <c r="AG987">
        <v>9</v>
      </c>
      <c r="AH987" t="s">
        <v>87</v>
      </c>
      <c r="AI987" t="s">
        <v>87</v>
      </c>
      <c r="AJ987" t="s">
        <v>87</v>
      </c>
      <c r="AK987" t="s">
        <v>87</v>
      </c>
      <c r="AL987" t="s">
        <v>87</v>
      </c>
      <c r="AM987" t="s">
        <v>87</v>
      </c>
      <c r="AN987" t="s">
        <v>87</v>
      </c>
      <c r="AO987" t="s">
        <v>87</v>
      </c>
      <c r="AP987" t="s">
        <v>87</v>
      </c>
      <c r="AQ987" t="s">
        <v>87</v>
      </c>
      <c r="AR987" t="s">
        <v>87</v>
      </c>
      <c r="AS987" t="s">
        <v>87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>
      <c r="A988" t="s">
        <v>2486</v>
      </c>
      <c r="B988" t="s">
        <v>79</v>
      </c>
      <c r="C988" t="s">
        <v>2487</v>
      </c>
      <c r="D988" t="s">
        <v>81</v>
      </c>
      <c r="E988" s="2" t="str">
        <f>HYPERLINK("capsilon://?command=openfolder&amp;siteaddress=FAM.docvelocity-na8.net&amp;folderid=FX02DA878C-1A22-DDD1-5E8C-6C3D3EED5EF2","FX21113762")</f>
        <v>FX21113762</v>
      </c>
      <c r="F988" t="s">
        <v>19</v>
      </c>
      <c r="G988" t="s">
        <v>19</v>
      </c>
      <c r="H988" t="s">
        <v>82</v>
      </c>
      <c r="I988" t="s">
        <v>2488</v>
      </c>
      <c r="J988">
        <v>288</v>
      </c>
      <c r="K988" t="s">
        <v>84</v>
      </c>
      <c r="L988" t="s">
        <v>85</v>
      </c>
      <c r="M988" t="s">
        <v>86</v>
      </c>
      <c r="N988">
        <v>2</v>
      </c>
      <c r="O988" s="1">
        <v>44522.393645833334</v>
      </c>
      <c r="P988" s="1">
        <v>44522.512754629628</v>
      </c>
      <c r="Q988">
        <v>8221</v>
      </c>
      <c r="R988">
        <v>2070</v>
      </c>
      <c r="S988" t="b">
        <v>0</v>
      </c>
      <c r="T988" t="s">
        <v>87</v>
      </c>
      <c r="U988" t="b">
        <v>0</v>
      </c>
      <c r="V988" t="s">
        <v>147</v>
      </c>
      <c r="W988" s="1">
        <v>44522.446736111109</v>
      </c>
      <c r="X988">
        <v>1103</v>
      </c>
      <c r="Y988">
        <v>265</v>
      </c>
      <c r="Z988">
        <v>0</v>
      </c>
      <c r="AA988">
        <v>265</v>
      </c>
      <c r="AB988">
        <v>0</v>
      </c>
      <c r="AC988">
        <v>168</v>
      </c>
      <c r="AD988">
        <v>23</v>
      </c>
      <c r="AE988">
        <v>0</v>
      </c>
      <c r="AF988">
        <v>0</v>
      </c>
      <c r="AG988">
        <v>0</v>
      </c>
      <c r="AH988" t="s">
        <v>104</v>
      </c>
      <c r="AI988" s="1">
        <v>44522.512754629628</v>
      </c>
      <c r="AJ988">
        <v>914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23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>
      <c r="A989" t="s">
        <v>2489</v>
      </c>
      <c r="B989" t="s">
        <v>79</v>
      </c>
      <c r="C989" t="s">
        <v>2490</v>
      </c>
      <c r="D989" t="s">
        <v>81</v>
      </c>
      <c r="E989" s="2" t="str">
        <f>HYPERLINK("capsilon://?command=openfolder&amp;siteaddress=FAM.docvelocity-na8.net&amp;folderid=FXFE768D89-0647-EAA1-2CB0-90292C312C42","FX21103476")</f>
        <v>FX21103476</v>
      </c>
      <c r="F989" t="s">
        <v>19</v>
      </c>
      <c r="G989" t="s">
        <v>19</v>
      </c>
      <c r="H989" t="s">
        <v>82</v>
      </c>
      <c r="I989" t="s">
        <v>2491</v>
      </c>
      <c r="J989">
        <v>66</v>
      </c>
      <c r="K989" t="s">
        <v>84</v>
      </c>
      <c r="L989" t="s">
        <v>85</v>
      </c>
      <c r="M989" t="s">
        <v>86</v>
      </c>
      <c r="N989">
        <v>2</v>
      </c>
      <c r="O989" s="1">
        <v>44522.40729166667</v>
      </c>
      <c r="P989" s="1">
        <v>44522.504895833335</v>
      </c>
      <c r="Q989">
        <v>8316</v>
      </c>
      <c r="R989">
        <v>117</v>
      </c>
      <c r="S989" t="b">
        <v>0</v>
      </c>
      <c r="T989" t="s">
        <v>87</v>
      </c>
      <c r="U989" t="b">
        <v>0</v>
      </c>
      <c r="V989" t="s">
        <v>181</v>
      </c>
      <c r="W989" s="1">
        <v>44522.442152777781</v>
      </c>
      <c r="X989">
        <v>37</v>
      </c>
      <c r="Y989">
        <v>0</v>
      </c>
      <c r="Z989">
        <v>0</v>
      </c>
      <c r="AA989">
        <v>0</v>
      </c>
      <c r="AB989">
        <v>52</v>
      </c>
      <c r="AC989">
        <v>0</v>
      </c>
      <c r="AD989">
        <v>66</v>
      </c>
      <c r="AE989">
        <v>0</v>
      </c>
      <c r="AF989">
        <v>0</v>
      </c>
      <c r="AG989">
        <v>0</v>
      </c>
      <c r="AH989" t="s">
        <v>182</v>
      </c>
      <c r="AI989" s="1">
        <v>44522.504895833335</v>
      </c>
      <c r="AJ989">
        <v>71</v>
      </c>
      <c r="AK989">
        <v>0</v>
      </c>
      <c r="AL989">
        <v>0</v>
      </c>
      <c r="AM989">
        <v>0</v>
      </c>
      <c r="AN989">
        <v>52</v>
      </c>
      <c r="AO989">
        <v>0</v>
      </c>
      <c r="AP989">
        <v>66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>
      <c r="A990" t="s">
        <v>2492</v>
      </c>
      <c r="B990" t="s">
        <v>79</v>
      </c>
      <c r="C990" t="s">
        <v>1190</v>
      </c>
      <c r="D990" t="s">
        <v>81</v>
      </c>
      <c r="E990" s="2" t="str">
        <f>HYPERLINK("capsilon://?command=openfolder&amp;siteaddress=FAM.docvelocity-na8.net&amp;folderid=FXA6091064-8AA3-4363-E500-C12AD7E91AE1","FX21113237")</f>
        <v>FX21113237</v>
      </c>
      <c r="F990" t="s">
        <v>19</v>
      </c>
      <c r="G990" t="s">
        <v>19</v>
      </c>
      <c r="H990" t="s">
        <v>82</v>
      </c>
      <c r="I990" t="s">
        <v>2493</v>
      </c>
      <c r="J990">
        <v>66</v>
      </c>
      <c r="K990" t="s">
        <v>84</v>
      </c>
      <c r="L990" t="s">
        <v>85</v>
      </c>
      <c r="M990" t="s">
        <v>86</v>
      </c>
      <c r="N990">
        <v>1</v>
      </c>
      <c r="O990" s="1">
        <v>44522.412858796299</v>
      </c>
      <c r="P990" s="1">
        <v>44522.45034722222</v>
      </c>
      <c r="Q990">
        <v>3016</v>
      </c>
      <c r="R990">
        <v>223</v>
      </c>
      <c r="S990" t="b">
        <v>0</v>
      </c>
      <c r="T990" t="s">
        <v>87</v>
      </c>
      <c r="U990" t="b">
        <v>0</v>
      </c>
      <c r="V990" t="s">
        <v>231</v>
      </c>
      <c r="W990" s="1">
        <v>44522.45034722222</v>
      </c>
      <c r="X990">
        <v>120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66</v>
      </c>
      <c r="AE990">
        <v>52</v>
      </c>
      <c r="AF990">
        <v>0</v>
      </c>
      <c r="AG990">
        <v>1</v>
      </c>
      <c r="AH990" t="s">
        <v>87</v>
      </c>
      <c r="AI990" t="s">
        <v>87</v>
      </c>
      <c r="AJ990" t="s">
        <v>87</v>
      </c>
      <c r="AK990" t="s">
        <v>87</v>
      </c>
      <c r="AL990" t="s">
        <v>87</v>
      </c>
      <c r="AM990" t="s">
        <v>87</v>
      </c>
      <c r="AN990" t="s">
        <v>87</v>
      </c>
      <c r="AO990" t="s">
        <v>87</v>
      </c>
      <c r="AP990" t="s">
        <v>87</v>
      </c>
      <c r="AQ990" t="s">
        <v>87</v>
      </c>
      <c r="AR990" t="s">
        <v>87</v>
      </c>
      <c r="AS990" t="s">
        <v>87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>
      <c r="A991" t="s">
        <v>2494</v>
      </c>
      <c r="B991" t="s">
        <v>79</v>
      </c>
      <c r="C991" t="s">
        <v>2495</v>
      </c>
      <c r="D991" t="s">
        <v>81</v>
      </c>
      <c r="E991" s="2" t="str">
        <f>HYPERLINK("capsilon://?command=openfolder&amp;siteaddress=FAM.docvelocity-na8.net&amp;folderid=FX4FDBDFE6-C4D3-DC1F-D351-90C0FFB72155","FX21102492")</f>
        <v>FX21102492</v>
      </c>
      <c r="F991" t="s">
        <v>19</v>
      </c>
      <c r="G991" t="s">
        <v>19</v>
      </c>
      <c r="H991" t="s">
        <v>82</v>
      </c>
      <c r="I991" t="s">
        <v>2496</v>
      </c>
      <c r="J991">
        <v>66</v>
      </c>
      <c r="K991" t="s">
        <v>84</v>
      </c>
      <c r="L991" t="s">
        <v>85</v>
      </c>
      <c r="M991" t="s">
        <v>86</v>
      </c>
      <c r="N991">
        <v>2</v>
      </c>
      <c r="O991" s="1">
        <v>44522.417650462965</v>
      </c>
      <c r="P991" s="1">
        <v>44522.504421296297</v>
      </c>
      <c r="Q991">
        <v>7456</v>
      </c>
      <c r="R991">
        <v>41</v>
      </c>
      <c r="S991" t="b">
        <v>0</v>
      </c>
      <c r="T991" t="s">
        <v>87</v>
      </c>
      <c r="U991" t="b">
        <v>0</v>
      </c>
      <c r="V991" t="s">
        <v>181</v>
      </c>
      <c r="W991" s="1">
        <v>44522.442627314813</v>
      </c>
      <c r="X991">
        <v>18</v>
      </c>
      <c r="Y991">
        <v>0</v>
      </c>
      <c r="Z991">
        <v>0</v>
      </c>
      <c r="AA991">
        <v>0</v>
      </c>
      <c r="AB991">
        <v>52</v>
      </c>
      <c r="AC991">
        <v>0</v>
      </c>
      <c r="AD991">
        <v>66</v>
      </c>
      <c r="AE991">
        <v>0</v>
      </c>
      <c r="AF991">
        <v>0</v>
      </c>
      <c r="AG991">
        <v>0</v>
      </c>
      <c r="AH991" t="s">
        <v>182</v>
      </c>
      <c r="AI991" s="1">
        <v>44522.504421296297</v>
      </c>
      <c r="AJ991">
        <v>23</v>
      </c>
      <c r="AK991">
        <v>0</v>
      </c>
      <c r="AL991">
        <v>0</v>
      </c>
      <c r="AM991">
        <v>0</v>
      </c>
      <c r="AN991">
        <v>52</v>
      </c>
      <c r="AO991">
        <v>0</v>
      </c>
      <c r="AP991">
        <v>66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>
      <c r="A992" t="s">
        <v>2497</v>
      </c>
      <c r="B992" t="s">
        <v>79</v>
      </c>
      <c r="C992" t="s">
        <v>2498</v>
      </c>
      <c r="D992" t="s">
        <v>81</v>
      </c>
      <c r="E992" s="2" t="str">
        <f>HYPERLINK("capsilon://?command=openfolder&amp;siteaddress=FAM.docvelocity-na8.net&amp;folderid=FX947CB83C-84F6-45B1-AAD0-4FAF3A8B9AD8","FX21106705")</f>
        <v>FX21106705</v>
      </c>
      <c r="F992" t="s">
        <v>19</v>
      </c>
      <c r="G992" t="s">
        <v>19</v>
      </c>
      <c r="H992" t="s">
        <v>82</v>
      </c>
      <c r="I992" t="s">
        <v>2499</v>
      </c>
      <c r="J992">
        <v>66</v>
      </c>
      <c r="K992" t="s">
        <v>84</v>
      </c>
      <c r="L992" t="s">
        <v>85</v>
      </c>
      <c r="M992" t="s">
        <v>86</v>
      </c>
      <c r="N992">
        <v>2</v>
      </c>
      <c r="O992" s="1">
        <v>44522.420416666668</v>
      </c>
      <c r="P992" s="1">
        <v>44522.510347222225</v>
      </c>
      <c r="Q992">
        <v>6781</v>
      </c>
      <c r="R992">
        <v>989</v>
      </c>
      <c r="S992" t="b">
        <v>0</v>
      </c>
      <c r="T992" t="s">
        <v>87</v>
      </c>
      <c r="U992" t="b">
        <v>0</v>
      </c>
      <c r="V992" t="s">
        <v>181</v>
      </c>
      <c r="W992" s="1">
        <v>44522.448414351849</v>
      </c>
      <c r="X992">
        <v>500</v>
      </c>
      <c r="Y992">
        <v>52</v>
      </c>
      <c r="Z992">
        <v>0</v>
      </c>
      <c r="AA992">
        <v>52</v>
      </c>
      <c r="AB992">
        <v>0</v>
      </c>
      <c r="AC992">
        <v>37</v>
      </c>
      <c r="AD992">
        <v>14</v>
      </c>
      <c r="AE992">
        <v>0</v>
      </c>
      <c r="AF992">
        <v>0</v>
      </c>
      <c r="AG992">
        <v>0</v>
      </c>
      <c r="AH992" t="s">
        <v>182</v>
      </c>
      <c r="AI992" s="1">
        <v>44522.510347222225</v>
      </c>
      <c r="AJ992">
        <v>470</v>
      </c>
      <c r="AK992">
        <v>2</v>
      </c>
      <c r="AL992">
        <v>0</v>
      </c>
      <c r="AM992">
        <v>2</v>
      </c>
      <c r="AN992">
        <v>0</v>
      </c>
      <c r="AO992">
        <v>2</v>
      </c>
      <c r="AP992">
        <v>12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>
      <c r="A993" t="s">
        <v>2500</v>
      </c>
      <c r="B993" t="s">
        <v>79</v>
      </c>
      <c r="C993" t="s">
        <v>2501</v>
      </c>
      <c r="D993" t="s">
        <v>81</v>
      </c>
      <c r="E993" s="2" t="str">
        <f>HYPERLINK("capsilon://?command=openfolder&amp;siteaddress=FAM.docvelocity-na8.net&amp;folderid=FXB818A905-B628-4D6D-F551-3F62C776CFF8","FX21118374")</f>
        <v>FX21118374</v>
      </c>
      <c r="F993" t="s">
        <v>19</v>
      </c>
      <c r="G993" t="s">
        <v>19</v>
      </c>
      <c r="H993" t="s">
        <v>82</v>
      </c>
      <c r="I993" t="s">
        <v>2502</v>
      </c>
      <c r="J993">
        <v>38</v>
      </c>
      <c r="K993" t="s">
        <v>84</v>
      </c>
      <c r="L993" t="s">
        <v>85</v>
      </c>
      <c r="M993" t="s">
        <v>86</v>
      </c>
      <c r="N993">
        <v>2</v>
      </c>
      <c r="O993" s="1">
        <v>44522.423726851855</v>
      </c>
      <c r="P993" s="1">
        <v>44522.507754629631</v>
      </c>
      <c r="Q993">
        <v>6794</v>
      </c>
      <c r="R993">
        <v>466</v>
      </c>
      <c r="S993" t="b">
        <v>0</v>
      </c>
      <c r="T993" t="s">
        <v>87</v>
      </c>
      <c r="U993" t="b">
        <v>0</v>
      </c>
      <c r="V993" t="s">
        <v>125</v>
      </c>
      <c r="W993" s="1">
        <v>44522.449097222219</v>
      </c>
      <c r="X993">
        <v>229</v>
      </c>
      <c r="Y993">
        <v>37</v>
      </c>
      <c r="Z993">
        <v>0</v>
      </c>
      <c r="AA993">
        <v>37</v>
      </c>
      <c r="AB993">
        <v>0</v>
      </c>
      <c r="AC993">
        <v>18</v>
      </c>
      <c r="AD993">
        <v>1</v>
      </c>
      <c r="AE993">
        <v>0</v>
      </c>
      <c r="AF993">
        <v>0</v>
      </c>
      <c r="AG993">
        <v>0</v>
      </c>
      <c r="AH993" t="s">
        <v>182</v>
      </c>
      <c r="AI993" s="1">
        <v>44522.507754629631</v>
      </c>
      <c r="AJ993">
        <v>237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1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>
      <c r="A994" t="s">
        <v>2503</v>
      </c>
      <c r="B994" t="s">
        <v>79</v>
      </c>
      <c r="C994" t="s">
        <v>1986</v>
      </c>
      <c r="D994" t="s">
        <v>81</v>
      </c>
      <c r="E994" s="2" t="str">
        <f>HYPERLINK("capsilon://?command=openfolder&amp;siteaddress=FAM.docvelocity-na8.net&amp;folderid=FX505FB029-FECC-DAF4-7860-97A9E441AB3C","FX210911889")</f>
        <v>FX210911889</v>
      </c>
      <c r="F994" t="s">
        <v>19</v>
      </c>
      <c r="G994" t="s">
        <v>19</v>
      </c>
      <c r="H994" t="s">
        <v>82</v>
      </c>
      <c r="I994" t="s">
        <v>2504</v>
      </c>
      <c r="J994">
        <v>38</v>
      </c>
      <c r="K994" t="s">
        <v>84</v>
      </c>
      <c r="L994" t="s">
        <v>85</v>
      </c>
      <c r="M994" t="s">
        <v>86</v>
      </c>
      <c r="N994">
        <v>2</v>
      </c>
      <c r="O994" s="1">
        <v>44522.426319444443</v>
      </c>
      <c r="P994" s="1">
        <v>44522.509155092594</v>
      </c>
      <c r="Q994">
        <v>6756</v>
      </c>
      <c r="R994">
        <v>401</v>
      </c>
      <c r="S994" t="b">
        <v>0</v>
      </c>
      <c r="T994" t="s">
        <v>87</v>
      </c>
      <c r="U994" t="b">
        <v>0</v>
      </c>
      <c r="V994" t="s">
        <v>147</v>
      </c>
      <c r="W994" s="1">
        <v>44522.448344907411</v>
      </c>
      <c r="X994">
        <v>139</v>
      </c>
      <c r="Y994">
        <v>37</v>
      </c>
      <c r="Z994">
        <v>0</v>
      </c>
      <c r="AA994">
        <v>37</v>
      </c>
      <c r="AB994">
        <v>0</v>
      </c>
      <c r="AC994">
        <v>16</v>
      </c>
      <c r="AD994">
        <v>1</v>
      </c>
      <c r="AE994">
        <v>0</v>
      </c>
      <c r="AF994">
        <v>0</v>
      </c>
      <c r="AG994">
        <v>0</v>
      </c>
      <c r="AH994" t="s">
        <v>89</v>
      </c>
      <c r="AI994" s="1">
        <v>44522.509155092594</v>
      </c>
      <c r="AJ994">
        <v>262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1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>
      <c r="A995" t="s">
        <v>2505</v>
      </c>
      <c r="B995" t="s">
        <v>79</v>
      </c>
      <c r="C995" t="s">
        <v>2506</v>
      </c>
      <c r="D995" t="s">
        <v>81</v>
      </c>
      <c r="E995" s="2" t="str">
        <f>HYPERLINK("capsilon://?command=openfolder&amp;siteaddress=FAM.docvelocity-na8.net&amp;folderid=FX26774737-53D2-6EA5-899A-8685C384A005","FX21118174")</f>
        <v>FX21118174</v>
      </c>
      <c r="F995" t="s">
        <v>19</v>
      </c>
      <c r="G995" t="s">
        <v>19</v>
      </c>
      <c r="H995" t="s">
        <v>82</v>
      </c>
      <c r="I995" t="s">
        <v>2507</v>
      </c>
      <c r="J995">
        <v>465</v>
      </c>
      <c r="K995" t="s">
        <v>84</v>
      </c>
      <c r="L995" t="s">
        <v>85</v>
      </c>
      <c r="M995" t="s">
        <v>86</v>
      </c>
      <c r="N995">
        <v>2</v>
      </c>
      <c r="O995" s="1">
        <v>44522.426736111112</v>
      </c>
      <c r="P995" s="1">
        <v>44522.525972222225</v>
      </c>
      <c r="Q995">
        <v>4817</v>
      </c>
      <c r="R995">
        <v>3757</v>
      </c>
      <c r="S995" t="b">
        <v>0</v>
      </c>
      <c r="T995" t="s">
        <v>87</v>
      </c>
      <c r="U995" t="b">
        <v>0</v>
      </c>
      <c r="V995" t="s">
        <v>181</v>
      </c>
      <c r="W995" s="1">
        <v>44522.471932870372</v>
      </c>
      <c r="X995">
        <v>2031</v>
      </c>
      <c r="Y995">
        <v>482</v>
      </c>
      <c r="Z995">
        <v>0</v>
      </c>
      <c r="AA995">
        <v>482</v>
      </c>
      <c r="AB995">
        <v>0</v>
      </c>
      <c r="AC995">
        <v>242</v>
      </c>
      <c r="AD995">
        <v>-17</v>
      </c>
      <c r="AE995">
        <v>0</v>
      </c>
      <c r="AF995">
        <v>0</v>
      </c>
      <c r="AG995">
        <v>0</v>
      </c>
      <c r="AH995" t="s">
        <v>721</v>
      </c>
      <c r="AI995" s="1">
        <v>44522.525972222225</v>
      </c>
      <c r="AJ995">
        <v>1697</v>
      </c>
      <c r="AK995">
        <v>2</v>
      </c>
      <c r="AL995">
        <v>0</v>
      </c>
      <c r="AM995">
        <v>2</v>
      </c>
      <c r="AN995">
        <v>0</v>
      </c>
      <c r="AO995">
        <v>0</v>
      </c>
      <c r="AP995">
        <v>-19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>
      <c r="A996" t="s">
        <v>2508</v>
      </c>
      <c r="B996" t="s">
        <v>79</v>
      </c>
      <c r="C996" t="s">
        <v>1986</v>
      </c>
      <c r="D996" t="s">
        <v>81</v>
      </c>
      <c r="E996" s="2" t="str">
        <f>HYPERLINK("capsilon://?command=openfolder&amp;siteaddress=FAM.docvelocity-na8.net&amp;folderid=FX505FB029-FECC-DAF4-7860-97A9E441AB3C","FX210911889")</f>
        <v>FX210911889</v>
      </c>
      <c r="F996" t="s">
        <v>19</v>
      </c>
      <c r="G996" t="s">
        <v>19</v>
      </c>
      <c r="H996" t="s">
        <v>82</v>
      </c>
      <c r="I996" t="s">
        <v>2509</v>
      </c>
      <c r="J996">
        <v>38</v>
      </c>
      <c r="K996" t="s">
        <v>84</v>
      </c>
      <c r="L996" t="s">
        <v>85</v>
      </c>
      <c r="M996" t="s">
        <v>86</v>
      </c>
      <c r="N996">
        <v>2</v>
      </c>
      <c r="O996" s="1">
        <v>44522.427557870367</v>
      </c>
      <c r="P996" s="1">
        <v>44522.513206018521</v>
      </c>
      <c r="Q996">
        <v>6799</v>
      </c>
      <c r="R996">
        <v>601</v>
      </c>
      <c r="S996" t="b">
        <v>0</v>
      </c>
      <c r="T996" t="s">
        <v>87</v>
      </c>
      <c r="U996" t="b">
        <v>0</v>
      </c>
      <c r="V996" t="s">
        <v>147</v>
      </c>
      <c r="W996" s="1">
        <v>44522.450011574074</v>
      </c>
      <c r="X996">
        <v>131</v>
      </c>
      <c r="Y996">
        <v>37</v>
      </c>
      <c r="Z996">
        <v>0</v>
      </c>
      <c r="AA996">
        <v>37</v>
      </c>
      <c r="AB996">
        <v>0</v>
      </c>
      <c r="AC996">
        <v>14</v>
      </c>
      <c r="AD996">
        <v>1</v>
      </c>
      <c r="AE996">
        <v>0</v>
      </c>
      <c r="AF996">
        <v>0</v>
      </c>
      <c r="AG996">
        <v>0</v>
      </c>
      <c r="AH996" t="s">
        <v>182</v>
      </c>
      <c r="AI996" s="1">
        <v>44522.513206018521</v>
      </c>
      <c r="AJ996">
        <v>470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>
      <c r="A997" t="s">
        <v>2510</v>
      </c>
      <c r="B997" t="s">
        <v>79</v>
      </c>
      <c r="C997" t="s">
        <v>2511</v>
      </c>
      <c r="D997" t="s">
        <v>81</v>
      </c>
      <c r="E997" s="2" t="str">
        <f>HYPERLINK("capsilon://?command=openfolder&amp;siteaddress=FAM.docvelocity-na8.net&amp;folderid=FX29F79EF8-167B-5300-B5DA-10C5CC17D0CF","FX211110239")</f>
        <v>FX211110239</v>
      </c>
      <c r="F997" t="s">
        <v>19</v>
      </c>
      <c r="G997" t="s">
        <v>19</v>
      </c>
      <c r="H997" t="s">
        <v>82</v>
      </c>
      <c r="I997" t="s">
        <v>2512</v>
      </c>
      <c r="J997">
        <v>146</v>
      </c>
      <c r="K997" t="s">
        <v>84</v>
      </c>
      <c r="L997" t="s">
        <v>85</v>
      </c>
      <c r="M997" t="s">
        <v>86</v>
      </c>
      <c r="N997">
        <v>2</v>
      </c>
      <c r="O997" s="1">
        <v>44522.433865740742</v>
      </c>
      <c r="P997" s="1">
        <v>44522.51771990741</v>
      </c>
      <c r="Q997">
        <v>5778</v>
      </c>
      <c r="R997">
        <v>1467</v>
      </c>
      <c r="S997" t="b">
        <v>0</v>
      </c>
      <c r="T997" t="s">
        <v>87</v>
      </c>
      <c r="U997" t="b">
        <v>0</v>
      </c>
      <c r="V997" t="s">
        <v>125</v>
      </c>
      <c r="W997" s="1">
        <v>44522.45753472222</v>
      </c>
      <c r="X997">
        <v>728</v>
      </c>
      <c r="Y997">
        <v>129</v>
      </c>
      <c r="Z997">
        <v>0</v>
      </c>
      <c r="AA997">
        <v>129</v>
      </c>
      <c r="AB997">
        <v>0</v>
      </c>
      <c r="AC997">
        <v>56</v>
      </c>
      <c r="AD997">
        <v>17</v>
      </c>
      <c r="AE997">
        <v>0</v>
      </c>
      <c r="AF997">
        <v>0</v>
      </c>
      <c r="AG997">
        <v>0</v>
      </c>
      <c r="AH997" t="s">
        <v>89</v>
      </c>
      <c r="AI997" s="1">
        <v>44522.51771990741</v>
      </c>
      <c r="AJ997">
        <v>739</v>
      </c>
      <c r="AK997">
        <v>6</v>
      </c>
      <c r="AL997">
        <v>0</v>
      </c>
      <c r="AM997">
        <v>6</v>
      </c>
      <c r="AN997">
        <v>0</v>
      </c>
      <c r="AO997">
        <v>6</v>
      </c>
      <c r="AP997">
        <v>11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>
      <c r="A998" t="s">
        <v>2513</v>
      </c>
      <c r="B998" t="s">
        <v>79</v>
      </c>
      <c r="C998" t="s">
        <v>2514</v>
      </c>
      <c r="D998" t="s">
        <v>81</v>
      </c>
      <c r="E998" s="2" t="str">
        <f>HYPERLINK("capsilon://?command=openfolder&amp;siteaddress=FAM.docvelocity-na8.net&amp;folderid=FX07386EE9-C2FC-831A-7B75-617A82AF60A8","FX210911369")</f>
        <v>FX210911369</v>
      </c>
      <c r="F998" t="s">
        <v>19</v>
      </c>
      <c r="G998" t="s">
        <v>19</v>
      </c>
      <c r="H998" t="s">
        <v>82</v>
      </c>
      <c r="I998" t="s">
        <v>2515</v>
      </c>
      <c r="J998">
        <v>66</v>
      </c>
      <c r="K998" t="s">
        <v>84</v>
      </c>
      <c r="L998" t="s">
        <v>85</v>
      </c>
      <c r="M998" t="s">
        <v>86</v>
      </c>
      <c r="N998">
        <v>2</v>
      </c>
      <c r="O998" s="1">
        <v>44522.439016203702</v>
      </c>
      <c r="P998" s="1">
        <v>44522.513796296298</v>
      </c>
      <c r="Q998">
        <v>6355</v>
      </c>
      <c r="R998">
        <v>106</v>
      </c>
      <c r="S998" t="b">
        <v>0</v>
      </c>
      <c r="T998" t="s">
        <v>87</v>
      </c>
      <c r="U998" t="b">
        <v>0</v>
      </c>
      <c r="V998" t="s">
        <v>147</v>
      </c>
      <c r="W998" s="1">
        <v>44522.45040509259</v>
      </c>
      <c r="X998">
        <v>32</v>
      </c>
      <c r="Y998">
        <v>0</v>
      </c>
      <c r="Z998">
        <v>0</v>
      </c>
      <c r="AA998">
        <v>0</v>
      </c>
      <c r="AB998">
        <v>52</v>
      </c>
      <c r="AC998">
        <v>0</v>
      </c>
      <c r="AD998">
        <v>66</v>
      </c>
      <c r="AE998">
        <v>0</v>
      </c>
      <c r="AF998">
        <v>0</v>
      </c>
      <c r="AG998">
        <v>0</v>
      </c>
      <c r="AH998" t="s">
        <v>182</v>
      </c>
      <c r="AI998" s="1">
        <v>44522.513796296298</v>
      </c>
      <c r="AJ998">
        <v>51</v>
      </c>
      <c r="AK998">
        <v>0</v>
      </c>
      <c r="AL998">
        <v>0</v>
      </c>
      <c r="AM998">
        <v>0</v>
      </c>
      <c r="AN998">
        <v>52</v>
      </c>
      <c r="AO998">
        <v>0</v>
      </c>
      <c r="AP998">
        <v>66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>
      <c r="A999" t="s">
        <v>2516</v>
      </c>
      <c r="B999" t="s">
        <v>79</v>
      </c>
      <c r="C999" t="s">
        <v>2517</v>
      </c>
      <c r="D999" t="s">
        <v>81</v>
      </c>
      <c r="E999" s="2" t="str">
        <f>HYPERLINK("capsilon://?command=openfolder&amp;siteaddress=FAM.docvelocity-na8.net&amp;folderid=FXFE43FEB3-608A-0EE4-DC48-42E240EA0AE0","FX21119895")</f>
        <v>FX21119895</v>
      </c>
      <c r="F999" t="s">
        <v>19</v>
      </c>
      <c r="G999" t="s">
        <v>19</v>
      </c>
      <c r="H999" t="s">
        <v>82</v>
      </c>
      <c r="I999" t="s">
        <v>2518</v>
      </c>
      <c r="J999">
        <v>171</v>
      </c>
      <c r="K999" t="s">
        <v>84</v>
      </c>
      <c r="L999" t="s">
        <v>85</v>
      </c>
      <c r="M999" t="s">
        <v>86</v>
      </c>
      <c r="N999">
        <v>2</v>
      </c>
      <c r="O999" s="1">
        <v>44522.445532407408</v>
      </c>
      <c r="P999" s="1">
        <v>44522.540752314817</v>
      </c>
      <c r="Q999">
        <v>4606</v>
      </c>
      <c r="R999">
        <v>3621</v>
      </c>
      <c r="S999" t="b">
        <v>0</v>
      </c>
      <c r="T999" t="s">
        <v>87</v>
      </c>
      <c r="U999" t="b">
        <v>0</v>
      </c>
      <c r="V999" t="s">
        <v>125</v>
      </c>
      <c r="W999" s="1">
        <v>44522.475995370369</v>
      </c>
      <c r="X999">
        <v>1595</v>
      </c>
      <c r="Y999">
        <v>281</v>
      </c>
      <c r="Z999">
        <v>0</v>
      </c>
      <c r="AA999">
        <v>281</v>
      </c>
      <c r="AB999">
        <v>0</v>
      </c>
      <c r="AC999">
        <v>201</v>
      </c>
      <c r="AD999">
        <v>-110</v>
      </c>
      <c r="AE999">
        <v>0</v>
      </c>
      <c r="AF999">
        <v>0</v>
      </c>
      <c r="AG999">
        <v>0</v>
      </c>
      <c r="AH999" t="s">
        <v>182</v>
      </c>
      <c r="AI999" s="1">
        <v>44522.540752314817</v>
      </c>
      <c r="AJ999">
        <v>430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-110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>
      <c r="A1000" t="s">
        <v>2519</v>
      </c>
      <c r="B1000" t="s">
        <v>79</v>
      </c>
      <c r="C1000" t="s">
        <v>2520</v>
      </c>
      <c r="D1000" t="s">
        <v>81</v>
      </c>
      <c r="E1000" s="2" t="str">
        <f>HYPERLINK("capsilon://?command=openfolder&amp;siteaddress=FAM.docvelocity-na8.net&amp;folderid=FX38BAFB2B-8409-FEDB-BF96-3C431DC44750","FX21118753")</f>
        <v>FX21118753</v>
      </c>
      <c r="F1000" t="s">
        <v>19</v>
      </c>
      <c r="G1000" t="s">
        <v>19</v>
      </c>
      <c r="H1000" t="s">
        <v>82</v>
      </c>
      <c r="I1000" t="s">
        <v>2521</v>
      </c>
      <c r="J1000">
        <v>94</v>
      </c>
      <c r="K1000" t="s">
        <v>84</v>
      </c>
      <c r="L1000" t="s">
        <v>85</v>
      </c>
      <c r="M1000" t="s">
        <v>86</v>
      </c>
      <c r="N1000">
        <v>2</v>
      </c>
      <c r="O1000" s="1">
        <v>44522.44635416667</v>
      </c>
      <c r="P1000" s="1">
        <v>44522.522175925929</v>
      </c>
      <c r="Q1000">
        <v>5645</v>
      </c>
      <c r="R1000">
        <v>906</v>
      </c>
      <c r="S1000" t="b">
        <v>0</v>
      </c>
      <c r="T1000" t="s">
        <v>87</v>
      </c>
      <c r="U1000" t="b">
        <v>0</v>
      </c>
      <c r="V1000" t="s">
        <v>1573</v>
      </c>
      <c r="W1000" s="1">
        <v>44522.46402777778</v>
      </c>
      <c r="X1000">
        <v>522</v>
      </c>
      <c r="Y1000">
        <v>79</v>
      </c>
      <c r="Z1000">
        <v>0</v>
      </c>
      <c r="AA1000">
        <v>79</v>
      </c>
      <c r="AB1000">
        <v>0</v>
      </c>
      <c r="AC1000">
        <v>15</v>
      </c>
      <c r="AD1000">
        <v>15</v>
      </c>
      <c r="AE1000">
        <v>0</v>
      </c>
      <c r="AF1000">
        <v>0</v>
      </c>
      <c r="AG1000">
        <v>0</v>
      </c>
      <c r="AH1000" t="s">
        <v>89</v>
      </c>
      <c r="AI1000" s="1">
        <v>44522.522175925929</v>
      </c>
      <c r="AJ1000">
        <v>384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15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>
      <c r="A1001" t="s">
        <v>2522</v>
      </c>
      <c r="B1001" t="s">
        <v>79</v>
      </c>
      <c r="C1001" t="s">
        <v>2523</v>
      </c>
      <c r="D1001" t="s">
        <v>81</v>
      </c>
      <c r="E1001" s="2" t="str">
        <f>HYPERLINK("capsilon://?command=openfolder&amp;siteaddress=FAM.docvelocity-na8.net&amp;folderid=FXAE382558-FA63-1364-7AE6-A808D460D469","FX21117848")</f>
        <v>FX21117848</v>
      </c>
      <c r="F1001" t="s">
        <v>19</v>
      </c>
      <c r="G1001" t="s">
        <v>19</v>
      </c>
      <c r="H1001" t="s">
        <v>82</v>
      </c>
      <c r="I1001" t="s">
        <v>2524</v>
      </c>
      <c r="J1001">
        <v>355</v>
      </c>
      <c r="K1001" t="s">
        <v>84</v>
      </c>
      <c r="L1001" t="s">
        <v>85</v>
      </c>
      <c r="M1001" t="s">
        <v>86</v>
      </c>
      <c r="N1001">
        <v>2</v>
      </c>
      <c r="O1001" s="1">
        <v>44522.446446759262</v>
      </c>
      <c r="P1001" s="1">
        <v>44522.537858796299</v>
      </c>
      <c r="Q1001">
        <v>3065</v>
      </c>
      <c r="R1001">
        <v>4833</v>
      </c>
      <c r="S1001" t="b">
        <v>0</v>
      </c>
      <c r="T1001" t="s">
        <v>87</v>
      </c>
      <c r="U1001" t="b">
        <v>0</v>
      </c>
      <c r="V1001" t="s">
        <v>1573</v>
      </c>
      <c r="W1001" s="1">
        <v>44522.4997337963</v>
      </c>
      <c r="X1001">
        <v>3084</v>
      </c>
      <c r="Y1001">
        <v>353</v>
      </c>
      <c r="Z1001">
        <v>0</v>
      </c>
      <c r="AA1001">
        <v>353</v>
      </c>
      <c r="AB1001">
        <v>0</v>
      </c>
      <c r="AC1001">
        <v>227</v>
      </c>
      <c r="AD1001">
        <v>2</v>
      </c>
      <c r="AE1001">
        <v>0</v>
      </c>
      <c r="AF1001">
        <v>0</v>
      </c>
      <c r="AG1001">
        <v>0</v>
      </c>
      <c r="AH1001" t="s">
        <v>104</v>
      </c>
      <c r="AI1001" s="1">
        <v>44522.537858796299</v>
      </c>
      <c r="AJ1001">
        <v>1699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2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>
      <c r="A1002" t="s">
        <v>2525</v>
      </c>
      <c r="B1002" t="s">
        <v>79</v>
      </c>
      <c r="C1002" t="s">
        <v>1269</v>
      </c>
      <c r="D1002" t="s">
        <v>81</v>
      </c>
      <c r="E1002" s="2" t="str">
        <f>HYPERLINK("capsilon://?command=openfolder&amp;siteaddress=FAM.docvelocity-na8.net&amp;folderid=FX334A81DB-8F48-5521-A38C-C9D5B9B0C3CF","FX211013532")</f>
        <v>FX211013532</v>
      </c>
      <c r="F1002" t="s">
        <v>19</v>
      </c>
      <c r="G1002" t="s">
        <v>19</v>
      </c>
      <c r="H1002" t="s">
        <v>82</v>
      </c>
      <c r="I1002" t="s">
        <v>2526</v>
      </c>
      <c r="J1002">
        <v>66</v>
      </c>
      <c r="K1002" t="s">
        <v>84</v>
      </c>
      <c r="L1002" t="s">
        <v>85</v>
      </c>
      <c r="M1002" t="s">
        <v>86</v>
      </c>
      <c r="N1002">
        <v>2</v>
      </c>
      <c r="O1002" s="1">
        <v>44522.446574074071</v>
      </c>
      <c r="P1002" s="1">
        <v>44522.522824074076</v>
      </c>
      <c r="Q1002">
        <v>6426</v>
      </c>
      <c r="R1002">
        <v>162</v>
      </c>
      <c r="S1002" t="b">
        <v>0</v>
      </c>
      <c r="T1002" t="s">
        <v>87</v>
      </c>
      <c r="U1002" t="b">
        <v>0</v>
      </c>
      <c r="V1002" t="s">
        <v>130</v>
      </c>
      <c r="W1002" s="1">
        <v>44522.46769675926</v>
      </c>
      <c r="X1002">
        <v>67</v>
      </c>
      <c r="Y1002">
        <v>0</v>
      </c>
      <c r="Z1002">
        <v>0</v>
      </c>
      <c r="AA1002">
        <v>0</v>
      </c>
      <c r="AB1002">
        <v>52</v>
      </c>
      <c r="AC1002">
        <v>0</v>
      </c>
      <c r="AD1002">
        <v>66</v>
      </c>
      <c r="AE1002">
        <v>0</v>
      </c>
      <c r="AF1002">
        <v>0</v>
      </c>
      <c r="AG1002">
        <v>0</v>
      </c>
      <c r="AH1002" t="s">
        <v>89</v>
      </c>
      <c r="AI1002" s="1">
        <v>44522.522824074076</v>
      </c>
      <c r="AJ1002">
        <v>55</v>
      </c>
      <c r="AK1002">
        <v>0</v>
      </c>
      <c r="AL1002">
        <v>0</v>
      </c>
      <c r="AM1002">
        <v>0</v>
      </c>
      <c r="AN1002">
        <v>52</v>
      </c>
      <c r="AO1002">
        <v>0</v>
      </c>
      <c r="AP1002">
        <v>66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>
      <c r="A1003" t="s">
        <v>2527</v>
      </c>
      <c r="B1003" t="s">
        <v>79</v>
      </c>
      <c r="C1003" t="s">
        <v>2484</v>
      </c>
      <c r="D1003" t="s">
        <v>81</v>
      </c>
      <c r="E1003" s="2" t="str">
        <f>HYPERLINK("capsilon://?command=openfolder&amp;siteaddress=FAM.docvelocity-na8.net&amp;folderid=FXC0E9B790-91FC-CEF7-30DD-AFD836803247","FX21119608")</f>
        <v>FX21119608</v>
      </c>
      <c r="F1003" t="s">
        <v>19</v>
      </c>
      <c r="G1003" t="s">
        <v>19</v>
      </c>
      <c r="H1003" t="s">
        <v>82</v>
      </c>
      <c r="I1003" t="s">
        <v>2485</v>
      </c>
      <c r="J1003">
        <v>326</v>
      </c>
      <c r="K1003" t="s">
        <v>84</v>
      </c>
      <c r="L1003" t="s">
        <v>85</v>
      </c>
      <c r="M1003" t="s">
        <v>86</v>
      </c>
      <c r="N1003">
        <v>2</v>
      </c>
      <c r="O1003" s="1">
        <v>44522.450150462966</v>
      </c>
      <c r="P1003" s="1">
        <v>44522.506111111114</v>
      </c>
      <c r="Q1003">
        <v>1927</v>
      </c>
      <c r="R1003">
        <v>2908</v>
      </c>
      <c r="S1003" t="b">
        <v>0</v>
      </c>
      <c r="T1003" t="s">
        <v>87</v>
      </c>
      <c r="U1003" t="b">
        <v>1</v>
      </c>
      <c r="V1003" t="s">
        <v>130</v>
      </c>
      <c r="W1003" s="1">
        <v>44522.466909722221</v>
      </c>
      <c r="X1003">
        <v>1373</v>
      </c>
      <c r="Y1003">
        <v>265</v>
      </c>
      <c r="Z1003">
        <v>0</v>
      </c>
      <c r="AA1003">
        <v>265</v>
      </c>
      <c r="AB1003">
        <v>0</v>
      </c>
      <c r="AC1003">
        <v>86</v>
      </c>
      <c r="AD1003">
        <v>61</v>
      </c>
      <c r="AE1003">
        <v>0</v>
      </c>
      <c r="AF1003">
        <v>0</v>
      </c>
      <c r="AG1003">
        <v>0</v>
      </c>
      <c r="AH1003" t="s">
        <v>89</v>
      </c>
      <c r="AI1003" s="1">
        <v>44522.506111111114</v>
      </c>
      <c r="AJ1003">
        <v>1139</v>
      </c>
      <c r="AK1003">
        <v>8</v>
      </c>
      <c r="AL1003">
        <v>0</v>
      </c>
      <c r="AM1003">
        <v>8</v>
      </c>
      <c r="AN1003">
        <v>0</v>
      </c>
      <c r="AO1003">
        <v>8</v>
      </c>
      <c r="AP1003">
        <v>53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>
      <c r="A1004" t="s">
        <v>2528</v>
      </c>
      <c r="B1004" t="s">
        <v>79</v>
      </c>
      <c r="C1004" t="s">
        <v>1190</v>
      </c>
      <c r="D1004" t="s">
        <v>81</v>
      </c>
      <c r="E1004" s="2" t="str">
        <f>HYPERLINK("capsilon://?command=openfolder&amp;siteaddress=FAM.docvelocity-na8.net&amp;folderid=FXA6091064-8AA3-4363-E500-C12AD7E91AE1","FX21113237")</f>
        <v>FX21113237</v>
      </c>
      <c r="F1004" t="s">
        <v>19</v>
      </c>
      <c r="G1004" t="s">
        <v>19</v>
      </c>
      <c r="H1004" t="s">
        <v>82</v>
      </c>
      <c r="I1004" t="s">
        <v>2493</v>
      </c>
      <c r="J1004">
        <v>38</v>
      </c>
      <c r="K1004" t="s">
        <v>84</v>
      </c>
      <c r="L1004" t="s">
        <v>85</v>
      </c>
      <c r="M1004" t="s">
        <v>86</v>
      </c>
      <c r="N1004">
        <v>2</v>
      </c>
      <c r="O1004" s="1">
        <v>44522.450821759259</v>
      </c>
      <c r="P1004" s="1">
        <v>44522.48809027778</v>
      </c>
      <c r="Q1004">
        <v>2274</v>
      </c>
      <c r="R1004">
        <v>946</v>
      </c>
      <c r="S1004" t="b">
        <v>0</v>
      </c>
      <c r="T1004" t="s">
        <v>87</v>
      </c>
      <c r="U1004" t="b">
        <v>1</v>
      </c>
      <c r="V1004" t="s">
        <v>231</v>
      </c>
      <c r="W1004" s="1">
        <v>44522.462337962963</v>
      </c>
      <c r="X1004">
        <v>557</v>
      </c>
      <c r="Y1004">
        <v>37</v>
      </c>
      <c r="Z1004">
        <v>0</v>
      </c>
      <c r="AA1004">
        <v>37</v>
      </c>
      <c r="AB1004">
        <v>0</v>
      </c>
      <c r="AC1004">
        <v>19</v>
      </c>
      <c r="AD1004">
        <v>1</v>
      </c>
      <c r="AE1004">
        <v>0</v>
      </c>
      <c r="AF1004">
        <v>0</v>
      </c>
      <c r="AG1004">
        <v>0</v>
      </c>
      <c r="AH1004" t="s">
        <v>177</v>
      </c>
      <c r="AI1004" s="1">
        <v>44522.48809027778</v>
      </c>
      <c r="AJ1004">
        <v>389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1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>
      <c r="A1005" t="s">
        <v>2529</v>
      </c>
      <c r="B1005" t="s">
        <v>79</v>
      </c>
      <c r="C1005" t="s">
        <v>2530</v>
      </c>
      <c r="D1005" t="s">
        <v>81</v>
      </c>
      <c r="E1005" s="2" t="str">
        <f>HYPERLINK("capsilon://?command=openfolder&amp;siteaddress=FAM.docvelocity-na8.net&amp;folderid=FXF1624A5D-82C2-0D8A-8DC4-A28F6C357B20","FX21118597")</f>
        <v>FX21118597</v>
      </c>
      <c r="F1005" t="s">
        <v>19</v>
      </c>
      <c r="G1005" t="s">
        <v>19</v>
      </c>
      <c r="H1005" t="s">
        <v>82</v>
      </c>
      <c r="I1005" t="s">
        <v>2531</v>
      </c>
      <c r="J1005">
        <v>38</v>
      </c>
      <c r="K1005" t="s">
        <v>137</v>
      </c>
      <c r="L1005" t="s">
        <v>19</v>
      </c>
      <c r="M1005" t="s">
        <v>81</v>
      </c>
      <c r="N1005">
        <v>1</v>
      </c>
      <c r="O1005" s="1">
        <v>44522.456203703703</v>
      </c>
      <c r="P1005" s="1">
        <v>44522.488217592596</v>
      </c>
      <c r="Q1005">
        <v>2354</v>
      </c>
      <c r="R1005">
        <v>412</v>
      </c>
      <c r="S1005" t="b">
        <v>0</v>
      </c>
      <c r="T1005" t="s">
        <v>87</v>
      </c>
      <c r="U1005" t="b">
        <v>0</v>
      </c>
      <c r="V1005" t="s">
        <v>147</v>
      </c>
      <c r="W1005" s="1">
        <v>44522.469097222223</v>
      </c>
      <c r="X1005">
        <v>412</v>
      </c>
      <c r="Y1005">
        <v>37</v>
      </c>
      <c r="Z1005">
        <v>0</v>
      </c>
      <c r="AA1005">
        <v>37</v>
      </c>
      <c r="AB1005">
        <v>0</v>
      </c>
      <c r="AC1005">
        <v>34</v>
      </c>
      <c r="AD1005">
        <v>1</v>
      </c>
      <c r="AE1005">
        <v>0</v>
      </c>
      <c r="AF1005">
        <v>0</v>
      </c>
      <c r="AG1005">
        <v>0</v>
      </c>
      <c r="AH1005" t="s">
        <v>87</v>
      </c>
      <c r="AI1005" t="s">
        <v>87</v>
      </c>
      <c r="AJ1005" t="s">
        <v>87</v>
      </c>
      <c r="AK1005" t="s">
        <v>87</v>
      </c>
      <c r="AL1005" t="s">
        <v>87</v>
      </c>
      <c r="AM1005" t="s">
        <v>87</v>
      </c>
      <c r="AN1005" t="s">
        <v>87</v>
      </c>
      <c r="AO1005" t="s">
        <v>87</v>
      </c>
      <c r="AP1005" t="s">
        <v>87</v>
      </c>
      <c r="AQ1005" t="s">
        <v>87</v>
      </c>
      <c r="AR1005" t="s">
        <v>87</v>
      </c>
      <c r="AS1005" t="s">
        <v>87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>
      <c r="A1006" t="s">
        <v>2532</v>
      </c>
      <c r="B1006" t="s">
        <v>79</v>
      </c>
      <c r="C1006" t="s">
        <v>2533</v>
      </c>
      <c r="D1006" t="s">
        <v>81</v>
      </c>
      <c r="E1006" s="2" t="str">
        <f>HYPERLINK("capsilon://?command=openfolder&amp;siteaddress=FAM.docvelocity-na8.net&amp;folderid=FX94A4EE72-F38E-6760-F026-5DCF3909290F","FX21117269")</f>
        <v>FX21117269</v>
      </c>
      <c r="F1006" t="s">
        <v>19</v>
      </c>
      <c r="G1006" t="s">
        <v>19</v>
      </c>
      <c r="H1006" t="s">
        <v>82</v>
      </c>
      <c r="I1006" t="s">
        <v>2534</v>
      </c>
      <c r="J1006">
        <v>38</v>
      </c>
      <c r="K1006" t="s">
        <v>84</v>
      </c>
      <c r="L1006" t="s">
        <v>85</v>
      </c>
      <c r="M1006" t="s">
        <v>86</v>
      </c>
      <c r="N1006">
        <v>2</v>
      </c>
      <c r="O1006" s="1">
        <v>44522.466458333336</v>
      </c>
      <c r="P1006" s="1">
        <v>44522.523090277777</v>
      </c>
      <c r="Q1006">
        <v>4832</v>
      </c>
      <c r="R1006">
        <v>61</v>
      </c>
      <c r="S1006" t="b">
        <v>0</v>
      </c>
      <c r="T1006" t="s">
        <v>87</v>
      </c>
      <c r="U1006" t="b">
        <v>0</v>
      </c>
      <c r="V1006" t="s">
        <v>189</v>
      </c>
      <c r="W1006" s="1">
        <v>44522.467557870368</v>
      </c>
      <c r="X1006">
        <v>39</v>
      </c>
      <c r="Y1006">
        <v>0</v>
      </c>
      <c r="Z1006">
        <v>0</v>
      </c>
      <c r="AA1006">
        <v>0</v>
      </c>
      <c r="AB1006">
        <v>37</v>
      </c>
      <c r="AC1006">
        <v>0</v>
      </c>
      <c r="AD1006">
        <v>38</v>
      </c>
      <c r="AE1006">
        <v>0</v>
      </c>
      <c r="AF1006">
        <v>0</v>
      </c>
      <c r="AG1006">
        <v>0</v>
      </c>
      <c r="AH1006" t="s">
        <v>89</v>
      </c>
      <c r="AI1006" s="1">
        <v>44522.523090277777</v>
      </c>
      <c r="AJ1006">
        <v>22</v>
      </c>
      <c r="AK1006">
        <v>0</v>
      </c>
      <c r="AL1006">
        <v>0</v>
      </c>
      <c r="AM1006">
        <v>0</v>
      </c>
      <c r="AN1006">
        <v>37</v>
      </c>
      <c r="AO1006">
        <v>0</v>
      </c>
      <c r="AP1006">
        <v>38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>
      <c r="A1007" t="s">
        <v>2535</v>
      </c>
      <c r="B1007" t="s">
        <v>79</v>
      </c>
      <c r="C1007" t="s">
        <v>2306</v>
      </c>
      <c r="D1007" t="s">
        <v>81</v>
      </c>
      <c r="E1007" s="2" t="str">
        <f>HYPERLINK("capsilon://?command=openfolder&amp;siteaddress=FAM.docvelocity-na8.net&amp;folderid=FX8DEB8680-6D6D-69A6-80AE-2FE934325BCC","FX210914987")</f>
        <v>FX210914987</v>
      </c>
      <c r="F1007" t="s">
        <v>19</v>
      </c>
      <c r="G1007" t="s">
        <v>19</v>
      </c>
      <c r="H1007" t="s">
        <v>82</v>
      </c>
      <c r="I1007" t="s">
        <v>2536</v>
      </c>
      <c r="J1007">
        <v>38</v>
      </c>
      <c r="K1007" t="s">
        <v>84</v>
      </c>
      <c r="L1007" t="s">
        <v>85</v>
      </c>
      <c r="M1007" t="s">
        <v>86</v>
      </c>
      <c r="N1007">
        <v>2</v>
      </c>
      <c r="O1007" s="1">
        <v>44522.475092592591</v>
      </c>
      <c r="P1007" s="1">
        <v>44522.525810185187</v>
      </c>
      <c r="Q1007">
        <v>3906</v>
      </c>
      <c r="R1007">
        <v>476</v>
      </c>
      <c r="S1007" t="b">
        <v>0</v>
      </c>
      <c r="T1007" t="s">
        <v>87</v>
      </c>
      <c r="U1007" t="b">
        <v>0</v>
      </c>
      <c r="V1007" t="s">
        <v>88</v>
      </c>
      <c r="W1007" s="1">
        <v>44522.477939814817</v>
      </c>
      <c r="X1007">
        <v>242</v>
      </c>
      <c r="Y1007">
        <v>37</v>
      </c>
      <c r="Z1007">
        <v>0</v>
      </c>
      <c r="AA1007">
        <v>37</v>
      </c>
      <c r="AB1007">
        <v>0</v>
      </c>
      <c r="AC1007">
        <v>25</v>
      </c>
      <c r="AD1007">
        <v>1</v>
      </c>
      <c r="AE1007">
        <v>0</v>
      </c>
      <c r="AF1007">
        <v>0</v>
      </c>
      <c r="AG1007">
        <v>0</v>
      </c>
      <c r="AH1007" t="s">
        <v>89</v>
      </c>
      <c r="AI1007" s="1">
        <v>44522.525810185187</v>
      </c>
      <c r="AJ1007">
        <v>234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1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>
      <c r="A1008" t="s">
        <v>2537</v>
      </c>
      <c r="B1008" t="s">
        <v>79</v>
      </c>
      <c r="C1008" t="s">
        <v>2378</v>
      </c>
      <c r="D1008" t="s">
        <v>81</v>
      </c>
      <c r="E1008" s="2" t="str">
        <f>HYPERLINK("capsilon://?command=openfolder&amp;siteaddress=FAM.docvelocity-na8.net&amp;folderid=FXE3F966AA-4C00-497B-9FE9-43348EBF86A3","FX21115838")</f>
        <v>FX21115838</v>
      </c>
      <c r="F1008" t="s">
        <v>19</v>
      </c>
      <c r="G1008" t="s">
        <v>19</v>
      </c>
      <c r="H1008" t="s">
        <v>82</v>
      </c>
      <c r="I1008" t="s">
        <v>2538</v>
      </c>
      <c r="J1008">
        <v>38</v>
      </c>
      <c r="K1008" t="s">
        <v>84</v>
      </c>
      <c r="L1008" t="s">
        <v>85</v>
      </c>
      <c r="M1008" t="s">
        <v>86</v>
      </c>
      <c r="N1008">
        <v>2</v>
      </c>
      <c r="O1008" s="1">
        <v>44522.477442129632</v>
      </c>
      <c r="P1008" s="1">
        <v>44522.529016203705</v>
      </c>
      <c r="Q1008">
        <v>4014</v>
      </c>
      <c r="R1008">
        <v>442</v>
      </c>
      <c r="S1008" t="b">
        <v>0</v>
      </c>
      <c r="T1008" t="s">
        <v>87</v>
      </c>
      <c r="U1008" t="b">
        <v>0</v>
      </c>
      <c r="V1008" t="s">
        <v>231</v>
      </c>
      <c r="W1008" s="1">
        <v>44522.479641203703</v>
      </c>
      <c r="X1008">
        <v>166</v>
      </c>
      <c r="Y1008">
        <v>37</v>
      </c>
      <c r="Z1008">
        <v>0</v>
      </c>
      <c r="AA1008">
        <v>37</v>
      </c>
      <c r="AB1008">
        <v>0</v>
      </c>
      <c r="AC1008">
        <v>6</v>
      </c>
      <c r="AD1008">
        <v>1</v>
      </c>
      <c r="AE1008">
        <v>0</v>
      </c>
      <c r="AF1008">
        <v>0</v>
      </c>
      <c r="AG1008">
        <v>0</v>
      </c>
      <c r="AH1008" t="s">
        <v>89</v>
      </c>
      <c r="AI1008" s="1">
        <v>44522.529016203705</v>
      </c>
      <c r="AJ1008">
        <v>276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>
      <c r="A1009" t="s">
        <v>2539</v>
      </c>
      <c r="B1009" t="s">
        <v>79</v>
      </c>
      <c r="C1009" t="s">
        <v>2540</v>
      </c>
      <c r="D1009" t="s">
        <v>81</v>
      </c>
      <c r="E1009" s="2" t="str">
        <f>HYPERLINK("capsilon://?command=openfolder&amp;siteaddress=FAM.docvelocity-na8.net&amp;folderid=FXADA3008E-ADB6-EFCE-2C68-29F6A7303F87","FX211110251")</f>
        <v>FX211110251</v>
      </c>
      <c r="F1009" t="s">
        <v>19</v>
      </c>
      <c r="G1009" t="s">
        <v>19</v>
      </c>
      <c r="H1009" t="s">
        <v>82</v>
      </c>
      <c r="I1009" t="s">
        <v>2541</v>
      </c>
      <c r="J1009">
        <v>206</v>
      </c>
      <c r="K1009" t="s">
        <v>84</v>
      </c>
      <c r="L1009" t="s">
        <v>85</v>
      </c>
      <c r="M1009" t="s">
        <v>86</v>
      </c>
      <c r="N1009">
        <v>2</v>
      </c>
      <c r="O1009" s="1">
        <v>44522.478078703702</v>
      </c>
      <c r="P1009" s="1">
        <v>44522.54042824074</v>
      </c>
      <c r="Q1009">
        <v>3614</v>
      </c>
      <c r="R1009">
        <v>1773</v>
      </c>
      <c r="S1009" t="b">
        <v>0</v>
      </c>
      <c r="T1009" t="s">
        <v>87</v>
      </c>
      <c r="U1009" t="b">
        <v>0</v>
      </c>
      <c r="V1009" t="s">
        <v>88</v>
      </c>
      <c r="W1009" s="1">
        <v>44522.487291666665</v>
      </c>
      <c r="X1009">
        <v>783</v>
      </c>
      <c r="Y1009">
        <v>171</v>
      </c>
      <c r="Z1009">
        <v>0</v>
      </c>
      <c r="AA1009">
        <v>171</v>
      </c>
      <c r="AB1009">
        <v>0</v>
      </c>
      <c r="AC1009">
        <v>38</v>
      </c>
      <c r="AD1009">
        <v>35</v>
      </c>
      <c r="AE1009">
        <v>0</v>
      </c>
      <c r="AF1009">
        <v>0</v>
      </c>
      <c r="AG1009">
        <v>0</v>
      </c>
      <c r="AH1009" t="s">
        <v>89</v>
      </c>
      <c r="AI1009" s="1">
        <v>44522.54042824074</v>
      </c>
      <c r="AJ1009">
        <v>985</v>
      </c>
      <c r="AK1009">
        <v>5</v>
      </c>
      <c r="AL1009">
        <v>0</v>
      </c>
      <c r="AM1009">
        <v>5</v>
      </c>
      <c r="AN1009">
        <v>0</v>
      </c>
      <c r="AO1009">
        <v>5</v>
      </c>
      <c r="AP1009">
        <v>30</v>
      </c>
      <c r="AQ1009">
        <v>0</v>
      </c>
      <c r="AR1009">
        <v>0</v>
      </c>
      <c r="AS1009">
        <v>0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>
      <c r="A1010" t="s">
        <v>2542</v>
      </c>
      <c r="B1010" t="s">
        <v>79</v>
      </c>
      <c r="C1010" t="s">
        <v>1725</v>
      </c>
      <c r="D1010" t="s">
        <v>81</v>
      </c>
      <c r="E1010" s="2" t="str">
        <f>HYPERLINK("capsilon://?command=openfolder&amp;siteaddress=FAM.docvelocity-na8.net&amp;folderid=FX3E215246-A8CC-EDBA-F245-57CC6C7A25AE","FX21116866")</f>
        <v>FX21116866</v>
      </c>
      <c r="F1010" t="s">
        <v>19</v>
      </c>
      <c r="G1010" t="s">
        <v>19</v>
      </c>
      <c r="H1010" t="s">
        <v>82</v>
      </c>
      <c r="I1010" t="s">
        <v>2543</v>
      </c>
      <c r="J1010">
        <v>38</v>
      </c>
      <c r="K1010" t="s">
        <v>137</v>
      </c>
      <c r="L1010" t="s">
        <v>19</v>
      </c>
      <c r="M1010" t="s">
        <v>81</v>
      </c>
      <c r="N1010">
        <v>0</v>
      </c>
      <c r="O1010" s="1">
        <v>44522.481678240743</v>
      </c>
      <c r="P1010" s="1">
        <v>44522.485289351855</v>
      </c>
      <c r="Q1010">
        <v>312</v>
      </c>
      <c r="R1010">
        <v>0</v>
      </c>
      <c r="S1010" t="b">
        <v>0</v>
      </c>
      <c r="T1010" t="s">
        <v>87</v>
      </c>
      <c r="U1010" t="b">
        <v>0</v>
      </c>
      <c r="V1010" t="s">
        <v>87</v>
      </c>
      <c r="W1010" t="s">
        <v>87</v>
      </c>
      <c r="X1010" t="s">
        <v>87</v>
      </c>
      <c r="Y1010" t="s">
        <v>87</v>
      </c>
      <c r="Z1010" t="s">
        <v>87</v>
      </c>
      <c r="AA1010" t="s">
        <v>87</v>
      </c>
      <c r="AB1010" t="s">
        <v>87</v>
      </c>
      <c r="AC1010" t="s">
        <v>87</v>
      </c>
      <c r="AD1010" t="s">
        <v>87</v>
      </c>
      <c r="AE1010" t="s">
        <v>87</v>
      </c>
      <c r="AF1010" t="s">
        <v>87</v>
      </c>
      <c r="AG1010" t="s">
        <v>87</v>
      </c>
      <c r="AH1010" t="s">
        <v>87</v>
      </c>
      <c r="AI1010" t="s">
        <v>87</v>
      </c>
      <c r="AJ1010" t="s">
        <v>87</v>
      </c>
      <c r="AK1010" t="s">
        <v>87</v>
      </c>
      <c r="AL1010" t="s">
        <v>87</v>
      </c>
      <c r="AM1010" t="s">
        <v>87</v>
      </c>
      <c r="AN1010" t="s">
        <v>87</v>
      </c>
      <c r="AO1010" t="s">
        <v>87</v>
      </c>
      <c r="AP1010" t="s">
        <v>87</v>
      </c>
      <c r="AQ1010" t="s">
        <v>87</v>
      </c>
      <c r="AR1010" t="s">
        <v>87</v>
      </c>
      <c r="AS1010" t="s">
        <v>87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>
      <c r="A1011" t="s">
        <v>2544</v>
      </c>
      <c r="B1011" t="s">
        <v>79</v>
      </c>
      <c r="C1011" t="s">
        <v>1725</v>
      </c>
      <c r="D1011" t="s">
        <v>81</v>
      </c>
      <c r="E1011" s="2" t="str">
        <f>HYPERLINK("capsilon://?command=openfolder&amp;siteaddress=FAM.docvelocity-na8.net&amp;folderid=FX3E215246-A8CC-EDBA-F245-57CC6C7A25AE","FX21116866")</f>
        <v>FX21116866</v>
      </c>
      <c r="F1011" t="s">
        <v>19</v>
      </c>
      <c r="G1011" t="s">
        <v>19</v>
      </c>
      <c r="H1011" t="s">
        <v>82</v>
      </c>
      <c r="I1011" t="s">
        <v>2545</v>
      </c>
      <c r="J1011">
        <v>38</v>
      </c>
      <c r="K1011" t="s">
        <v>137</v>
      </c>
      <c r="L1011" t="s">
        <v>19</v>
      </c>
      <c r="M1011" t="s">
        <v>81</v>
      </c>
      <c r="N1011">
        <v>0</v>
      </c>
      <c r="O1011" s="1">
        <v>44522.482430555552</v>
      </c>
      <c r="P1011" s="1">
        <v>44522.485312500001</v>
      </c>
      <c r="Q1011">
        <v>249</v>
      </c>
      <c r="R1011">
        <v>0</v>
      </c>
      <c r="S1011" t="b">
        <v>0</v>
      </c>
      <c r="T1011" t="s">
        <v>87</v>
      </c>
      <c r="U1011" t="b">
        <v>0</v>
      </c>
      <c r="V1011" t="s">
        <v>87</v>
      </c>
      <c r="W1011" t="s">
        <v>87</v>
      </c>
      <c r="X1011" t="s">
        <v>87</v>
      </c>
      <c r="Y1011" t="s">
        <v>87</v>
      </c>
      <c r="Z1011" t="s">
        <v>87</v>
      </c>
      <c r="AA1011" t="s">
        <v>87</v>
      </c>
      <c r="AB1011" t="s">
        <v>87</v>
      </c>
      <c r="AC1011" t="s">
        <v>87</v>
      </c>
      <c r="AD1011" t="s">
        <v>87</v>
      </c>
      <c r="AE1011" t="s">
        <v>87</v>
      </c>
      <c r="AF1011" t="s">
        <v>87</v>
      </c>
      <c r="AG1011" t="s">
        <v>87</v>
      </c>
      <c r="AH1011" t="s">
        <v>87</v>
      </c>
      <c r="AI1011" t="s">
        <v>87</v>
      </c>
      <c r="AJ1011" t="s">
        <v>87</v>
      </c>
      <c r="AK1011" t="s">
        <v>87</v>
      </c>
      <c r="AL1011" t="s">
        <v>87</v>
      </c>
      <c r="AM1011" t="s">
        <v>87</v>
      </c>
      <c r="AN1011" t="s">
        <v>87</v>
      </c>
      <c r="AO1011" t="s">
        <v>87</v>
      </c>
      <c r="AP1011" t="s">
        <v>87</v>
      </c>
      <c r="AQ1011" t="s">
        <v>87</v>
      </c>
      <c r="AR1011" t="s">
        <v>87</v>
      </c>
      <c r="AS1011" t="s">
        <v>87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>
      <c r="A1012" t="s">
        <v>2546</v>
      </c>
      <c r="B1012" t="s">
        <v>79</v>
      </c>
      <c r="C1012" t="s">
        <v>2547</v>
      </c>
      <c r="D1012" t="s">
        <v>81</v>
      </c>
      <c r="E1012" s="2" t="str">
        <f>HYPERLINK("capsilon://?command=openfolder&amp;siteaddress=FAM.docvelocity-na8.net&amp;folderid=FX8726E34F-0FCA-AFC8-83EF-F65F8AD1C2FA","FX21118806")</f>
        <v>FX21118806</v>
      </c>
      <c r="F1012" t="s">
        <v>19</v>
      </c>
      <c r="G1012" t="s">
        <v>19</v>
      </c>
      <c r="H1012" t="s">
        <v>82</v>
      </c>
      <c r="I1012" t="s">
        <v>2548</v>
      </c>
      <c r="J1012">
        <v>179</v>
      </c>
      <c r="K1012" t="s">
        <v>84</v>
      </c>
      <c r="L1012" t="s">
        <v>85</v>
      </c>
      <c r="M1012" t="s">
        <v>86</v>
      </c>
      <c r="N1012">
        <v>2</v>
      </c>
      <c r="O1012" s="1">
        <v>44522.483472222222</v>
      </c>
      <c r="P1012" s="1">
        <v>44522.583194444444</v>
      </c>
      <c r="Q1012">
        <v>3491</v>
      </c>
      <c r="R1012">
        <v>5125</v>
      </c>
      <c r="S1012" t="b">
        <v>0</v>
      </c>
      <c r="T1012" t="s">
        <v>87</v>
      </c>
      <c r="U1012" t="b">
        <v>0</v>
      </c>
      <c r="V1012" t="s">
        <v>88</v>
      </c>
      <c r="W1012" s="1">
        <v>44522.524884259263</v>
      </c>
      <c r="X1012">
        <v>3247</v>
      </c>
      <c r="Y1012">
        <v>285</v>
      </c>
      <c r="Z1012">
        <v>0</v>
      </c>
      <c r="AA1012">
        <v>285</v>
      </c>
      <c r="AB1012">
        <v>0</v>
      </c>
      <c r="AC1012">
        <v>233</v>
      </c>
      <c r="AD1012">
        <v>-106</v>
      </c>
      <c r="AE1012">
        <v>0</v>
      </c>
      <c r="AF1012">
        <v>0</v>
      </c>
      <c r="AG1012">
        <v>0</v>
      </c>
      <c r="AH1012" t="s">
        <v>182</v>
      </c>
      <c r="AI1012" s="1">
        <v>44522.583194444444</v>
      </c>
      <c r="AJ1012">
        <v>1784</v>
      </c>
      <c r="AK1012">
        <v>7</v>
      </c>
      <c r="AL1012">
        <v>0</v>
      </c>
      <c r="AM1012">
        <v>7</v>
      </c>
      <c r="AN1012">
        <v>0</v>
      </c>
      <c r="AO1012">
        <v>6</v>
      </c>
      <c r="AP1012">
        <v>-113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>
      <c r="A1013" t="s">
        <v>2549</v>
      </c>
      <c r="B1013" t="s">
        <v>79</v>
      </c>
      <c r="C1013" t="s">
        <v>2550</v>
      </c>
      <c r="D1013" t="s">
        <v>81</v>
      </c>
      <c r="E1013" s="2" t="str">
        <f>HYPERLINK("capsilon://?command=openfolder&amp;siteaddress=FAM.docvelocity-na8.net&amp;folderid=FX1AC417A4-33BC-6375-482A-04ECEF590B34","FX21116600")</f>
        <v>FX21116600</v>
      </c>
      <c r="F1013" t="s">
        <v>19</v>
      </c>
      <c r="G1013" t="s">
        <v>19</v>
      </c>
      <c r="H1013" t="s">
        <v>82</v>
      </c>
      <c r="I1013" t="s">
        <v>2551</v>
      </c>
      <c r="J1013">
        <v>586</v>
      </c>
      <c r="K1013" t="s">
        <v>84</v>
      </c>
      <c r="L1013" t="s">
        <v>85</v>
      </c>
      <c r="M1013" t="s">
        <v>86</v>
      </c>
      <c r="N1013">
        <v>2</v>
      </c>
      <c r="O1013" s="1">
        <v>44522.487708333334</v>
      </c>
      <c r="P1013" s="1">
        <v>44522.570856481485</v>
      </c>
      <c r="Q1013">
        <v>2922</v>
      </c>
      <c r="R1013">
        <v>4262</v>
      </c>
      <c r="S1013" t="b">
        <v>0</v>
      </c>
      <c r="T1013" t="s">
        <v>87</v>
      </c>
      <c r="U1013" t="b">
        <v>0</v>
      </c>
      <c r="V1013" t="s">
        <v>130</v>
      </c>
      <c r="W1013" s="1">
        <v>44522.517118055555</v>
      </c>
      <c r="X1013">
        <v>2518</v>
      </c>
      <c r="Y1013">
        <v>434</v>
      </c>
      <c r="Z1013">
        <v>0</v>
      </c>
      <c r="AA1013">
        <v>434</v>
      </c>
      <c r="AB1013">
        <v>0</v>
      </c>
      <c r="AC1013">
        <v>205</v>
      </c>
      <c r="AD1013">
        <v>152</v>
      </c>
      <c r="AE1013">
        <v>0</v>
      </c>
      <c r="AF1013">
        <v>0</v>
      </c>
      <c r="AG1013">
        <v>0</v>
      </c>
      <c r="AH1013" t="s">
        <v>160</v>
      </c>
      <c r="AI1013" s="1">
        <v>44522.570856481485</v>
      </c>
      <c r="AJ1013">
        <v>1744</v>
      </c>
      <c r="AK1013">
        <v>1</v>
      </c>
      <c r="AL1013">
        <v>0</v>
      </c>
      <c r="AM1013">
        <v>1</v>
      </c>
      <c r="AN1013">
        <v>0</v>
      </c>
      <c r="AO1013">
        <v>1</v>
      </c>
      <c r="AP1013">
        <v>151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>
      <c r="A1014" t="s">
        <v>2552</v>
      </c>
      <c r="B1014" t="s">
        <v>79</v>
      </c>
      <c r="C1014" t="s">
        <v>2553</v>
      </c>
      <c r="D1014" t="s">
        <v>81</v>
      </c>
      <c r="E1014" s="2" t="str">
        <f>HYPERLINK("capsilon://?command=openfolder&amp;siteaddress=FAM.docvelocity-na8.net&amp;folderid=FX46DE43EE-A689-4073-7E5A-F09B9C382FD0","FX21119253")</f>
        <v>FX21119253</v>
      </c>
      <c r="F1014" t="s">
        <v>19</v>
      </c>
      <c r="G1014" t="s">
        <v>19</v>
      </c>
      <c r="H1014" t="s">
        <v>82</v>
      </c>
      <c r="I1014" t="s">
        <v>2554</v>
      </c>
      <c r="J1014">
        <v>38</v>
      </c>
      <c r="K1014" t="s">
        <v>84</v>
      </c>
      <c r="L1014" t="s">
        <v>85</v>
      </c>
      <c r="M1014" t="s">
        <v>86</v>
      </c>
      <c r="N1014">
        <v>2</v>
      </c>
      <c r="O1014" s="1">
        <v>44522.493391203701</v>
      </c>
      <c r="P1014" s="1">
        <v>44522.574456018519</v>
      </c>
      <c r="Q1014">
        <v>6483</v>
      </c>
      <c r="R1014">
        <v>521</v>
      </c>
      <c r="S1014" t="b">
        <v>0</v>
      </c>
      <c r="T1014" t="s">
        <v>87</v>
      </c>
      <c r="U1014" t="b">
        <v>0</v>
      </c>
      <c r="V1014" t="s">
        <v>181</v>
      </c>
      <c r="W1014" s="1">
        <v>44522.499652777777</v>
      </c>
      <c r="X1014">
        <v>211</v>
      </c>
      <c r="Y1014">
        <v>37</v>
      </c>
      <c r="Z1014">
        <v>0</v>
      </c>
      <c r="AA1014">
        <v>37</v>
      </c>
      <c r="AB1014">
        <v>0</v>
      </c>
      <c r="AC1014">
        <v>17</v>
      </c>
      <c r="AD1014">
        <v>1</v>
      </c>
      <c r="AE1014">
        <v>0</v>
      </c>
      <c r="AF1014">
        <v>0</v>
      </c>
      <c r="AG1014">
        <v>0</v>
      </c>
      <c r="AH1014" t="s">
        <v>160</v>
      </c>
      <c r="AI1014" s="1">
        <v>44522.574456018519</v>
      </c>
      <c r="AJ1014">
        <v>310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1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>
      <c r="A1015" t="s">
        <v>2555</v>
      </c>
      <c r="B1015" t="s">
        <v>79</v>
      </c>
      <c r="C1015" t="s">
        <v>613</v>
      </c>
      <c r="D1015" t="s">
        <v>81</v>
      </c>
      <c r="E1015" s="2" t="str">
        <f>HYPERLINK("capsilon://?command=openfolder&amp;siteaddress=FAM.docvelocity-na8.net&amp;folderid=FX3121591D-9B2C-CE71-4D75-C24A7A3DC1F3","FX211011821")</f>
        <v>FX211011821</v>
      </c>
      <c r="F1015" t="s">
        <v>19</v>
      </c>
      <c r="G1015" t="s">
        <v>19</v>
      </c>
      <c r="H1015" t="s">
        <v>82</v>
      </c>
      <c r="I1015" t="s">
        <v>2556</v>
      </c>
      <c r="J1015">
        <v>132</v>
      </c>
      <c r="K1015" t="s">
        <v>84</v>
      </c>
      <c r="L1015" t="s">
        <v>85</v>
      </c>
      <c r="M1015" t="s">
        <v>86</v>
      </c>
      <c r="N1015">
        <v>2</v>
      </c>
      <c r="O1015" s="1">
        <v>44522.503564814811</v>
      </c>
      <c r="P1015" s="1">
        <v>44522.574861111112</v>
      </c>
      <c r="Q1015">
        <v>5929</v>
      </c>
      <c r="R1015">
        <v>231</v>
      </c>
      <c r="S1015" t="b">
        <v>0</v>
      </c>
      <c r="T1015" t="s">
        <v>87</v>
      </c>
      <c r="U1015" t="b">
        <v>0</v>
      </c>
      <c r="V1015" t="s">
        <v>125</v>
      </c>
      <c r="W1015" s="1">
        <v>44522.506030092591</v>
      </c>
      <c r="X1015">
        <v>196</v>
      </c>
      <c r="Y1015">
        <v>0</v>
      </c>
      <c r="Z1015">
        <v>0</v>
      </c>
      <c r="AA1015">
        <v>0</v>
      </c>
      <c r="AB1015">
        <v>104</v>
      </c>
      <c r="AC1015">
        <v>0</v>
      </c>
      <c r="AD1015">
        <v>132</v>
      </c>
      <c r="AE1015">
        <v>0</v>
      </c>
      <c r="AF1015">
        <v>0</v>
      </c>
      <c r="AG1015">
        <v>0</v>
      </c>
      <c r="AH1015" t="s">
        <v>160</v>
      </c>
      <c r="AI1015" s="1">
        <v>44522.574861111112</v>
      </c>
      <c r="AJ1015">
        <v>35</v>
      </c>
      <c r="AK1015">
        <v>0</v>
      </c>
      <c r="AL1015">
        <v>0</v>
      </c>
      <c r="AM1015">
        <v>0</v>
      </c>
      <c r="AN1015">
        <v>104</v>
      </c>
      <c r="AO1015">
        <v>0</v>
      </c>
      <c r="AP1015">
        <v>132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>
      <c r="A1016" t="s">
        <v>2557</v>
      </c>
      <c r="B1016" t="s">
        <v>79</v>
      </c>
      <c r="C1016" t="s">
        <v>2344</v>
      </c>
      <c r="D1016" t="s">
        <v>81</v>
      </c>
      <c r="E1016" s="2" t="str">
        <f>HYPERLINK("capsilon://?command=openfolder&amp;siteaddress=FAM.docvelocity-na8.net&amp;folderid=FX63DD7B4A-7CB6-5455-3CAC-981619FCB9B3","FX21104859")</f>
        <v>FX21104859</v>
      </c>
      <c r="F1016" t="s">
        <v>19</v>
      </c>
      <c r="G1016" t="s">
        <v>19</v>
      </c>
      <c r="H1016" t="s">
        <v>82</v>
      </c>
      <c r="I1016" t="s">
        <v>2558</v>
      </c>
      <c r="J1016">
        <v>55</v>
      </c>
      <c r="K1016" t="s">
        <v>84</v>
      </c>
      <c r="L1016" t="s">
        <v>85</v>
      </c>
      <c r="M1016" t="s">
        <v>86</v>
      </c>
      <c r="N1016">
        <v>2</v>
      </c>
      <c r="O1016" s="1">
        <v>44522.503888888888</v>
      </c>
      <c r="P1016" s="1">
        <v>44522.577106481483</v>
      </c>
      <c r="Q1016">
        <v>5841</v>
      </c>
      <c r="R1016">
        <v>485</v>
      </c>
      <c r="S1016" t="b">
        <v>0</v>
      </c>
      <c r="T1016" t="s">
        <v>87</v>
      </c>
      <c r="U1016" t="b">
        <v>0</v>
      </c>
      <c r="V1016" t="s">
        <v>290</v>
      </c>
      <c r="W1016" s="1">
        <v>44522.507743055554</v>
      </c>
      <c r="X1016">
        <v>292</v>
      </c>
      <c r="Y1016">
        <v>43</v>
      </c>
      <c r="Z1016">
        <v>0</v>
      </c>
      <c r="AA1016">
        <v>43</v>
      </c>
      <c r="AB1016">
        <v>0</v>
      </c>
      <c r="AC1016">
        <v>22</v>
      </c>
      <c r="AD1016">
        <v>12</v>
      </c>
      <c r="AE1016">
        <v>0</v>
      </c>
      <c r="AF1016">
        <v>0</v>
      </c>
      <c r="AG1016">
        <v>0</v>
      </c>
      <c r="AH1016" t="s">
        <v>160</v>
      </c>
      <c r="AI1016" s="1">
        <v>44522.577106481483</v>
      </c>
      <c r="AJ1016">
        <v>193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12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>
      <c r="A1017" t="s">
        <v>2559</v>
      </c>
      <c r="B1017" t="s">
        <v>79</v>
      </c>
      <c r="C1017" t="s">
        <v>2560</v>
      </c>
      <c r="D1017" t="s">
        <v>81</v>
      </c>
      <c r="E1017" s="2" t="str">
        <f>HYPERLINK("capsilon://?command=openfolder&amp;siteaddress=FAM.docvelocity-na8.net&amp;folderid=FX9F0B5E89-546B-1552-3403-88EB2DEEBDC1","FX21119627")</f>
        <v>FX21119627</v>
      </c>
      <c r="F1017" t="s">
        <v>19</v>
      </c>
      <c r="G1017" t="s">
        <v>19</v>
      </c>
      <c r="H1017" t="s">
        <v>82</v>
      </c>
      <c r="I1017" t="s">
        <v>2561</v>
      </c>
      <c r="J1017">
        <v>120</v>
      </c>
      <c r="K1017" t="s">
        <v>84</v>
      </c>
      <c r="L1017" t="s">
        <v>85</v>
      </c>
      <c r="M1017" t="s">
        <v>86</v>
      </c>
      <c r="N1017">
        <v>2</v>
      </c>
      <c r="O1017" s="1">
        <v>44522.504872685182</v>
      </c>
      <c r="P1017" s="1">
        <v>44522.585925925923</v>
      </c>
      <c r="Q1017">
        <v>5135</v>
      </c>
      <c r="R1017">
        <v>1868</v>
      </c>
      <c r="S1017" t="b">
        <v>0</v>
      </c>
      <c r="T1017" t="s">
        <v>87</v>
      </c>
      <c r="U1017" t="b">
        <v>0</v>
      </c>
      <c r="V1017" t="s">
        <v>189</v>
      </c>
      <c r="W1017" s="1">
        <v>44522.519155092596</v>
      </c>
      <c r="X1017">
        <v>1107</v>
      </c>
      <c r="Y1017">
        <v>134</v>
      </c>
      <c r="Z1017">
        <v>0</v>
      </c>
      <c r="AA1017">
        <v>134</v>
      </c>
      <c r="AB1017">
        <v>0</v>
      </c>
      <c r="AC1017">
        <v>65</v>
      </c>
      <c r="AD1017">
        <v>-14</v>
      </c>
      <c r="AE1017">
        <v>0</v>
      </c>
      <c r="AF1017">
        <v>0</v>
      </c>
      <c r="AG1017">
        <v>0</v>
      </c>
      <c r="AH1017" t="s">
        <v>160</v>
      </c>
      <c r="AI1017" s="1">
        <v>44522.585925925923</v>
      </c>
      <c r="AJ1017">
        <v>761</v>
      </c>
      <c r="AK1017">
        <v>3</v>
      </c>
      <c r="AL1017">
        <v>0</v>
      </c>
      <c r="AM1017">
        <v>3</v>
      </c>
      <c r="AN1017">
        <v>0</v>
      </c>
      <c r="AO1017">
        <v>3</v>
      </c>
      <c r="AP1017">
        <v>-17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>
      <c r="A1018" t="s">
        <v>2562</v>
      </c>
      <c r="B1018" t="s">
        <v>79</v>
      </c>
      <c r="C1018" t="s">
        <v>2563</v>
      </c>
      <c r="D1018" t="s">
        <v>81</v>
      </c>
      <c r="E1018" s="2" t="str">
        <f>HYPERLINK("capsilon://?command=openfolder&amp;siteaddress=FAM.docvelocity-na8.net&amp;folderid=FXFB025ED4-0E00-2174-1CD2-1EAEE99E1813","FX21119529")</f>
        <v>FX21119529</v>
      </c>
      <c r="F1018" t="s">
        <v>19</v>
      </c>
      <c r="G1018" t="s">
        <v>19</v>
      </c>
      <c r="H1018" t="s">
        <v>82</v>
      </c>
      <c r="I1018" t="s">
        <v>2564</v>
      </c>
      <c r="J1018">
        <v>468</v>
      </c>
      <c r="K1018" t="s">
        <v>84</v>
      </c>
      <c r="L1018" t="s">
        <v>85</v>
      </c>
      <c r="M1018" t="s">
        <v>86</v>
      </c>
      <c r="N1018">
        <v>2</v>
      </c>
      <c r="O1018" s="1">
        <v>44522.506006944444</v>
      </c>
      <c r="P1018" s="1">
        <v>44522.612372685187</v>
      </c>
      <c r="Q1018">
        <v>5225</v>
      </c>
      <c r="R1018">
        <v>3965</v>
      </c>
      <c r="S1018" t="b">
        <v>0</v>
      </c>
      <c r="T1018" t="s">
        <v>87</v>
      </c>
      <c r="U1018" t="b">
        <v>0</v>
      </c>
      <c r="V1018" t="s">
        <v>125</v>
      </c>
      <c r="W1018" s="1">
        <v>44522.52542824074</v>
      </c>
      <c r="X1018">
        <v>1675</v>
      </c>
      <c r="Y1018">
        <v>380</v>
      </c>
      <c r="Z1018">
        <v>0</v>
      </c>
      <c r="AA1018">
        <v>380</v>
      </c>
      <c r="AB1018">
        <v>0</v>
      </c>
      <c r="AC1018">
        <v>195</v>
      </c>
      <c r="AD1018">
        <v>88</v>
      </c>
      <c r="AE1018">
        <v>0</v>
      </c>
      <c r="AF1018">
        <v>0</v>
      </c>
      <c r="AG1018">
        <v>0</v>
      </c>
      <c r="AH1018" t="s">
        <v>160</v>
      </c>
      <c r="AI1018" s="1">
        <v>44522.612372685187</v>
      </c>
      <c r="AJ1018">
        <v>2284</v>
      </c>
      <c r="AK1018">
        <v>5</v>
      </c>
      <c r="AL1018">
        <v>0</v>
      </c>
      <c r="AM1018">
        <v>5</v>
      </c>
      <c r="AN1018">
        <v>0</v>
      </c>
      <c r="AO1018">
        <v>5</v>
      </c>
      <c r="AP1018">
        <v>83</v>
      </c>
      <c r="AQ1018">
        <v>0</v>
      </c>
      <c r="AR1018">
        <v>0</v>
      </c>
      <c r="AS1018">
        <v>0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>
      <c r="A1019" t="s">
        <v>2565</v>
      </c>
      <c r="B1019" t="s">
        <v>79</v>
      </c>
      <c r="C1019" t="s">
        <v>2566</v>
      </c>
      <c r="D1019" t="s">
        <v>81</v>
      </c>
      <c r="E1019" s="2" t="str">
        <f>HYPERLINK("capsilon://?command=openfolder&amp;siteaddress=FAM.docvelocity-na8.net&amp;folderid=FXFC768650-3DE7-3909-F168-7C614CF4EC88","FX21119732")</f>
        <v>FX21119732</v>
      </c>
      <c r="F1019" t="s">
        <v>19</v>
      </c>
      <c r="G1019" t="s">
        <v>19</v>
      </c>
      <c r="H1019" t="s">
        <v>82</v>
      </c>
      <c r="I1019" t="s">
        <v>2567</v>
      </c>
      <c r="J1019">
        <v>246</v>
      </c>
      <c r="K1019" t="s">
        <v>84</v>
      </c>
      <c r="L1019" t="s">
        <v>85</v>
      </c>
      <c r="M1019" t="s">
        <v>86</v>
      </c>
      <c r="N1019">
        <v>2</v>
      </c>
      <c r="O1019" s="1">
        <v>44522.506064814814</v>
      </c>
      <c r="P1019" s="1">
        <v>44523.188854166663</v>
      </c>
      <c r="Q1019">
        <v>54866</v>
      </c>
      <c r="R1019">
        <v>4127</v>
      </c>
      <c r="S1019" t="b">
        <v>0</v>
      </c>
      <c r="T1019" t="s">
        <v>87</v>
      </c>
      <c r="U1019" t="b">
        <v>0</v>
      </c>
      <c r="V1019" t="s">
        <v>1573</v>
      </c>
      <c r="W1019" s="1">
        <v>44523.180011574077</v>
      </c>
      <c r="X1019">
        <v>3160</v>
      </c>
      <c r="Y1019">
        <v>373</v>
      </c>
      <c r="Z1019">
        <v>0</v>
      </c>
      <c r="AA1019">
        <v>373</v>
      </c>
      <c r="AB1019">
        <v>210</v>
      </c>
      <c r="AC1019">
        <v>80</v>
      </c>
      <c r="AD1019">
        <v>-127</v>
      </c>
      <c r="AE1019">
        <v>0</v>
      </c>
      <c r="AF1019">
        <v>0</v>
      </c>
      <c r="AG1019">
        <v>0</v>
      </c>
      <c r="AH1019" t="s">
        <v>721</v>
      </c>
      <c r="AI1019" s="1">
        <v>44523.188854166663</v>
      </c>
      <c r="AJ1019">
        <v>647</v>
      </c>
      <c r="AK1019">
        <v>2</v>
      </c>
      <c r="AL1019">
        <v>0</v>
      </c>
      <c r="AM1019">
        <v>2</v>
      </c>
      <c r="AN1019">
        <v>21</v>
      </c>
      <c r="AO1019">
        <v>0</v>
      </c>
      <c r="AP1019">
        <v>-129</v>
      </c>
      <c r="AQ1019">
        <v>0</v>
      </c>
      <c r="AR1019">
        <v>0</v>
      </c>
      <c r="AS1019">
        <v>0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>
      <c r="A1020" t="s">
        <v>2568</v>
      </c>
      <c r="B1020" t="s">
        <v>79</v>
      </c>
      <c r="C1020" t="s">
        <v>2569</v>
      </c>
      <c r="D1020" t="s">
        <v>81</v>
      </c>
      <c r="E1020" s="2" t="str">
        <f>HYPERLINK("capsilon://?command=openfolder&amp;siteaddress=FAM.docvelocity-na8.net&amp;folderid=FXADE61724-96AA-2F44-5AE8-80EE8E12E7E6","FX21118983")</f>
        <v>FX21118983</v>
      </c>
      <c r="F1020" t="s">
        <v>19</v>
      </c>
      <c r="G1020" t="s">
        <v>19</v>
      </c>
      <c r="H1020" t="s">
        <v>82</v>
      </c>
      <c r="I1020" t="s">
        <v>2570</v>
      </c>
      <c r="J1020">
        <v>56</v>
      </c>
      <c r="K1020" t="s">
        <v>84</v>
      </c>
      <c r="L1020" t="s">
        <v>85</v>
      </c>
      <c r="M1020" t="s">
        <v>86</v>
      </c>
      <c r="N1020">
        <v>2</v>
      </c>
      <c r="O1020" s="1">
        <v>44522.506284722222</v>
      </c>
      <c r="P1020" s="1">
        <v>44522.595034722224</v>
      </c>
      <c r="Q1020">
        <v>6599</v>
      </c>
      <c r="R1020">
        <v>1069</v>
      </c>
      <c r="S1020" t="b">
        <v>0</v>
      </c>
      <c r="T1020" t="s">
        <v>87</v>
      </c>
      <c r="U1020" t="b">
        <v>0</v>
      </c>
      <c r="V1020" t="s">
        <v>290</v>
      </c>
      <c r="W1020" s="1">
        <v>44522.511631944442</v>
      </c>
      <c r="X1020">
        <v>336</v>
      </c>
      <c r="Y1020">
        <v>42</v>
      </c>
      <c r="Z1020">
        <v>0</v>
      </c>
      <c r="AA1020">
        <v>42</v>
      </c>
      <c r="AB1020">
        <v>0</v>
      </c>
      <c r="AC1020">
        <v>14</v>
      </c>
      <c r="AD1020">
        <v>14</v>
      </c>
      <c r="AE1020">
        <v>0</v>
      </c>
      <c r="AF1020">
        <v>0</v>
      </c>
      <c r="AG1020">
        <v>0</v>
      </c>
      <c r="AH1020" t="s">
        <v>182</v>
      </c>
      <c r="AI1020" s="1">
        <v>44522.595034722224</v>
      </c>
      <c r="AJ1020">
        <v>704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14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>
      <c r="A1021" t="s">
        <v>2571</v>
      </c>
      <c r="B1021" t="s">
        <v>79</v>
      </c>
      <c r="C1021" t="s">
        <v>2572</v>
      </c>
      <c r="D1021" t="s">
        <v>81</v>
      </c>
      <c r="E1021" s="2" t="str">
        <f>HYPERLINK("capsilon://?command=openfolder&amp;siteaddress=FAM.docvelocity-na8.net&amp;folderid=FX4D0387E7-79BE-AAAF-F6B7-EB4E86C71709","FX21079936")</f>
        <v>FX21079936</v>
      </c>
      <c r="F1021" t="s">
        <v>19</v>
      </c>
      <c r="G1021" t="s">
        <v>19</v>
      </c>
      <c r="H1021" t="s">
        <v>82</v>
      </c>
      <c r="I1021" t="s">
        <v>2573</v>
      </c>
      <c r="J1021">
        <v>116</v>
      </c>
      <c r="K1021" t="s">
        <v>84</v>
      </c>
      <c r="L1021" t="s">
        <v>85</v>
      </c>
      <c r="M1021" t="s">
        <v>86</v>
      </c>
      <c r="N1021">
        <v>2</v>
      </c>
      <c r="O1021" s="1">
        <v>44522.507233796299</v>
      </c>
      <c r="P1021" s="1">
        <v>44522.601736111108</v>
      </c>
      <c r="Q1021">
        <v>7216</v>
      </c>
      <c r="R1021">
        <v>949</v>
      </c>
      <c r="S1021" t="b">
        <v>0</v>
      </c>
      <c r="T1021" t="s">
        <v>87</v>
      </c>
      <c r="U1021" t="b">
        <v>0</v>
      </c>
      <c r="V1021" t="s">
        <v>181</v>
      </c>
      <c r="W1021" s="1">
        <v>44522.524108796293</v>
      </c>
      <c r="X1021">
        <v>359</v>
      </c>
      <c r="Y1021">
        <v>72</v>
      </c>
      <c r="Z1021">
        <v>0</v>
      </c>
      <c r="AA1021">
        <v>72</v>
      </c>
      <c r="AB1021">
        <v>0</v>
      </c>
      <c r="AC1021">
        <v>45</v>
      </c>
      <c r="AD1021">
        <v>44</v>
      </c>
      <c r="AE1021">
        <v>0</v>
      </c>
      <c r="AF1021">
        <v>0</v>
      </c>
      <c r="AG1021">
        <v>0</v>
      </c>
      <c r="AH1021" t="s">
        <v>182</v>
      </c>
      <c r="AI1021" s="1">
        <v>44522.601736111108</v>
      </c>
      <c r="AJ1021">
        <v>578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44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>
      <c r="A1022" t="s">
        <v>2574</v>
      </c>
      <c r="B1022" t="s">
        <v>79</v>
      </c>
      <c r="C1022" t="s">
        <v>2575</v>
      </c>
      <c r="D1022" t="s">
        <v>81</v>
      </c>
      <c r="E1022" s="2" t="str">
        <f>HYPERLINK("capsilon://?command=openfolder&amp;siteaddress=FAM.docvelocity-na8.net&amp;folderid=FX94C2D15D-4D53-A467-AF9A-11D40474C7FD","FX211110027")</f>
        <v>FX211110027</v>
      </c>
      <c r="F1022" t="s">
        <v>19</v>
      </c>
      <c r="G1022" t="s">
        <v>19</v>
      </c>
      <c r="H1022" t="s">
        <v>82</v>
      </c>
      <c r="I1022" t="s">
        <v>2576</v>
      </c>
      <c r="J1022">
        <v>38</v>
      </c>
      <c r="K1022" t="s">
        <v>84</v>
      </c>
      <c r="L1022" t="s">
        <v>85</v>
      </c>
      <c r="M1022" t="s">
        <v>86</v>
      </c>
      <c r="N1022">
        <v>2</v>
      </c>
      <c r="O1022" s="1">
        <v>44522.509386574071</v>
      </c>
      <c r="P1022" s="1">
        <v>44522.641157407408</v>
      </c>
      <c r="Q1022">
        <v>9514</v>
      </c>
      <c r="R1022">
        <v>1871</v>
      </c>
      <c r="S1022" t="b">
        <v>0</v>
      </c>
      <c r="T1022" t="s">
        <v>87</v>
      </c>
      <c r="U1022" t="b">
        <v>0</v>
      </c>
      <c r="V1022" t="s">
        <v>189</v>
      </c>
      <c r="W1022" s="1">
        <v>44522.531875000001</v>
      </c>
      <c r="X1022">
        <v>738</v>
      </c>
      <c r="Y1022">
        <v>37</v>
      </c>
      <c r="Z1022">
        <v>0</v>
      </c>
      <c r="AA1022">
        <v>37</v>
      </c>
      <c r="AB1022">
        <v>0</v>
      </c>
      <c r="AC1022">
        <v>23</v>
      </c>
      <c r="AD1022">
        <v>1</v>
      </c>
      <c r="AE1022">
        <v>0</v>
      </c>
      <c r="AF1022">
        <v>0</v>
      </c>
      <c r="AG1022">
        <v>0</v>
      </c>
      <c r="AH1022" t="s">
        <v>160</v>
      </c>
      <c r="AI1022" s="1">
        <v>44522.641157407408</v>
      </c>
      <c r="AJ1022">
        <v>241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1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>
      <c r="A1023" t="s">
        <v>2577</v>
      </c>
      <c r="B1023" t="s">
        <v>79</v>
      </c>
      <c r="C1023" t="s">
        <v>2578</v>
      </c>
      <c r="D1023" t="s">
        <v>81</v>
      </c>
      <c r="E1023" s="2" t="str">
        <f>HYPERLINK("capsilon://?command=openfolder&amp;siteaddress=FAM.docvelocity-na8.net&amp;folderid=FX7898AA9F-AC64-92DE-0A42-0B2764890514","FX21118985")</f>
        <v>FX21118985</v>
      </c>
      <c r="F1023" t="s">
        <v>19</v>
      </c>
      <c r="G1023" t="s">
        <v>19</v>
      </c>
      <c r="H1023" t="s">
        <v>82</v>
      </c>
      <c r="I1023" t="s">
        <v>2579</v>
      </c>
      <c r="J1023">
        <v>266</v>
      </c>
      <c r="K1023" t="s">
        <v>84</v>
      </c>
      <c r="L1023" t="s">
        <v>85</v>
      </c>
      <c r="M1023" t="s">
        <v>86</v>
      </c>
      <c r="N1023">
        <v>2</v>
      </c>
      <c r="O1023" s="1">
        <v>44522.509745370371</v>
      </c>
      <c r="P1023" s="1">
        <v>44522.623518518521</v>
      </c>
      <c r="Q1023">
        <v>8187</v>
      </c>
      <c r="R1023">
        <v>1643</v>
      </c>
      <c r="S1023" t="b">
        <v>0</v>
      </c>
      <c r="T1023" t="s">
        <v>87</v>
      </c>
      <c r="U1023" t="b">
        <v>0</v>
      </c>
      <c r="V1023" t="s">
        <v>173</v>
      </c>
      <c r="W1023" s="1">
        <v>44522.532152777778</v>
      </c>
      <c r="X1023">
        <v>762</v>
      </c>
      <c r="Y1023">
        <v>152</v>
      </c>
      <c r="Z1023">
        <v>0</v>
      </c>
      <c r="AA1023">
        <v>152</v>
      </c>
      <c r="AB1023">
        <v>0</v>
      </c>
      <c r="AC1023">
        <v>46</v>
      </c>
      <c r="AD1023">
        <v>114</v>
      </c>
      <c r="AE1023">
        <v>0</v>
      </c>
      <c r="AF1023">
        <v>0</v>
      </c>
      <c r="AG1023">
        <v>0</v>
      </c>
      <c r="AH1023" t="s">
        <v>182</v>
      </c>
      <c r="AI1023" s="1">
        <v>44522.623518518521</v>
      </c>
      <c r="AJ1023">
        <v>881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114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>
      <c r="A1024" t="s">
        <v>2580</v>
      </c>
      <c r="B1024" t="s">
        <v>79</v>
      </c>
      <c r="C1024" t="s">
        <v>2378</v>
      </c>
      <c r="D1024" t="s">
        <v>81</v>
      </c>
      <c r="E1024" s="2" t="str">
        <f>HYPERLINK("capsilon://?command=openfolder&amp;siteaddress=FAM.docvelocity-na8.net&amp;folderid=FXE3F966AA-4C00-497B-9FE9-43348EBF86A3","FX21115838")</f>
        <v>FX21115838</v>
      </c>
      <c r="F1024" t="s">
        <v>19</v>
      </c>
      <c r="G1024" t="s">
        <v>19</v>
      </c>
      <c r="H1024" t="s">
        <v>82</v>
      </c>
      <c r="I1024" t="s">
        <v>2581</v>
      </c>
      <c r="J1024">
        <v>38</v>
      </c>
      <c r="K1024" t="s">
        <v>84</v>
      </c>
      <c r="L1024" t="s">
        <v>85</v>
      </c>
      <c r="M1024" t="s">
        <v>86</v>
      </c>
      <c r="N1024">
        <v>2</v>
      </c>
      <c r="O1024" s="1">
        <v>44522.514432870368</v>
      </c>
      <c r="P1024" s="1">
        <v>44522.628842592596</v>
      </c>
      <c r="Q1024">
        <v>9333</v>
      </c>
      <c r="R1024">
        <v>552</v>
      </c>
      <c r="S1024" t="b">
        <v>0</v>
      </c>
      <c r="T1024" t="s">
        <v>87</v>
      </c>
      <c r="U1024" t="b">
        <v>0</v>
      </c>
      <c r="V1024" t="s">
        <v>181</v>
      </c>
      <c r="W1024" s="1">
        <v>44522.525196759256</v>
      </c>
      <c r="X1024">
        <v>93</v>
      </c>
      <c r="Y1024">
        <v>37</v>
      </c>
      <c r="Z1024">
        <v>0</v>
      </c>
      <c r="AA1024">
        <v>37</v>
      </c>
      <c r="AB1024">
        <v>0</v>
      </c>
      <c r="AC1024">
        <v>8</v>
      </c>
      <c r="AD1024">
        <v>1</v>
      </c>
      <c r="AE1024">
        <v>0</v>
      </c>
      <c r="AF1024">
        <v>0</v>
      </c>
      <c r="AG1024">
        <v>0</v>
      </c>
      <c r="AH1024" t="s">
        <v>182</v>
      </c>
      <c r="AI1024" s="1">
        <v>44522.628842592596</v>
      </c>
      <c r="AJ1024">
        <v>459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>
      <c r="A1025" t="s">
        <v>2582</v>
      </c>
      <c r="B1025" t="s">
        <v>79</v>
      </c>
      <c r="C1025" t="s">
        <v>2569</v>
      </c>
      <c r="D1025" t="s">
        <v>81</v>
      </c>
      <c r="E1025" s="2" t="str">
        <f>HYPERLINK("capsilon://?command=openfolder&amp;siteaddress=FAM.docvelocity-na8.net&amp;folderid=FXADE61724-96AA-2F44-5AE8-80EE8E12E7E6","FX21118983")</f>
        <v>FX21118983</v>
      </c>
      <c r="F1025" t="s">
        <v>19</v>
      </c>
      <c r="G1025" t="s">
        <v>19</v>
      </c>
      <c r="H1025" t="s">
        <v>82</v>
      </c>
      <c r="I1025" t="s">
        <v>2583</v>
      </c>
      <c r="J1025">
        <v>116</v>
      </c>
      <c r="K1025" t="s">
        <v>84</v>
      </c>
      <c r="L1025" t="s">
        <v>85</v>
      </c>
      <c r="M1025" t="s">
        <v>86</v>
      </c>
      <c r="N1025">
        <v>2</v>
      </c>
      <c r="O1025" s="1">
        <v>44522.514699074076</v>
      </c>
      <c r="P1025" s="1">
        <v>44522.690127314818</v>
      </c>
      <c r="Q1025">
        <v>13287</v>
      </c>
      <c r="R1025">
        <v>1870</v>
      </c>
      <c r="S1025" t="b">
        <v>0</v>
      </c>
      <c r="T1025" t="s">
        <v>87</v>
      </c>
      <c r="U1025" t="b">
        <v>0</v>
      </c>
      <c r="V1025" t="s">
        <v>181</v>
      </c>
      <c r="W1025" s="1">
        <v>44522.528611111113</v>
      </c>
      <c r="X1025">
        <v>294</v>
      </c>
      <c r="Y1025">
        <v>72</v>
      </c>
      <c r="Z1025">
        <v>0</v>
      </c>
      <c r="AA1025">
        <v>72</v>
      </c>
      <c r="AB1025">
        <v>0</v>
      </c>
      <c r="AC1025">
        <v>40</v>
      </c>
      <c r="AD1025">
        <v>44</v>
      </c>
      <c r="AE1025">
        <v>0</v>
      </c>
      <c r="AF1025">
        <v>0</v>
      </c>
      <c r="AG1025">
        <v>0</v>
      </c>
      <c r="AH1025" t="s">
        <v>182</v>
      </c>
      <c r="AI1025" s="1">
        <v>44522.690127314818</v>
      </c>
      <c r="AJ1025">
        <v>1525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44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>
      <c r="A1026" t="s">
        <v>2584</v>
      </c>
      <c r="B1026" t="s">
        <v>79</v>
      </c>
      <c r="C1026" t="s">
        <v>1127</v>
      </c>
      <c r="D1026" t="s">
        <v>81</v>
      </c>
      <c r="E1026" s="2" t="str">
        <f>HYPERLINK("capsilon://?command=openfolder&amp;siteaddress=FAM.docvelocity-na8.net&amp;folderid=FXE737BE8B-60E5-C73A-E638-22B9D138C048","FX21082045")</f>
        <v>FX21082045</v>
      </c>
      <c r="F1026" t="s">
        <v>19</v>
      </c>
      <c r="G1026" t="s">
        <v>19</v>
      </c>
      <c r="H1026" t="s">
        <v>82</v>
      </c>
      <c r="I1026" t="s">
        <v>2585</v>
      </c>
      <c r="J1026">
        <v>66</v>
      </c>
      <c r="K1026" t="s">
        <v>137</v>
      </c>
      <c r="L1026" t="s">
        <v>19</v>
      </c>
      <c r="M1026" t="s">
        <v>81</v>
      </c>
      <c r="N1026">
        <v>0</v>
      </c>
      <c r="O1026" s="1">
        <v>44522.515381944446</v>
      </c>
      <c r="P1026" s="1">
        <v>44522.57980324074</v>
      </c>
      <c r="Q1026">
        <v>5257</v>
      </c>
      <c r="R1026">
        <v>309</v>
      </c>
      <c r="S1026" t="b">
        <v>0</v>
      </c>
      <c r="T1026" t="s">
        <v>87</v>
      </c>
      <c r="U1026" t="b">
        <v>0</v>
      </c>
      <c r="V1026" t="s">
        <v>87</v>
      </c>
      <c r="W1026" t="s">
        <v>87</v>
      </c>
      <c r="X1026" t="s">
        <v>87</v>
      </c>
      <c r="Y1026" t="s">
        <v>87</v>
      </c>
      <c r="Z1026" t="s">
        <v>87</v>
      </c>
      <c r="AA1026" t="s">
        <v>87</v>
      </c>
      <c r="AB1026" t="s">
        <v>87</v>
      </c>
      <c r="AC1026" t="s">
        <v>87</v>
      </c>
      <c r="AD1026" t="s">
        <v>87</v>
      </c>
      <c r="AE1026" t="s">
        <v>87</v>
      </c>
      <c r="AF1026" t="s">
        <v>87</v>
      </c>
      <c r="AG1026" t="s">
        <v>87</v>
      </c>
      <c r="AH1026" t="s">
        <v>87</v>
      </c>
      <c r="AI1026" t="s">
        <v>87</v>
      </c>
      <c r="AJ1026" t="s">
        <v>87</v>
      </c>
      <c r="AK1026" t="s">
        <v>87</v>
      </c>
      <c r="AL1026" t="s">
        <v>87</v>
      </c>
      <c r="AM1026" t="s">
        <v>87</v>
      </c>
      <c r="AN1026" t="s">
        <v>87</v>
      </c>
      <c r="AO1026" t="s">
        <v>87</v>
      </c>
      <c r="AP1026" t="s">
        <v>87</v>
      </c>
      <c r="AQ1026" t="s">
        <v>87</v>
      </c>
      <c r="AR1026" t="s">
        <v>87</v>
      </c>
      <c r="AS1026" t="s">
        <v>87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>
      <c r="A1027" t="s">
        <v>2586</v>
      </c>
      <c r="B1027" t="s">
        <v>79</v>
      </c>
      <c r="C1027" t="s">
        <v>2587</v>
      </c>
      <c r="D1027" t="s">
        <v>81</v>
      </c>
      <c r="E1027" s="2" t="str">
        <f>HYPERLINK("capsilon://?command=openfolder&amp;siteaddress=FAM.docvelocity-na8.net&amp;folderid=FX1C126D02-B80D-E1A4-02DA-E37E79B92C15","FX211012466")</f>
        <v>FX211012466</v>
      </c>
      <c r="F1027" t="s">
        <v>19</v>
      </c>
      <c r="G1027" t="s">
        <v>19</v>
      </c>
      <c r="H1027" t="s">
        <v>82</v>
      </c>
      <c r="I1027" t="s">
        <v>2588</v>
      </c>
      <c r="J1027">
        <v>376</v>
      </c>
      <c r="K1027" t="s">
        <v>84</v>
      </c>
      <c r="L1027" t="s">
        <v>85</v>
      </c>
      <c r="M1027" t="s">
        <v>86</v>
      </c>
      <c r="N1027">
        <v>2</v>
      </c>
      <c r="O1027" s="1">
        <v>44522.516793981478</v>
      </c>
      <c r="P1027" s="1">
        <v>44522.716064814813</v>
      </c>
      <c r="Q1027">
        <v>14077</v>
      </c>
      <c r="R1027">
        <v>3140</v>
      </c>
      <c r="S1027" t="b">
        <v>0</v>
      </c>
      <c r="T1027" t="s">
        <v>87</v>
      </c>
      <c r="U1027" t="b">
        <v>0</v>
      </c>
      <c r="V1027" t="s">
        <v>189</v>
      </c>
      <c r="W1027" s="1">
        <v>44522.653333333335</v>
      </c>
      <c r="X1027">
        <v>1702</v>
      </c>
      <c r="Y1027">
        <v>341</v>
      </c>
      <c r="Z1027">
        <v>0</v>
      </c>
      <c r="AA1027">
        <v>341</v>
      </c>
      <c r="AB1027">
        <v>0</v>
      </c>
      <c r="AC1027">
        <v>117</v>
      </c>
      <c r="AD1027">
        <v>35</v>
      </c>
      <c r="AE1027">
        <v>0</v>
      </c>
      <c r="AF1027">
        <v>0</v>
      </c>
      <c r="AG1027">
        <v>0</v>
      </c>
      <c r="AH1027" t="s">
        <v>104</v>
      </c>
      <c r="AI1027" s="1">
        <v>44522.716064814813</v>
      </c>
      <c r="AJ1027">
        <v>1291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35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>
      <c r="A1028" t="s">
        <v>2589</v>
      </c>
      <c r="B1028" t="s">
        <v>79</v>
      </c>
      <c r="C1028" t="s">
        <v>2590</v>
      </c>
      <c r="D1028" t="s">
        <v>81</v>
      </c>
      <c r="E1028" s="2" t="str">
        <f>HYPERLINK("capsilon://?command=openfolder&amp;siteaddress=FAM.docvelocity-na8.net&amp;folderid=FX09C40309-D33E-12B2-04A8-2E66F7098D4A","FX21118727")</f>
        <v>FX21118727</v>
      </c>
      <c r="F1028" t="s">
        <v>19</v>
      </c>
      <c r="G1028" t="s">
        <v>19</v>
      </c>
      <c r="H1028" t="s">
        <v>82</v>
      </c>
      <c r="I1028" t="s">
        <v>2591</v>
      </c>
      <c r="J1028">
        <v>250</v>
      </c>
      <c r="K1028" t="s">
        <v>84</v>
      </c>
      <c r="L1028" t="s">
        <v>85</v>
      </c>
      <c r="M1028" t="s">
        <v>86</v>
      </c>
      <c r="N1028">
        <v>2</v>
      </c>
      <c r="O1028" s="1">
        <v>44522.518263888887</v>
      </c>
      <c r="P1028" s="1">
        <v>44522.729074074072</v>
      </c>
      <c r="Q1028">
        <v>13232</v>
      </c>
      <c r="R1028">
        <v>4982</v>
      </c>
      <c r="S1028" t="b">
        <v>0</v>
      </c>
      <c r="T1028" t="s">
        <v>87</v>
      </c>
      <c r="U1028" t="b">
        <v>0</v>
      </c>
      <c r="V1028" t="s">
        <v>125</v>
      </c>
      <c r="W1028" s="1">
        <v>44522.627500000002</v>
      </c>
      <c r="X1028">
        <v>2467</v>
      </c>
      <c r="Y1028">
        <v>162</v>
      </c>
      <c r="Z1028">
        <v>0</v>
      </c>
      <c r="AA1028">
        <v>162</v>
      </c>
      <c r="AB1028">
        <v>73</v>
      </c>
      <c r="AC1028">
        <v>65</v>
      </c>
      <c r="AD1028">
        <v>88</v>
      </c>
      <c r="AE1028">
        <v>0</v>
      </c>
      <c r="AF1028">
        <v>0</v>
      </c>
      <c r="AG1028">
        <v>0</v>
      </c>
      <c r="AH1028" t="s">
        <v>182</v>
      </c>
      <c r="AI1028" s="1">
        <v>44522.729074074072</v>
      </c>
      <c r="AJ1028">
        <v>1507</v>
      </c>
      <c r="AK1028">
        <v>6</v>
      </c>
      <c r="AL1028">
        <v>0</v>
      </c>
      <c r="AM1028">
        <v>6</v>
      </c>
      <c r="AN1028">
        <v>73</v>
      </c>
      <c r="AO1028">
        <v>3</v>
      </c>
      <c r="AP1028">
        <v>82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>
      <c r="A1029" t="s">
        <v>2592</v>
      </c>
      <c r="B1029" t="s">
        <v>79</v>
      </c>
      <c r="C1029" t="s">
        <v>1630</v>
      </c>
      <c r="D1029" t="s">
        <v>81</v>
      </c>
      <c r="E1029" s="2" t="str">
        <f>HYPERLINK("capsilon://?command=openfolder&amp;siteaddress=FAM.docvelocity-na8.net&amp;folderid=FXF06F16BF-ABC9-C139-3512-18B9DBE2EABA","FX21114416")</f>
        <v>FX21114416</v>
      </c>
      <c r="F1029" t="s">
        <v>19</v>
      </c>
      <c r="G1029" t="s">
        <v>19</v>
      </c>
      <c r="H1029" t="s">
        <v>82</v>
      </c>
      <c r="I1029" t="s">
        <v>2593</v>
      </c>
      <c r="J1029">
        <v>66</v>
      </c>
      <c r="K1029" t="s">
        <v>84</v>
      </c>
      <c r="L1029" t="s">
        <v>85</v>
      </c>
      <c r="M1029" t="s">
        <v>86</v>
      </c>
      <c r="N1029">
        <v>2</v>
      </c>
      <c r="O1029" s="1">
        <v>44522.52548611111</v>
      </c>
      <c r="P1029" s="1">
        <v>44522.716377314813</v>
      </c>
      <c r="Q1029">
        <v>16437</v>
      </c>
      <c r="R1029">
        <v>56</v>
      </c>
      <c r="S1029" t="b">
        <v>0</v>
      </c>
      <c r="T1029" t="s">
        <v>87</v>
      </c>
      <c r="U1029" t="b">
        <v>0</v>
      </c>
      <c r="V1029" t="s">
        <v>125</v>
      </c>
      <c r="W1029" s="1">
        <v>44522.627847222226</v>
      </c>
      <c r="X1029">
        <v>29</v>
      </c>
      <c r="Y1029">
        <v>0</v>
      </c>
      <c r="Z1029">
        <v>0</v>
      </c>
      <c r="AA1029">
        <v>0</v>
      </c>
      <c r="AB1029">
        <v>52</v>
      </c>
      <c r="AC1029">
        <v>1</v>
      </c>
      <c r="AD1029">
        <v>66</v>
      </c>
      <c r="AE1029">
        <v>0</v>
      </c>
      <c r="AF1029">
        <v>0</v>
      </c>
      <c r="AG1029">
        <v>0</v>
      </c>
      <c r="AH1029" t="s">
        <v>104</v>
      </c>
      <c r="AI1029" s="1">
        <v>44522.716377314813</v>
      </c>
      <c r="AJ1029">
        <v>27</v>
      </c>
      <c r="AK1029">
        <v>0</v>
      </c>
      <c r="AL1029">
        <v>0</v>
      </c>
      <c r="AM1029">
        <v>0</v>
      </c>
      <c r="AN1029">
        <v>52</v>
      </c>
      <c r="AO1029">
        <v>0</v>
      </c>
      <c r="AP1029">
        <v>66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>
      <c r="A1030" t="s">
        <v>2594</v>
      </c>
      <c r="B1030" t="s">
        <v>79</v>
      </c>
      <c r="C1030" t="s">
        <v>2595</v>
      </c>
      <c r="D1030" t="s">
        <v>81</v>
      </c>
      <c r="E1030" s="2" t="str">
        <f>HYPERLINK("capsilon://?command=openfolder&amp;siteaddress=FAM.docvelocity-na8.net&amp;folderid=FXAB308F49-6DEE-9D0C-48EB-990DC7446A9E","FX211123")</f>
        <v>FX211123</v>
      </c>
      <c r="F1030" t="s">
        <v>19</v>
      </c>
      <c r="G1030" t="s">
        <v>19</v>
      </c>
      <c r="H1030" t="s">
        <v>82</v>
      </c>
      <c r="I1030" t="s">
        <v>2596</v>
      </c>
      <c r="J1030">
        <v>188</v>
      </c>
      <c r="K1030" t="s">
        <v>84</v>
      </c>
      <c r="L1030" t="s">
        <v>85</v>
      </c>
      <c r="M1030" t="s">
        <v>86</v>
      </c>
      <c r="N1030">
        <v>2</v>
      </c>
      <c r="O1030" s="1">
        <v>44502.580057870371</v>
      </c>
      <c r="P1030" s="1">
        <v>44502.783831018518</v>
      </c>
      <c r="Q1030">
        <v>16315</v>
      </c>
      <c r="R1030">
        <v>1291</v>
      </c>
      <c r="S1030" t="b">
        <v>0</v>
      </c>
      <c r="T1030" t="s">
        <v>87</v>
      </c>
      <c r="U1030" t="b">
        <v>0</v>
      </c>
      <c r="V1030" t="s">
        <v>125</v>
      </c>
      <c r="W1030" s="1">
        <v>44502.592372685183</v>
      </c>
      <c r="X1030">
        <v>811</v>
      </c>
      <c r="Y1030">
        <v>141</v>
      </c>
      <c r="Z1030">
        <v>0</v>
      </c>
      <c r="AA1030">
        <v>141</v>
      </c>
      <c r="AB1030">
        <v>0</v>
      </c>
      <c r="AC1030">
        <v>68</v>
      </c>
      <c r="AD1030">
        <v>47</v>
      </c>
      <c r="AE1030">
        <v>0</v>
      </c>
      <c r="AF1030">
        <v>0</v>
      </c>
      <c r="AG1030">
        <v>0</v>
      </c>
      <c r="AH1030" t="s">
        <v>104</v>
      </c>
      <c r="AI1030" s="1">
        <v>44502.783831018518</v>
      </c>
      <c r="AJ1030">
        <v>388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47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>
      <c r="A1031" t="s">
        <v>2597</v>
      </c>
      <c r="B1031" t="s">
        <v>79</v>
      </c>
      <c r="C1031" t="s">
        <v>2598</v>
      </c>
      <c r="D1031" t="s">
        <v>81</v>
      </c>
      <c r="E1031" s="2" t="str">
        <f>HYPERLINK("capsilon://?command=openfolder&amp;siteaddress=FAM.docvelocity-na8.net&amp;folderid=FX950B06FE-0F1B-2167-801D-1374409D3DF3","FX211110011")</f>
        <v>FX211110011</v>
      </c>
      <c r="F1031" t="s">
        <v>19</v>
      </c>
      <c r="G1031" t="s">
        <v>19</v>
      </c>
      <c r="H1031" t="s">
        <v>82</v>
      </c>
      <c r="I1031" t="s">
        <v>2599</v>
      </c>
      <c r="J1031">
        <v>38</v>
      </c>
      <c r="K1031" t="s">
        <v>84</v>
      </c>
      <c r="L1031" t="s">
        <v>85</v>
      </c>
      <c r="M1031" t="s">
        <v>86</v>
      </c>
      <c r="N1031">
        <v>2</v>
      </c>
      <c r="O1031" s="1">
        <v>44522.527430555558</v>
      </c>
      <c r="P1031" s="1">
        <v>44522.719074074077</v>
      </c>
      <c r="Q1031">
        <v>15807</v>
      </c>
      <c r="R1031">
        <v>751</v>
      </c>
      <c r="S1031" t="b">
        <v>0</v>
      </c>
      <c r="T1031" t="s">
        <v>87</v>
      </c>
      <c r="U1031" t="b">
        <v>0</v>
      </c>
      <c r="V1031" t="s">
        <v>125</v>
      </c>
      <c r="W1031" s="1">
        <v>44522.63386574074</v>
      </c>
      <c r="X1031">
        <v>519</v>
      </c>
      <c r="Y1031">
        <v>37</v>
      </c>
      <c r="Z1031">
        <v>0</v>
      </c>
      <c r="AA1031">
        <v>37</v>
      </c>
      <c r="AB1031">
        <v>0</v>
      </c>
      <c r="AC1031">
        <v>9</v>
      </c>
      <c r="AD1031">
        <v>1</v>
      </c>
      <c r="AE1031">
        <v>0</v>
      </c>
      <c r="AF1031">
        <v>0</v>
      </c>
      <c r="AG1031">
        <v>0</v>
      </c>
      <c r="AH1031" t="s">
        <v>104</v>
      </c>
      <c r="AI1031" s="1">
        <v>44522.719074074077</v>
      </c>
      <c r="AJ1031">
        <v>232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1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>
      <c r="A1032" t="s">
        <v>2600</v>
      </c>
      <c r="B1032" t="s">
        <v>79</v>
      </c>
      <c r="C1032" t="s">
        <v>2601</v>
      </c>
      <c r="D1032" t="s">
        <v>81</v>
      </c>
      <c r="E1032" s="2" t="str">
        <f>HYPERLINK("capsilon://?command=openfolder&amp;siteaddress=FAM.docvelocity-na8.net&amp;folderid=FXCC0B4237-7080-DAEB-C446-09E992AB2523","FX21103234")</f>
        <v>FX21103234</v>
      </c>
      <c r="F1032" t="s">
        <v>19</v>
      </c>
      <c r="G1032" t="s">
        <v>19</v>
      </c>
      <c r="H1032" t="s">
        <v>82</v>
      </c>
      <c r="I1032" t="s">
        <v>2602</v>
      </c>
      <c r="J1032">
        <v>195</v>
      </c>
      <c r="K1032" t="s">
        <v>84</v>
      </c>
      <c r="L1032" t="s">
        <v>85</v>
      </c>
      <c r="M1032" t="s">
        <v>86</v>
      </c>
      <c r="N1032">
        <v>2</v>
      </c>
      <c r="O1032" s="1">
        <v>44522.531805555554</v>
      </c>
      <c r="P1032" s="1">
        <v>44522.730891203704</v>
      </c>
      <c r="Q1032">
        <v>12506</v>
      </c>
      <c r="R1032">
        <v>4695</v>
      </c>
      <c r="S1032" t="b">
        <v>0</v>
      </c>
      <c r="T1032" t="s">
        <v>87</v>
      </c>
      <c r="U1032" t="b">
        <v>0</v>
      </c>
      <c r="V1032" t="s">
        <v>125</v>
      </c>
      <c r="W1032" s="1">
        <v>44522.695509259262</v>
      </c>
      <c r="X1032">
        <v>3017</v>
      </c>
      <c r="Y1032">
        <v>144</v>
      </c>
      <c r="Z1032">
        <v>0</v>
      </c>
      <c r="AA1032">
        <v>144</v>
      </c>
      <c r="AB1032">
        <v>0</v>
      </c>
      <c r="AC1032">
        <v>93</v>
      </c>
      <c r="AD1032">
        <v>51</v>
      </c>
      <c r="AE1032">
        <v>0</v>
      </c>
      <c r="AF1032">
        <v>0</v>
      </c>
      <c r="AG1032">
        <v>0</v>
      </c>
      <c r="AH1032" t="s">
        <v>104</v>
      </c>
      <c r="AI1032" s="1">
        <v>44522.730891203704</v>
      </c>
      <c r="AJ1032">
        <v>1020</v>
      </c>
      <c r="AK1032">
        <v>15</v>
      </c>
      <c r="AL1032">
        <v>0</v>
      </c>
      <c r="AM1032">
        <v>15</v>
      </c>
      <c r="AN1032">
        <v>0</v>
      </c>
      <c r="AO1032">
        <v>15</v>
      </c>
      <c r="AP1032">
        <v>36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>
      <c r="A1033" t="s">
        <v>2603</v>
      </c>
      <c r="B1033" t="s">
        <v>79</v>
      </c>
      <c r="C1033" t="s">
        <v>2604</v>
      </c>
      <c r="D1033" t="s">
        <v>81</v>
      </c>
      <c r="E1033" s="2" t="str">
        <f>HYPERLINK("capsilon://?command=openfolder&amp;siteaddress=FAM.docvelocity-na8.net&amp;folderid=FX9777B654-F7D4-B17E-0880-7CC31D5E0C72","FX21106319")</f>
        <v>FX21106319</v>
      </c>
      <c r="F1033" t="s">
        <v>19</v>
      </c>
      <c r="G1033" t="s">
        <v>19</v>
      </c>
      <c r="H1033" t="s">
        <v>82</v>
      </c>
      <c r="I1033" t="s">
        <v>2605</v>
      </c>
      <c r="J1033">
        <v>66</v>
      </c>
      <c r="K1033" t="s">
        <v>84</v>
      </c>
      <c r="L1033" t="s">
        <v>85</v>
      </c>
      <c r="M1033" t="s">
        <v>86</v>
      </c>
      <c r="N1033">
        <v>2</v>
      </c>
      <c r="O1033" s="1">
        <v>44522.550092592595</v>
      </c>
      <c r="P1033" s="1">
        <v>44522.729386574072</v>
      </c>
      <c r="Q1033">
        <v>15430</v>
      </c>
      <c r="R1033">
        <v>61</v>
      </c>
      <c r="S1033" t="b">
        <v>0</v>
      </c>
      <c r="T1033" t="s">
        <v>87</v>
      </c>
      <c r="U1033" t="b">
        <v>0</v>
      </c>
      <c r="V1033" t="s">
        <v>189</v>
      </c>
      <c r="W1033" s="1">
        <v>44522.660185185188</v>
      </c>
      <c r="X1033">
        <v>35</v>
      </c>
      <c r="Y1033">
        <v>0</v>
      </c>
      <c r="Z1033">
        <v>0</v>
      </c>
      <c r="AA1033">
        <v>0</v>
      </c>
      <c r="AB1033">
        <v>52</v>
      </c>
      <c r="AC1033">
        <v>0</v>
      </c>
      <c r="AD1033">
        <v>66</v>
      </c>
      <c r="AE1033">
        <v>0</v>
      </c>
      <c r="AF1033">
        <v>0</v>
      </c>
      <c r="AG1033">
        <v>0</v>
      </c>
      <c r="AH1033" t="s">
        <v>182</v>
      </c>
      <c r="AI1033" s="1">
        <v>44522.729386574072</v>
      </c>
      <c r="AJ1033">
        <v>26</v>
      </c>
      <c r="AK1033">
        <v>0</v>
      </c>
      <c r="AL1033">
        <v>0</v>
      </c>
      <c r="AM1033">
        <v>0</v>
      </c>
      <c r="AN1033">
        <v>52</v>
      </c>
      <c r="AO1033">
        <v>0</v>
      </c>
      <c r="AP1033">
        <v>66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>
      <c r="A1034" t="s">
        <v>2606</v>
      </c>
      <c r="B1034" t="s">
        <v>79</v>
      </c>
      <c r="C1034" t="s">
        <v>1839</v>
      </c>
      <c r="D1034" t="s">
        <v>81</v>
      </c>
      <c r="E1034" s="2" t="str">
        <f>HYPERLINK("capsilon://?command=openfolder&amp;siteaddress=FAM.docvelocity-na8.net&amp;folderid=FX50A722B8-96F5-C5A9-C6E0-287E9C1BA75B","FX21116604")</f>
        <v>FX21116604</v>
      </c>
      <c r="F1034" t="s">
        <v>19</v>
      </c>
      <c r="G1034" t="s">
        <v>19</v>
      </c>
      <c r="H1034" t="s">
        <v>82</v>
      </c>
      <c r="I1034" t="s">
        <v>2607</v>
      </c>
      <c r="J1034">
        <v>38</v>
      </c>
      <c r="K1034" t="s">
        <v>84</v>
      </c>
      <c r="L1034" t="s">
        <v>85</v>
      </c>
      <c r="M1034" t="s">
        <v>86</v>
      </c>
      <c r="N1034">
        <v>2</v>
      </c>
      <c r="O1034" s="1">
        <v>44522.555868055555</v>
      </c>
      <c r="P1034" s="1">
        <v>44522.736087962963</v>
      </c>
      <c r="Q1034">
        <v>14804</v>
      </c>
      <c r="R1034">
        <v>767</v>
      </c>
      <c r="S1034" t="b">
        <v>0</v>
      </c>
      <c r="T1034" t="s">
        <v>87</v>
      </c>
      <c r="U1034" t="b">
        <v>0</v>
      </c>
      <c r="V1034" t="s">
        <v>189</v>
      </c>
      <c r="W1034" s="1">
        <v>44522.662372685183</v>
      </c>
      <c r="X1034">
        <v>189</v>
      </c>
      <c r="Y1034">
        <v>37</v>
      </c>
      <c r="Z1034">
        <v>0</v>
      </c>
      <c r="AA1034">
        <v>37</v>
      </c>
      <c r="AB1034">
        <v>0</v>
      </c>
      <c r="AC1034">
        <v>22</v>
      </c>
      <c r="AD1034">
        <v>1</v>
      </c>
      <c r="AE1034">
        <v>0</v>
      </c>
      <c r="AF1034">
        <v>0</v>
      </c>
      <c r="AG1034">
        <v>0</v>
      </c>
      <c r="AH1034" t="s">
        <v>182</v>
      </c>
      <c r="AI1034" s="1">
        <v>44522.736087962963</v>
      </c>
      <c r="AJ1034">
        <v>578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>
      <c r="A1035" t="s">
        <v>2608</v>
      </c>
      <c r="B1035" t="s">
        <v>79</v>
      </c>
      <c r="C1035" t="s">
        <v>2609</v>
      </c>
      <c r="D1035" t="s">
        <v>81</v>
      </c>
      <c r="E1035" s="2" t="str">
        <f>HYPERLINK("capsilon://?command=openfolder&amp;siteaddress=FAM.docvelocity-na8.net&amp;folderid=FXE336A738-D501-7DAA-2F61-5200B21B37D3","FX21106398")</f>
        <v>FX21106398</v>
      </c>
      <c r="F1035" t="s">
        <v>19</v>
      </c>
      <c r="G1035" t="s">
        <v>19</v>
      </c>
      <c r="H1035" t="s">
        <v>82</v>
      </c>
      <c r="I1035" t="s">
        <v>2610</v>
      </c>
      <c r="J1035">
        <v>132</v>
      </c>
      <c r="K1035" t="s">
        <v>84</v>
      </c>
      <c r="L1035" t="s">
        <v>85</v>
      </c>
      <c r="M1035" t="s">
        <v>86</v>
      </c>
      <c r="N1035">
        <v>2</v>
      </c>
      <c r="O1035" s="1">
        <v>44522.564317129632</v>
      </c>
      <c r="P1035" s="1">
        <v>44522.736793981479</v>
      </c>
      <c r="Q1035">
        <v>14772</v>
      </c>
      <c r="R1035">
        <v>130</v>
      </c>
      <c r="S1035" t="b">
        <v>0</v>
      </c>
      <c r="T1035" t="s">
        <v>87</v>
      </c>
      <c r="U1035" t="b">
        <v>0</v>
      </c>
      <c r="V1035" t="s">
        <v>189</v>
      </c>
      <c r="W1035" s="1">
        <v>44522.663159722222</v>
      </c>
      <c r="X1035">
        <v>67</v>
      </c>
      <c r="Y1035">
        <v>0</v>
      </c>
      <c r="Z1035">
        <v>0</v>
      </c>
      <c r="AA1035">
        <v>0</v>
      </c>
      <c r="AB1035">
        <v>104</v>
      </c>
      <c r="AC1035">
        <v>0</v>
      </c>
      <c r="AD1035">
        <v>132</v>
      </c>
      <c r="AE1035">
        <v>0</v>
      </c>
      <c r="AF1035">
        <v>0</v>
      </c>
      <c r="AG1035">
        <v>0</v>
      </c>
      <c r="AH1035" t="s">
        <v>182</v>
      </c>
      <c r="AI1035" s="1">
        <v>44522.736793981479</v>
      </c>
      <c r="AJ1035">
        <v>60</v>
      </c>
      <c r="AK1035">
        <v>0</v>
      </c>
      <c r="AL1035">
        <v>0</v>
      </c>
      <c r="AM1035">
        <v>0</v>
      </c>
      <c r="AN1035">
        <v>104</v>
      </c>
      <c r="AO1035">
        <v>0</v>
      </c>
      <c r="AP1035">
        <v>132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>
      <c r="A1036" t="s">
        <v>2611</v>
      </c>
      <c r="B1036" t="s">
        <v>79</v>
      </c>
      <c r="C1036" t="s">
        <v>1165</v>
      </c>
      <c r="D1036" t="s">
        <v>81</v>
      </c>
      <c r="E1036" s="2" t="str">
        <f>HYPERLINK("capsilon://?command=openfolder&amp;siteaddress=FAM.docvelocity-na8.net&amp;folderid=FX0CC313F7-8160-6B64-B942-FF92BD04FE2D","FX21114962")</f>
        <v>FX21114962</v>
      </c>
      <c r="F1036" t="s">
        <v>19</v>
      </c>
      <c r="G1036" t="s">
        <v>19</v>
      </c>
      <c r="H1036" t="s">
        <v>82</v>
      </c>
      <c r="I1036" t="s">
        <v>2612</v>
      </c>
      <c r="J1036">
        <v>32</v>
      </c>
      <c r="K1036" t="s">
        <v>84</v>
      </c>
      <c r="L1036" t="s">
        <v>85</v>
      </c>
      <c r="M1036" t="s">
        <v>86</v>
      </c>
      <c r="N1036">
        <v>2</v>
      </c>
      <c r="O1036" s="1">
        <v>44522.57640046296</v>
      </c>
      <c r="P1036" s="1">
        <v>44522.739965277775</v>
      </c>
      <c r="Q1036">
        <v>13640</v>
      </c>
      <c r="R1036">
        <v>492</v>
      </c>
      <c r="S1036" t="b">
        <v>0</v>
      </c>
      <c r="T1036" t="s">
        <v>87</v>
      </c>
      <c r="U1036" t="b">
        <v>0</v>
      </c>
      <c r="V1036" t="s">
        <v>189</v>
      </c>
      <c r="W1036" s="1">
        <v>44522.665694444448</v>
      </c>
      <c r="X1036">
        <v>219</v>
      </c>
      <c r="Y1036">
        <v>33</v>
      </c>
      <c r="Z1036">
        <v>0</v>
      </c>
      <c r="AA1036">
        <v>33</v>
      </c>
      <c r="AB1036">
        <v>0</v>
      </c>
      <c r="AC1036">
        <v>15</v>
      </c>
      <c r="AD1036">
        <v>-1</v>
      </c>
      <c r="AE1036">
        <v>0</v>
      </c>
      <c r="AF1036">
        <v>0</v>
      </c>
      <c r="AG1036">
        <v>0</v>
      </c>
      <c r="AH1036" t="s">
        <v>182</v>
      </c>
      <c r="AI1036" s="1">
        <v>44522.739965277775</v>
      </c>
      <c r="AJ1036">
        <v>273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-1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>
      <c r="A1037" t="s">
        <v>2613</v>
      </c>
      <c r="B1037" t="s">
        <v>79</v>
      </c>
      <c r="C1037" t="s">
        <v>1738</v>
      </c>
      <c r="D1037" t="s">
        <v>81</v>
      </c>
      <c r="E1037" s="2" t="str">
        <f>HYPERLINK("capsilon://?command=openfolder&amp;siteaddress=FAM.docvelocity-na8.net&amp;folderid=FX9A0AEB7A-65CA-AEFE-2872-4C9B1140053F","FX211011813")</f>
        <v>FX211011813</v>
      </c>
      <c r="F1037" t="s">
        <v>19</v>
      </c>
      <c r="G1037" t="s">
        <v>19</v>
      </c>
      <c r="H1037" t="s">
        <v>82</v>
      </c>
      <c r="I1037" t="s">
        <v>2614</v>
      </c>
      <c r="J1037">
        <v>28</v>
      </c>
      <c r="K1037" t="s">
        <v>84</v>
      </c>
      <c r="L1037" t="s">
        <v>85</v>
      </c>
      <c r="M1037" t="s">
        <v>86</v>
      </c>
      <c r="N1037">
        <v>1</v>
      </c>
      <c r="O1037" s="1">
        <v>44522.583136574074</v>
      </c>
      <c r="P1037" s="1">
        <v>44522.730150462965</v>
      </c>
      <c r="Q1037">
        <v>12443</v>
      </c>
      <c r="R1037">
        <v>259</v>
      </c>
      <c r="S1037" t="b">
        <v>0</v>
      </c>
      <c r="T1037" t="s">
        <v>87</v>
      </c>
      <c r="U1037" t="b">
        <v>0</v>
      </c>
      <c r="V1037" t="s">
        <v>181</v>
      </c>
      <c r="W1037" s="1">
        <v>44522.730150462965</v>
      </c>
      <c r="X1037">
        <v>207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28</v>
      </c>
      <c r="AE1037">
        <v>21</v>
      </c>
      <c r="AF1037">
        <v>0</v>
      </c>
      <c r="AG1037">
        <v>1</v>
      </c>
      <c r="AH1037" t="s">
        <v>87</v>
      </c>
      <c r="AI1037" t="s">
        <v>87</v>
      </c>
      <c r="AJ1037" t="s">
        <v>87</v>
      </c>
      <c r="AK1037" t="s">
        <v>87</v>
      </c>
      <c r="AL1037" t="s">
        <v>87</v>
      </c>
      <c r="AM1037" t="s">
        <v>87</v>
      </c>
      <c r="AN1037" t="s">
        <v>87</v>
      </c>
      <c r="AO1037" t="s">
        <v>87</v>
      </c>
      <c r="AP1037" t="s">
        <v>87</v>
      </c>
      <c r="AQ1037" t="s">
        <v>87</v>
      </c>
      <c r="AR1037" t="s">
        <v>87</v>
      </c>
      <c r="AS1037" t="s">
        <v>87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>
      <c r="A1038" t="s">
        <v>2615</v>
      </c>
      <c r="B1038" t="s">
        <v>79</v>
      </c>
      <c r="C1038" t="s">
        <v>1865</v>
      </c>
      <c r="D1038" t="s">
        <v>81</v>
      </c>
      <c r="E1038" s="2" t="str">
        <f>HYPERLINK("capsilon://?command=openfolder&amp;siteaddress=FAM.docvelocity-na8.net&amp;folderid=FX68C6D6C5-6020-114F-3BA4-1F06C1E3E62A","FX21115629")</f>
        <v>FX21115629</v>
      </c>
      <c r="F1038" t="s">
        <v>19</v>
      </c>
      <c r="G1038" t="s">
        <v>19</v>
      </c>
      <c r="H1038" t="s">
        <v>82</v>
      </c>
      <c r="I1038" t="s">
        <v>2616</v>
      </c>
      <c r="J1038">
        <v>38</v>
      </c>
      <c r="K1038" t="s">
        <v>84</v>
      </c>
      <c r="L1038" t="s">
        <v>85</v>
      </c>
      <c r="M1038" t="s">
        <v>86</v>
      </c>
      <c r="N1038">
        <v>2</v>
      </c>
      <c r="O1038" s="1">
        <v>44522.596979166665</v>
      </c>
      <c r="P1038" s="1">
        <v>44522.745092592595</v>
      </c>
      <c r="Q1038">
        <v>12493</v>
      </c>
      <c r="R1038">
        <v>304</v>
      </c>
      <c r="S1038" t="b">
        <v>0</v>
      </c>
      <c r="T1038" t="s">
        <v>87</v>
      </c>
      <c r="U1038" t="b">
        <v>0</v>
      </c>
      <c r="V1038" t="s">
        <v>189</v>
      </c>
      <c r="W1038" s="1">
        <v>44522.667407407411</v>
      </c>
      <c r="X1038">
        <v>127</v>
      </c>
      <c r="Y1038">
        <v>37</v>
      </c>
      <c r="Z1038">
        <v>0</v>
      </c>
      <c r="AA1038">
        <v>37</v>
      </c>
      <c r="AB1038">
        <v>0</v>
      </c>
      <c r="AC1038">
        <v>15</v>
      </c>
      <c r="AD1038">
        <v>1</v>
      </c>
      <c r="AE1038">
        <v>0</v>
      </c>
      <c r="AF1038">
        <v>0</v>
      </c>
      <c r="AG1038">
        <v>0</v>
      </c>
      <c r="AH1038" t="s">
        <v>104</v>
      </c>
      <c r="AI1038" s="1">
        <v>44522.745092592595</v>
      </c>
      <c r="AJ1038">
        <v>147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>
      <c r="A1039" t="s">
        <v>2617</v>
      </c>
      <c r="B1039" t="s">
        <v>79</v>
      </c>
      <c r="C1039" t="s">
        <v>258</v>
      </c>
      <c r="D1039" t="s">
        <v>81</v>
      </c>
      <c r="E1039" s="2" t="str">
        <f>HYPERLINK("capsilon://?command=openfolder&amp;siteaddress=FAM.docvelocity-na8.net&amp;folderid=FX1F46A0AD-E577-D8CC-0ECA-0A2931077238","FX21107406")</f>
        <v>FX21107406</v>
      </c>
      <c r="F1039" t="s">
        <v>19</v>
      </c>
      <c r="G1039" t="s">
        <v>19</v>
      </c>
      <c r="H1039" t="s">
        <v>82</v>
      </c>
      <c r="I1039" t="s">
        <v>2618</v>
      </c>
      <c r="J1039">
        <v>66</v>
      </c>
      <c r="K1039" t="s">
        <v>84</v>
      </c>
      <c r="L1039" t="s">
        <v>85</v>
      </c>
      <c r="M1039" t="s">
        <v>86</v>
      </c>
      <c r="N1039">
        <v>1</v>
      </c>
      <c r="O1039" s="1">
        <v>44522.597407407404</v>
      </c>
      <c r="P1039" s="1">
        <v>44523.179351851853</v>
      </c>
      <c r="Q1039">
        <v>49534</v>
      </c>
      <c r="R1039">
        <v>746</v>
      </c>
      <c r="S1039" t="b">
        <v>0</v>
      </c>
      <c r="T1039" t="s">
        <v>87</v>
      </c>
      <c r="U1039" t="b">
        <v>0</v>
      </c>
      <c r="V1039" t="s">
        <v>231</v>
      </c>
      <c r="W1039" s="1">
        <v>44523.179351851853</v>
      </c>
      <c r="X1039">
        <v>441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66</v>
      </c>
      <c r="AE1039">
        <v>52</v>
      </c>
      <c r="AF1039">
        <v>0</v>
      </c>
      <c r="AG1039">
        <v>4</v>
      </c>
      <c r="AH1039" t="s">
        <v>87</v>
      </c>
      <c r="AI1039" t="s">
        <v>87</v>
      </c>
      <c r="AJ1039" t="s">
        <v>87</v>
      </c>
      <c r="AK1039" t="s">
        <v>87</v>
      </c>
      <c r="AL1039" t="s">
        <v>87</v>
      </c>
      <c r="AM1039" t="s">
        <v>87</v>
      </c>
      <c r="AN1039" t="s">
        <v>87</v>
      </c>
      <c r="AO1039" t="s">
        <v>87</v>
      </c>
      <c r="AP1039" t="s">
        <v>87</v>
      </c>
      <c r="AQ1039" t="s">
        <v>87</v>
      </c>
      <c r="AR1039" t="s">
        <v>87</v>
      </c>
      <c r="AS1039" t="s">
        <v>87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>
      <c r="A1040" t="s">
        <v>2619</v>
      </c>
      <c r="B1040" t="s">
        <v>79</v>
      </c>
      <c r="C1040" t="s">
        <v>2620</v>
      </c>
      <c r="D1040" t="s">
        <v>81</v>
      </c>
      <c r="E1040" s="2" t="str">
        <f>HYPERLINK("capsilon://?command=openfolder&amp;siteaddress=FAM.docvelocity-na8.net&amp;folderid=FX1F2F36C3-FB66-A0AD-1F0D-C98D5512D0D7","FX211110003")</f>
        <v>FX211110003</v>
      </c>
      <c r="F1040" t="s">
        <v>19</v>
      </c>
      <c r="G1040" t="s">
        <v>19</v>
      </c>
      <c r="H1040" t="s">
        <v>82</v>
      </c>
      <c r="I1040" t="s">
        <v>2621</v>
      </c>
      <c r="J1040">
        <v>199</v>
      </c>
      <c r="K1040" t="s">
        <v>84</v>
      </c>
      <c r="L1040" t="s">
        <v>85</v>
      </c>
      <c r="M1040" t="s">
        <v>86</v>
      </c>
      <c r="N1040">
        <v>2</v>
      </c>
      <c r="O1040" s="1">
        <v>44522.609907407408</v>
      </c>
      <c r="P1040" s="1">
        <v>44522.756215277775</v>
      </c>
      <c r="Q1040">
        <v>10743</v>
      </c>
      <c r="R1040">
        <v>1898</v>
      </c>
      <c r="S1040" t="b">
        <v>0</v>
      </c>
      <c r="T1040" t="s">
        <v>87</v>
      </c>
      <c r="U1040" t="b">
        <v>0</v>
      </c>
      <c r="V1040" t="s">
        <v>189</v>
      </c>
      <c r="W1040" s="1">
        <v>44522.684050925927</v>
      </c>
      <c r="X1040">
        <v>1237</v>
      </c>
      <c r="Y1040">
        <v>182</v>
      </c>
      <c r="Z1040">
        <v>0</v>
      </c>
      <c r="AA1040">
        <v>182</v>
      </c>
      <c r="AB1040">
        <v>0</v>
      </c>
      <c r="AC1040">
        <v>43</v>
      </c>
      <c r="AD1040">
        <v>17</v>
      </c>
      <c r="AE1040">
        <v>0</v>
      </c>
      <c r="AF1040">
        <v>0</v>
      </c>
      <c r="AG1040">
        <v>0</v>
      </c>
      <c r="AH1040" t="s">
        <v>104</v>
      </c>
      <c r="AI1040" s="1">
        <v>44522.756215277775</v>
      </c>
      <c r="AJ1040">
        <v>661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17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>
      <c r="A1041" t="s">
        <v>2622</v>
      </c>
      <c r="B1041" t="s">
        <v>79</v>
      </c>
      <c r="C1041" t="s">
        <v>2623</v>
      </c>
      <c r="D1041" t="s">
        <v>81</v>
      </c>
      <c r="E1041" s="2" t="str">
        <f>HYPERLINK("capsilon://?command=openfolder&amp;siteaddress=FAM.docvelocity-na8.net&amp;folderid=FX547A122B-7BB5-1DD3-5FC3-00BDD669BE5F","FX21114542")</f>
        <v>FX21114542</v>
      </c>
      <c r="F1041" t="s">
        <v>19</v>
      </c>
      <c r="G1041" t="s">
        <v>19</v>
      </c>
      <c r="H1041" t="s">
        <v>82</v>
      </c>
      <c r="I1041" t="s">
        <v>2624</v>
      </c>
      <c r="J1041">
        <v>44</v>
      </c>
      <c r="K1041" t="s">
        <v>84</v>
      </c>
      <c r="L1041" t="s">
        <v>85</v>
      </c>
      <c r="M1041" t="s">
        <v>86</v>
      </c>
      <c r="N1041">
        <v>1</v>
      </c>
      <c r="O1041" s="1">
        <v>44522.609976851854</v>
      </c>
      <c r="P1041" s="1">
        <v>44523.182303240741</v>
      </c>
      <c r="Q1041">
        <v>49117</v>
      </c>
      <c r="R1041">
        <v>332</v>
      </c>
      <c r="S1041" t="b">
        <v>0</v>
      </c>
      <c r="T1041" t="s">
        <v>87</v>
      </c>
      <c r="U1041" t="b">
        <v>0</v>
      </c>
      <c r="V1041" t="s">
        <v>231</v>
      </c>
      <c r="W1041" s="1">
        <v>44523.182303240741</v>
      </c>
      <c r="X1041">
        <v>254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44</v>
      </c>
      <c r="AE1041">
        <v>39</v>
      </c>
      <c r="AF1041">
        <v>0</v>
      </c>
      <c r="AG1041">
        <v>2</v>
      </c>
      <c r="AH1041" t="s">
        <v>87</v>
      </c>
      <c r="AI1041" t="s">
        <v>87</v>
      </c>
      <c r="AJ1041" t="s">
        <v>87</v>
      </c>
      <c r="AK1041" t="s">
        <v>87</v>
      </c>
      <c r="AL1041" t="s">
        <v>87</v>
      </c>
      <c r="AM1041" t="s">
        <v>87</v>
      </c>
      <c r="AN1041" t="s">
        <v>87</v>
      </c>
      <c r="AO1041" t="s">
        <v>87</v>
      </c>
      <c r="AP1041" t="s">
        <v>87</v>
      </c>
      <c r="AQ1041" t="s">
        <v>87</v>
      </c>
      <c r="AR1041" t="s">
        <v>87</v>
      </c>
      <c r="AS1041" t="s">
        <v>87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>
      <c r="A1042" t="s">
        <v>2625</v>
      </c>
      <c r="B1042" t="s">
        <v>79</v>
      </c>
      <c r="C1042" t="s">
        <v>295</v>
      </c>
      <c r="D1042" t="s">
        <v>81</v>
      </c>
      <c r="E1042" s="2" t="str">
        <f>HYPERLINK("capsilon://?command=openfolder&amp;siteaddress=FAM.docvelocity-na8.net&amp;folderid=FXC1CFB333-E3B8-0E18-738F-35588A268320","FX211013544")</f>
        <v>FX211013544</v>
      </c>
      <c r="F1042" t="s">
        <v>19</v>
      </c>
      <c r="G1042" t="s">
        <v>19</v>
      </c>
      <c r="H1042" t="s">
        <v>82</v>
      </c>
      <c r="I1042" t="s">
        <v>2626</v>
      </c>
      <c r="J1042">
        <v>38</v>
      </c>
      <c r="K1042" t="s">
        <v>84</v>
      </c>
      <c r="L1042" t="s">
        <v>85</v>
      </c>
      <c r="M1042" t="s">
        <v>86</v>
      </c>
      <c r="N1042">
        <v>2</v>
      </c>
      <c r="O1042" s="1">
        <v>44501.474085648151</v>
      </c>
      <c r="P1042" s="1">
        <v>44501.588564814818</v>
      </c>
      <c r="Q1042">
        <v>9442</v>
      </c>
      <c r="R1042">
        <v>449</v>
      </c>
      <c r="S1042" t="b">
        <v>0</v>
      </c>
      <c r="T1042" t="s">
        <v>87</v>
      </c>
      <c r="U1042" t="b">
        <v>0</v>
      </c>
      <c r="V1042" t="s">
        <v>121</v>
      </c>
      <c r="W1042" s="1">
        <v>44501.487604166665</v>
      </c>
      <c r="X1042">
        <v>236</v>
      </c>
      <c r="Y1042">
        <v>37</v>
      </c>
      <c r="Z1042">
        <v>0</v>
      </c>
      <c r="AA1042">
        <v>37</v>
      </c>
      <c r="AB1042">
        <v>0</v>
      </c>
      <c r="AC1042">
        <v>29</v>
      </c>
      <c r="AD1042">
        <v>1</v>
      </c>
      <c r="AE1042">
        <v>0</v>
      </c>
      <c r="AF1042">
        <v>0</v>
      </c>
      <c r="AG1042">
        <v>0</v>
      </c>
      <c r="AH1042" t="s">
        <v>104</v>
      </c>
      <c r="AI1042" s="1">
        <v>44501.588564814818</v>
      </c>
      <c r="AJ1042">
        <v>213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1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>
      <c r="A1043" t="s">
        <v>2627</v>
      </c>
      <c r="B1043" t="s">
        <v>79</v>
      </c>
      <c r="C1043" t="s">
        <v>2628</v>
      </c>
      <c r="D1043" t="s">
        <v>81</v>
      </c>
      <c r="E1043" s="2" t="str">
        <f>HYPERLINK("capsilon://?command=openfolder&amp;siteaddress=FAM.docvelocity-na8.net&amp;folderid=FXA4336CC3-FAF9-0EE0-D0E0-8EB9A5679CF3","FX21118843")</f>
        <v>FX21118843</v>
      </c>
      <c r="F1043" t="s">
        <v>19</v>
      </c>
      <c r="G1043" t="s">
        <v>19</v>
      </c>
      <c r="H1043" t="s">
        <v>82</v>
      </c>
      <c r="I1043" t="s">
        <v>2629</v>
      </c>
      <c r="J1043">
        <v>224</v>
      </c>
      <c r="K1043" t="s">
        <v>84</v>
      </c>
      <c r="L1043" t="s">
        <v>85</v>
      </c>
      <c r="M1043" t="s">
        <v>86</v>
      </c>
      <c r="N1043">
        <v>2</v>
      </c>
      <c r="O1043" s="1">
        <v>44522.618564814817</v>
      </c>
      <c r="P1043" s="1">
        <v>44522.763449074075</v>
      </c>
      <c r="Q1043">
        <v>10332</v>
      </c>
      <c r="R1043">
        <v>2186</v>
      </c>
      <c r="S1043" t="b">
        <v>0</v>
      </c>
      <c r="T1043" t="s">
        <v>87</v>
      </c>
      <c r="U1043" t="b">
        <v>0</v>
      </c>
      <c r="V1043" t="s">
        <v>189</v>
      </c>
      <c r="W1043" s="1">
        <v>44522.702141203707</v>
      </c>
      <c r="X1043">
        <v>1546</v>
      </c>
      <c r="Y1043">
        <v>141</v>
      </c>
      <c r="Z1043">
        <v>0</v>
      </c>
      <c r="AA1043">
        <v>141</v>
      </c>
      <c r="AB1043">
        <v>0</v>
      </c>
      <c r="AC1043">
        <v>60</v>
      </c>
      <c r="AD1043">
        <v>83</v>
      </c>
      <c r="AE1043">
        <v>0</v>
      </c>
      <c r="AF1043">
        <v>0</v>
      </c>
      <c r="AG1043">
        <v>0</v>
      </c>
      <c r="AH1043" t="s">
        <v>104</v>
      </c>
      <c r="AI1043" s="1">
        <v>44522.763449074075</v>
      </c>
      <c r="AJ1043">
        <v>624</v>
      </c>
      <c r="AK1043">
        <v>4</v>
      </c>
      <c r="AL1043">
        <v>0</v>
      </c>
      <c r="AM1043">
        <v>4</v>
      </c>
      <c r="AN1043">
        <v>0</v>
      </c>
      <c r="AO1043">
        <v>4</v>
      </c>
      <c r="AP1043">
        <v>79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>
      <c r="A1044" t="s">
        <v>2630</v>
      </c>
      <c r="B1044" t="s">
        <v>79</v>
      </c>
      <c r="C1044" t="s">
        <v>2631</v>
      </c>
      <c r="D1044" t="s">
        <v>81</v>
      </c>
      <c r="E1044" s="2" t="str">
        <f>HYPERLINK("capsilon://?command=openfolder&amp;siteaddress=FAM.docvelocity-na8.net&amp;folderid=FXD7F63937-9538-B9C2-C482-89CBAEC345F2","FX21113692")</f>
        <v>FX21113692</v>
      </c>
      <c r="F1044" t="s">
        <v>19</v>
      </c>
      <c r="G1044" t="s">
        <v>19</v>
      </c>
      <c r="H1044" t="s">
        <v>82</v>
      </c>
      <c r="I1044" t="s">
        <v>2632</v>
      </c>
      <c r="J1044">
        <v>75</v>
      </c>
      <c r="K1044" t="s">
        <v>84</v>
      </c>
      <c r="L1044" t="s">
        <v>85</v>
      </c>
      <c r="M1044" t="s">
        <v>86</v>
      </c>
      <c r="N1044">
        <v>2</v>
      </c>
      <c r="O1044" s="1">
        <v>44522.620300925926</v>
      </c>
      <c r="P1044" s="1">
        <v>44522.766527777778</v>
      </c>
      <c r="Q1044">
        <v>11984</v>
      </c>
      <c r="R1044">
        <v>650</v>
      </c>
      <c r="S1044" t="b">
        <v>0</v>
      </c>
      <c r="T1044" t="s">
        <v>87</v>
      </c>
      <c r="U1044" t="b">
        <v>0</v>
      </c>
      <c r="V1044" t="s">
        <v>125</v>
      </c>
      <c r="W1044" s="1">
        <v>44522.699664351851</v>
      </c>
      <c r="X1044">
        <v>309</v>
      </c>
      <c r="Y1044">
        <v>64</v>
      </c>
      <c r="Z1044">
        <v>0</v>
      </c>
      <c r="AA1044">
        <v>64</v>
      </c>
      <c r="AB1044">
        <v>0</v>
      </c>
      <c r="AC1044">
        <v>24</v>
      </c>
      <c r="AD1044">
        <v>11</v>
      </c>
      <c r="AE1044">
        <v>0</v>
      </c>
      <c r="AF1044">
        <v>0</v>
      </c>
      <c r="AG1044">
        <v>0</v>
      </c>
      <c r="AH1044" t="s">
        <v>182</v>
      </c>
      <c r="AI1044" s="1">
        <v>44522.766527777778</v>
      </c>
      <c r="AJ1044">
        <v>341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11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>
      <c r="A1045" t="s">
        <v>2633</v>
      </c>
      <c r="B1045" t="s">
        <v>79</v>
      </c>
      <c r="C1045" t="s">
        <v>2634</v>
      </c>
      <c r="D1045" t="s">
        <v>81</v>
      </c>
      <c r="E1045" s="2" t="str">
        <f>HYPERLINK("capsilon://?command=openfolder&amp;siteaddress=FAM.docvelocity-na8.net&amp;folderid=FX7F0CB497-92F9-A6B0-0B1A-A8B47D1B4429","FX211111876")</f>
        <v>FX211111876</v>
      </c>
      <c r="F1045" t="s">
        <v>19</v>
      </c>
      <c r="G1045" t="s">
        <v>19</v>
      </c>
      <c r="H1045" t="s">
        <v>82</v>
      </c>
      <c r="I1045" t="s">
        <v>2635</v>
      </c>
      <c r="J1045">
        <v>307</v>
      </c>
      <c r="K1045" t="s">
        <v>84</v>
      </c>
      <c r="L1045" t="s">
        <v>85</v>
      </c>
      <c r="M1045" t="s">
        <v>86</v>
      </c>
      <c r="N1045">
        <v>2</v>
      </c>
      <c r="O1045" s="1">
        <v>44522.622210648151</v>
      </c>
      <c r="P1045" s="1">
        <v>44522.771747685183</v>
      </c>
      <c r="Q1045">
        <v>11483</v>
      </c>
      <c r="R1045">
        <v>1437</v>
      </c>
      <c r="S1045" t="b">
        <v>0</v>
      </c>
      <c r="T1045" t="s">
        <v>87</v>
      </c>
      <c r="U1045" t="b">
        <v>0</v>
      </c>
      <c r="V1045" t="s">
        <v>147</v>
      </c>
      <c r="W1045" s="1">
        <v>44522.704976851855</v>
      </c>
      <c r="X1045">
        <v>720</v>
      </c>
      <c r="Y1045">
        <v>230</v>
      </c>
      <c r="Z1045">
        <v>0</v>
      </c>
      <c r="AA1045">
        <v>230</v>
      </c>
      <c r="AB1045">
        <v>0</v>
      </c>
      <c r="AC1045">
        <v>37</v>
      </c>
      <c r="AD1045">
        <v>77</v>
      </c>
      <c r="AE1045">
        <v>0</v>
      </c>
      <c r="AF1045">
        <v>0</v>
      </c>
      <c r="AG1045">
        <v>0</v>
      </c>
      <c r="AH1045" t="s">
        <v>104</v>
      </c>
      <c r="AI1045" s="1">
        <v>44522.771747685183</v>
      </c>
      <c r="AJ1045">
        <v>717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77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>
      <c r="A1046" t="s">
        <v>2636</v>
      </c>
      <c r="B1046" t="s">
        <v>79</v>
      </c>
      <c r="C1046" t="s">
        <v>707</v>
      </c>
      <c r="D1046" t="s">
        <v>81</v>
      </c>
      <c r="E1046" s="2" t="str">
        <f>HYPERLINK("capsilon://?command=openfolder&amp;siteaddress=FAM.docvelocity-na8.net&amp;folderid=FX35066A47-D398-9E7A-5A5D-D6D95A2BDDB0","FX211010600")</f>
        <v>FX211010600</v>
      </c>
      <c r="F1046" t="s">
        <v>19</v>
      </c>
      <c r="G1046" t="s">
        <v>19</v>
      </c>
      <c r="H1046" t="s">
        <v>82</v>
      </c>
      <c r="I1046" t="s">
        <v>2637</v>
      </c>
      <c r="J1046">
        <v>132</v>
      </c>
      <c r="K1046" t="s">
        <v>84</v>
      </c>
      <c r="L1046" t="s">
        <v>85</v>
      </c>
      <c r="M1046" t="s">
        <v>86</v>
      </c>
      <c r="N1046">
        <v>2</v>
      </c>
      <c r="O1046" s="1">
        <v>44522.627974537034</v>
      </c>
      <c r="P1046" s="1">
        <v>44522.767141203702</v>
      </c>
      <c r="Q1046">
        <v>11915</v>
      </c>
      <c r="R1046">
        <v>109</v>
      </c>
      <c r="S1046" t="b">
        <v>0</v>
      </c>
      <c r="T1046" t="s">
        <v>87</v>
      </c>
      <c r="U1046" t="b">
        <v>0</v>
      </c>
      <c r="V1046" t="s">
        <v>125</v>
      </c>
      <c r="W1046" s="1">
        <v>44522.700509259259</v>
      </c>
      <c r="X1046">
        <v>57</v>
      </c>
      <c r="Y1046">
        <v>0</v>
      </c>
      <c r="Z1046">
        <v>0</v>
      </c>
      <c r="AA1046">
        <v>0</v>
      </c>
      <c r="AB1046">
        <v>104</v>
      </c>
      <c r="AC1046">
        <v>0</v>
      </c>
      <c r="AD1046">
        <v>132</v>
      </c>
      <c r="AE1046">
        <v>0</v>
      </c>
      <c r="AF1046">
        <v>0</v>
      </c>
      <c r="AG1046">
        <v>0</v>
      </c>
      <c r="AH1046" t="s">
        <v>182</v>
      </c>
      <c r="AI1046" s="1">
        <v>44522.767141203702</v>
      </c>
      <c r="AJ1046">
        <v>52</v>
      </c>
      <c r="AK1046">
        <v>0</v>
      </c>
      <c r="AL1046">
        <v>0</v>
      </c>
      <c r="AM1046">
        <v>0</v>
      </c>
      <c r="AN1046">
        <v>104</v>
      </c>
      <c r="AO1046">
        <v>0</v>
      </c>
      <c r="AP1046">
        <v>132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>
      <c r="A1047" t="s">
        <v>2638</v>
      </c>
      <c r="B1047" t="s">
        <v>79</v>
      </c>
      <c r="C1047" t="s">
        <v>2639</v>
      </c>
      <c r="D1047" t="s">
        <v>81</v>
      </c>
      <c r="E1047" s="2" t="str">
        <f>HYPERLINK("capsilon://?command=openfolder&amp;siteaddress=FAM.docvelocity-na8.net&amp;folderid=FX968B240E-A083-4A43-C39D-6C4BECE7A285","FX211111933")</f>
        <v>FX211111933</v>
      </c>
      <c r="F1047" t="s">
        <v>19</v>
      </c>
      <c r="G1047" t="s">
        <v>19</v>
      </c>
      <c r="H1047" t="s">
        <v>82</v>
      </c>
      <c r="I1047" t="s">
        <v>2640</v>
      </c>
      <c r="J1047">
        <v>178</v>
      </c>
      <c r="K1047" t="s">
        <v>84</v>
      </c>
      <c r="L1047" t="s">
        <v>85</v>
      </c>
      <c r="M1047" t="s">
        <v>86</v>
      </c>
      <c r="N1047">
        <v>2</v>
      </c>
      <c r="O1047" s="1">
        <v>44522.650682870371</v>
      </c>
      <c r="P1047" s="1">
        <v>44522.77621527778</v>
      </c>
      <c r="Q1047">
        <v>8891</v>
      </c>
      <c r="R1047">
        <v>1955</v>
      </c>
      <c r="S1047" t="b">
        <v>0</v>
      </c>
      <c r="T1047" t="s">
        <v>87</v>
      </c>
      <c r="U1047" t="b">
        <v>0</v>
      </c>
      <c r="V1047" t="s">
        <v>125</v>
      </c>
      <c r="W1047" s="1">
        <v>44522.718576388892</v>
      </c>
      <c r="X1047">
        <v>1560</v>
      </c>
      <c r="Y1047">
        <v>114</v>
      </c>
      <c r="Z1047">
        <v>0</v>
      </c>
      <c r="AA1047">
        <v>114</v>
      </c>
      <c r="AB1047">
        <v>0</v>
      </c>
      <c r="AC1047">
        <v>50</v>
      </c>
      <c r="AD1047">
        <v>64</v>
      </c>
      <c r="AE1047">
        <v>0</v>
      </c>
      <c r="AF1047">
        <v>0</v>
      </c>
      <c r="AG1047">
        <v>0</v>
      </c>
      <c r="AH1047" t="s">
        <v>104</v>
      </c>
      <c r="AI1047" s="1">
        <v>44522.77621527778</v>
      </c>
      <c r="AJ1047">
        <v>385</v>
      </c>
      <c r="AK1047">
        <v>2</v>
      </c>
      <c r="AL1047">
        <v>0</v>
      </c>
      <c r="AM1047">
        <v>2</v>
      </c>
      <c r="AN1047">
        <v>0</v>
      </c>
      <c r="AO1047">
        <v>2</v>
      </c>
      <c r="AP1047">
        <v>62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>
      <c r="A1048" t="s">
        <v>2641</v>
      </c>
      <c r="B1048" t="s">
        <v>79</v>
      </c>
      <c r="C1048" t="s">
        <v>2642</v>
      </c>
      <c r="D1048" t="s">
        <v>81</v>
      </c>
      <c r="E1048" s="2" t="str">
        <f>HYPERLINK("capsilon://?command=openfolder&amp;siteaddress=FAM.docvelocity-na8.net&amp;folderid=FXBB3E37CF-52DB-E34D-F940-D2E74C2D8A7F","FX21109644")</f>
        <v>FX21109644</v>
      </c>
      <c r="F1048" t="s">
        <v>19</v>
      </c>
      <c r="G1048" t="s">
        <v>19</v>
      </c>
      <c r="H1048" t="s">
        <v>82</v>
      </c>
      <c r="I1048" t="s">
        <v>2643</v>
      </c>
      <c r="J1048">
        <v>66</v>
      </c>
      <c r="K1048" t="s">
        <v>84</v>
      </c>
      <c r="L1048" t="s">
        <v>85</v>
      </c>
      <c r="M1048" t="s">
        <v>86</v>
      </c>
      <c r="N1048">
        <v>2</v>
      </c>
      <c r="O1048" s="1">
        <v>44522.651863425926</v>
      </c>
      <c r="P1048" s="1">
        <v>44522.776458333334</v>
      </c>
      <c r="Q1048">
        <v>10701</v>
      </c>
      <c r="R1048">
        <v>64</v>
      </c>
      <c r="S1048" t="b">
        <v>0</v>
      </c>
      <c r="T1048" t="s">
        <v>87</v>
      </c>
      <c r="U1048" t="b">
        <v>0</v>
      </c>
      <c r="V1048" t="s">
        <v>147</v>
      </c>
      <c r="W1048" s="1">
        <v>44522.705358796295</v>
      </c>
      <c r="X1048">
        <v>32</v>
      </c>
      <c r="Y1048">
        <v>0</v>
      </c>
      <c r="Z1048">
        <v>0</v>
      </c>
      <c r="AA1048">
        <v>0</v>
      </c>
      <c r="AB1048">
        <v>52</v>
      </c>
      <c r="AC1048">
        <v>0</v>
      </c>
      <c r="AD1048">
        <v>66</v>
      </c>
      <c r="AE1048">
        <v>0</v>
      </c>
      <c r="AF1048">
        <v>0</v>
      </c>
      <c r="AG1048">
        <v>0</v>
      </c>
      <c r="AH1048" t="s">
        <v>104</v>
      </c>
      <c r="AI1048" s="1">
        <v>44522.776458333334</v>
      </c>
      <c r="AJ1048">
        <v>20</v>
      </c>
      <c r="AK1048">
        <v>0</v>
      </c>
      <c r="AL1048">
        <v>0</v>
      </c>
      <c r="AM1048">
        <v>0</v>
      </c>
      <c r="AN1048">
        <v>52</v>
      </c>
      <c r="AO1048">
        <v>0</v>
      </c>
      <c r="AP1048">
        <v>66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>
      <c r="A1049" t="s">
        <v>2644</v>
      </c>
      <c r="B1049" t="s">
        <v>79</v>
      </c>
      <c r="C1049" t="s">
        <v>2645</v>
      </c>
      <c r="D1049" t="s">
        <v>81</v>
      </c>
      <c r="E1049" s="2" t="str">
        <f>HYPERLINK("capsilon://?command=openfolder&amp;siteaddress=FAM.docvelocity-na8.net&amp;folderid=FXC8FBF941-646C-96D1-6EEE-887887D92178","FX211013577")</f>
        <v>FX211013577</v>
      </c>
      <c r="F1049" t="s">
        <v>19</v>
      </c>
      <c r="G1049" t="s">
        <v>19</v>
      </c>
      <c r="H1049" t="s">
        <v>82</v>
      </c>
      <c r="I1049" t="s">
        <v>2646</v>
      </c>
      <c r="J1049">
        <v>66</v>
      </c>
      <c r="K1049" t="s">
        <v>84</v>
      </c>
      <c r="L1049" t="s">
        <v>85</v>
      </c>
      <c r="M1049" t="s">
        <v>86</v>
      </c>
      <c r="N1049">
        <v>2</v>
      </c>
      <c r="O1049" s="1">
        <v>44522.65221064815</v>
      </c>
      <c r="P1049" s="1">
        <v>44522.776747685188</v>
      </c>
      <c r="Q1049">
        <v>10718</v>
      </c>
      <c r="R1049">
        <v>42</v>
      </c>
      <c r="S1049" t="b">
        <v>0</v>
      </c>
      <c r="T1049" t="s">
        <v>87</v>
      </c>
      <c r="U1049" t="b">
        <v>0</v>
      </c>
      <c r="V1049" t="s">
        <v>189</v>
      </c>
      <c r="W1049" s="1">
        <v>44522.702499999999</v>
      </c>
      <c r="X1049">
        <v>18</v>
      </c>
      <c r="Y1049">
        <v>0</v>
      </c>
      <c r="Z1049">
        <v>0</v>
      </c>
      <c r="AA1049">
        <v>0</v>
      </c>
      <c r="AB1049">
        <v>52</v>
      </c>
      <c r="AC1049">
        <v>0</v>
      </c>
      <c r="AD1049">
        <v>66</v>
      </c>
      <c r="AE1049">
        <v>0</v>
      </c>
      <c r="AF1049">
        <v>0</v>
      </c>
      <c r="AG1049">
        <v>0</v>
      </c>
      <c r="AH1049" t="s">
        <v>104</v>
      </c>
      <c r="AI1049" s="1">
        <v>44522.776747685188</v>
      </c>
      <c r="AJ1049">
        <v>24</v>
      </c>
      <c r="AK1049">
        <v>0</v>
      </c>
      <c r="AL1049">
        <v>0</v>
      </c>
      <c r="AM1049">
        <v>0</v>
      </c>
      <c r="AN1049">
        <v>52</v>
      </c>
      <c r="AO1049">
        <v>0</v>
      </c>
      <c r="AP1049">
        <v>66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>
      <c r="A1050" t="s">
        <v>2647</v>
      </c>
      <c r="B1050" t="s">
        <v>79</v>
      </c>
      <c r="C1050" t="s">
        <v>2031</v>
      </c>
      <c r="D1050" t="s">
        <v>81</v>
      </c>
      <c r="E1050" s="2" t="str">
        <f>HYPERLINK("capsilon://?command=openfolder&amp;siteaddress=FAM.docvelocity-na8.net&amp;folderid=FXB767A59F-8724-C3FB-5791-60E2A2257DDC","FX21117576")</f>
        <v>FX21117576</v>
      </c>
      <c r="F1050" t="s">
        <v>19</v>
      </c>
      <c r="G1050" t="s">
        <v>19</v>
      </c>
      <c r="H1050" t="s">
        <v>82</v>
      </c>
      <c r="I1050" t="s">
        <v>2648</v>
      </c>
      <c r="J1050">
        <v>38</v>
      </c>
      <c r="K1050" t="s">
        <v>137</v>
      </c>
      <c r="L1050" t="s">
        <v>19</v>
      </c>
      <c r="M1050" t="s">
        <v>81</v>
      </c>
      <c r="N1050">
        <v>0</v>
      </c>
      <c r="O1050" s="1">
        <v>44522.654062499998</v>
      </c>
      <c r="P1050" s="1">
        <v>44522.654606481483</v>
      </c>
      <c r="Q1050">
        <v>47</v>
      </c>
      <c r="R1050">
        <v>0</v>
      </c>
      <c r="S1050" t="b">
        <v>0</v>
      </c>
      <c r="T1050" t="s">
        <v>87</v>
      </c>
      <c r="U1050" t="b">
        <v>0</v>
      </c>
      <c r="V1050" t="s">
        <v>87</v>
      </c>
      <c r="W1050" t="s">
        <v>87</v>
      </c>
      <c r="X1050" t="s">
        <v>87</v>
      </c>
      <c r="Y1050" t="s">
        <v>87</v>
      </c>
      <c r="Z1050" t="s">
        <v>87</v>
      </c>
      <c r="AA1050" t="s">
        <v>87</v>
      </c>
      <c r="AB1050" t="s">
        <v>87</v>
      </c>
      <c r="AC1050" t="s">
        <v>87</v>
      </c>
      <c r="AD1050" t="s">
        <v>87</v>
      </c>
      <c r="AE1050" t="s">
        <v>87</v>
      </c>
      <c r="AF1050" t="s">
        <v>87</v>
      </c>
      <c r="AG1050" t="s">
        <v>87</v>
      </c>
      <c r="AH1050" t="s">
        <v>87</v>
      </c>
      <c r="AI1050" t="s">
        <v>87</v>
      </c>
      <c r="AJ1050" t="s">
        <v>87</v>
      </c>
      <c r="AK1050" t="s">
        <v>87</v>
      </c>
      <c r="AL1050" t="s">
        <v>87</v>
      </c>
      <c r="AM1050" t="s">
        <v>87</v>
      </c>
      <c r="AN1050" t="s">
        <v>87</v>
      </c>
      <c r="AO1050" t="s">
        <v>87</v>
      </c>
      <c r="AP1050" t="s">
        <v>87</v>
      </c>
      <c r="AQ1050" t="s">
        <v>87</v>
      </c>
      <c r="AR1050" t="s">
        <v>87</v>
      </c>
      <c r="AS1050" t="s">
        <v>87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>
      <c r="A1051" t="s">
        <v>2649</v>
      </c>
      <c r="B1051" t="s">
        <v>79</v>
      </c>
      <c r="C1051" t="s">
        <v>884</v>
      </c>
      <c r="D1051" t="s">
        <v>81</v>
      </c>
      <c r="E1051" s="2" t="str">
        <f>HYPERLINK("capsilon://?command=openfolder&amp;siteaddress=FAM.docvelocity-na8.net&amp;folderid=FXC9A48157-ED33-3B2C-C897-97C7593F231D","FX21109334")</f>
        <v>FX21109334</v>
      </c>
      <c r="F1051" t="s">
        <v>19</v>
      </c>
      <c r="G1051" t="s">
        <v>19</v>
      </c>
      <c r="H1051" t="s">
        <v>82</v>
      </c>
      <c r="I1051" t="s">
        <v>2650</v>
      </c>
      <c r="J1051">
        <v>66</v>
      </c>
      <c r="K1051" t="s">
        <v>84</v>
      </c>
      <c r="L1051" t="s">
        <v>85</v>
      </c>
      <c r="M1051" t="s">
        <v>86</v>
      </c>
      <c r="N1051">
        <v>2</v>
      </c>
      <c r="O1051" s="1">
        <v>44522.654537037037</v>
      </c>
      <c r="P1051" s="1">
        <v>44522.776967592596</v>
      </c>
      <c r="Q1051">
        <v>10538</v>
      </c>
      <c r="R1051">
        <v>40</v>
      </c>
      <c r="S1051" t="b">
        <v>0</v>
      </c>
      <c r="T1051" t="s">
        <v>87</v>
      </c>
      <c r="U1051" t="b">
        <v>0</v>
      </c>
      <c r="V1051" t="s">
        <v>189</v>
      </c>
      <c r="W1051" s="1">
        <v>44522.702766203707</v>
      </c>
      <c r="X1051">
        <v>22</v>
      </c>
      <c r="Y1051">
        <v>0</v>
      </c>
      <c r="Z1051">
        <v>0</v>
      </c>
      <c r="AA1051">
        <v>0</v>
      </c>
      <c r="AB1051">
        <v>52</v>
      </c>
      <c r="AC1051">
        <v>0</v>
      </c>
      <c r="AD1051">
        <v>66</v>
      </c>
      <c r="AE1051">
        <v>0</v>
      </c>
      <c r="AF1051">
        <v>0</v>
      </c>
      <c r="AG1051">
        <v>0</v>
      </c>
      <c r="AH1051" t="s">
        <v>104</v>
      </c>
      <c r="AI1051" s="1">
        <v>44522.776967592596</v>
      </c>
      <c r="AJ1051">
        <v>18</v>
      </c>
      <c r="AK1051">
        <v>0</v>
      </c>
      <c r="AL1051">
        <v>0</v>
      </c>
      <c r="AM1051">
        <v>0</v>
      </c>
      <c r="AN1051">
        <v>52</v>
      </c>
      <c r="AO1051">
        <v>0</v>
      </c>
      <c r="AP1051">
        <v>66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>
      <c r="A1052" t="s">
        <v>2651</v>
      </c>
      <c r="B1052" t="s">
        <v>79</v>
      </c>
      <c r="C1052" t="s">
        <v>2563</v>
      </c>
      <c r="D1052" t="s">
        <v>81</v>
      </c>
      <c r="E1052" s="2" t="str">
        <f>HYPERLINK("capsilon://?command=openfolder&amp;siteaddress=FAM.docvelocity-na8.net&amp;folderid=FXFB025ED4-0E00-2174-1CD2-1EAEE99E1813","FX21119529")</f>
        <v>FX21119529</v>
      </c>
      <c r="F1052" t="s">
        <v>19</v>
      </c>
      <c r="G1052" t="s">
        <v>19</v>
      </c>
      <c r="H1052" t="s">
        <v>82</v>
      </c>
      <c r="I1052" t="s">
        <v>2652</v>
      </c>
      <c r="J1052">
        <v>28</v>
      </c>
      <c r="K1052" t="s">
        <v>84</v>
      </c>
      <c r="L1052" t="s">
        <v>85</v>
      </c>
      <c r="M1052" t="s">
        <v>86</v>
      </c>
      <c r="N1052">
        <v>2</v>
      </c>
      <c r="O1052" s="1">
        <v>44522.657835648148</v>
      </c>
      <c r="P1052" s="1">
        <v>44522.778703703705</v>
      </c>
      <c r="Q1052">
        <v>10162</v>
      </c>
      <c r="R1052">
        <v>281</v>
      </c>
      <c r="S1052" t="b">
        <v>0</v>
      </c>
      <c r="T1052" t="s">
        <v>87</v>
      </c>
      <c r="U1052" t="b">
        <v>0</v>
      </c>
      <c r="V1052" t="s">
        <v>189</v>
      </c>
      <c r="W1052" s="1">
        <v>44522.704305555555</v>
      </c>
      <c r="X1052">
        <v>132</v>
      </c>
      <c r="Y1052">
        <v>21</v>
      </c>
      <c r="Z1052">
        <v>0</v>
      </c>
      <c r="AA1052">
        <v>21</v>
      </c>
      <c r="AB1052">
        <v>0</v>
      </c>
      <c r="AC1052">
        <v>12</v>
      </c>
      <c r="AD1052">
        <v>7</v>
      </c>
      <c r="AE1052">
        <v>0</v>
      </c>
      <c r="AF1052">
        <v>0</v>
      </c>
      <c r="AG1052">
        <v>0</v>
      </c>
      <c r="AH1052" t="s">
        <v>104</v>
      </c>
      <c r="AI1052" s="1">
        <v>44522.778703703705</v>
      </c>
      <c r="AJ1052">
        <v>149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7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>
      <c r="A1053" t="s">
        <v>2653</v>
      </c>
      <c r="B1053" t="s">
        <v>79</v>
      </c>
      <c r="C1053" t="s">
        <v>2563</v>
      </c>
      <c r="D1053" t="s">
        <v>81</v>
      </c>
      <c r="E1053" s="2" t="str">
        <f>HYPERLINK("capsilon://?command=openfolder&amp;siteaddress=FAM.docvelocity-na8.net&amp;folderid=FXFB025ED4-0E00-2174-1CD2-1EAEE99E1813","FX21119529")</f>
        <v>FX21119529</v>
      </c>
      <c r="F1053" t="s">
        <v>19</v>
      </c>
      <c r="G1053" t="s">
        <v>19</v>
      </c>
      <c r="H1053" t="s">
        <v>82</v>
      </c>
      <c r="I1053" t="s">
        <v>2654</v>
      </c>
      <c r="J1053">
        <v>28</v>
      </c>
      <c r="K1053" t="s">
        <v>84</v>
      </c>
      <c r="L1053" t="s">
        <v>85</v>
      </c>
      <c r="M1053" t="s">
        <v>86</v>
      </c>
      <c r="N1053">
        <v>2</v>
      </c>
      <c r="O1053" s="1">
        <v>44522.658067129632</v>
      </c>
      <c r="P1053" s="1">
        <v>44522.780381944445</v>
      </c>
      <c r="Q1053">
        <v>10331</v>
      </c>
      <c r="R1053">
        <v>237</v>
      </c>
      <c r="S1053" t="b">
        <v>0</v>
      </c>
      <c r="T1053" t="s">
        <v>87</v>
      </c>
      <c r="U1053" t="b">
        <v>0</v>
      </c>
      <c r="V1053" t="s">
        <v>189</v>
      </c>
      <c r="W1053" s="1">
        <v>44522.705393518518</v>
      </c>
      <c r="X1053">
        <v>93</v>
      </c>
      <c r="Y1053">
        <v>21</v>
      </c>
      <c r="Z1053">
        <v>0</v>
      </c>
      <c r="AA1053">
        <v>21</v>
      </c>
      <c r="AB1053">
        <v>0</v>
      </c>
      <c r="AC1053">
        <v>8</v>
      </c>
      <c r="AD1053">
        <v>7</v>
      </c>
      <c r="AE1053">
        <v>0</v>
      </c>
      <c r="AF1053">
        <v>0</v>
      </c>
      <c r="AG1053">
        <v>0</v>
      </c>
      <c r="AH1053" t="s">
        <v>104</v>
      </c>
      <c r="AI1053" s="1">
        <v>44522.780381944445</v>
      </c>
      <c r="AJ1053">
        <v>144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7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>
      <c r="A1054" t="s">
        <v>2655</v>
      </c>
      <c r="B1054" t="s">
        <v>79</v>
      </c>
      <c r="C1054" t="s">
        <v>2563</v>
      </c>
      <c r="D1054" t="s">
        <v>81</v>
      </c>
      <c r="E1054" s="2" t="str">
        <f>HYPERLINK("capsilon://?command=openfolder&amp;siteaddress=FAM.docvelocity-na8.net&amp;folderid=FXFB025ED4-0E00-2174-1CD2-1EAEE99E1813","FX21119529")</f>
        <v>FX21119529</v>
      </c>
      <c r="F1054" t="s">
        <v>19</v>
      </c>
      <c r="G1054" t="s">
        <v>19</v>
      </c>
      <c r="H1054" t="s">
        <v>82</v>
      </c>
      <c r="I1054" t="s">
        <v>2656</v>
      </c>
      <c r="J1054">
        <v>89</v>
      </c>
      <c r="K1054" t="s">
        <v>84</v>
      </c>
      <c r="L1054" t="s">
        <v>85</v>
      </c>
      <c r="M1054" t="s">
        <v>86</v>
      </c>
      <c r="N1054">
        <v>2</v>
      </c>
      <c r="O1054" s="1">
        <v>44522.659131944441</v>
      </c>
      <c r="P1054" s="1">
        <v>44522.782627314817</v>
      </c>
      <c r="Q1054">
        <v>9933</v>
      </c>
      <c r="R1054">
        <v>737</v>
      </c>
      <c r="S1054" t="b">
        <v>0</v>
      </c>
      <c r="T1054" t="s">
        <v>87</v>
      </c>
      <c r="U1054" t="b">
        <v>0</v>
      </c>
      <c r="V1054" t="s">
        <v>147</v>
      </c>
      <c r="W1054" s="1">
        <v>44522.71166666667</v>
      </c>
      <c r="X1054">
        <v>544</v>
      </c>
      <c r="Y1054">
        <v>74</v>
      </c>
      <c r="Z1054">
        <v>0</v>
      </c>
      <c r="AA1054">
        <v>74</v>
      </c>
      <c r="AB1054">
        <v>0</v>
      </c>
      <c r="AC1054">
        <v>35</v>
      </c>
      <c r="AD1054">
        <v>15</v>
      </c>
      <c r="AE1054">
        <v>0</v>
      </c>
      <c r="AF1054">
        <v>0</v>
      </c>
      <c r="AG1054">
        <v>0</v>
      </c>
      <c r="AH1054" t="s">
        <v>104</v>
      </c>
      <c r="AI1054" s="1">
        <v>44522.782627314817</v>
      </c>
      <c r="AJ1054">
        <v>193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15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>
      <c r="A1055" t="s">
        <v>2657</v>
      </c>
      <c r="B1055" t="s">
        <v>79</v>
      </c>
      <c r="C1055" t="s">
        <v>2563</v>
      </c>
      <c r="D1055" t="s">
        <v>81</v>
      </c>
      <c r="E1055" s="2" t="str">
        <f>HYPERLINK("capsilon://?command=openfolder&amp;siteaddress=FAM.docvelocity-na8.net&amp;folderid=FXFB025ED4-0E00-2174-1CD2-1EAEE99E1813","FX21119529")</f>
        <v>FX21119529</v>
      </c>
      <c r="F1055" t="s">
        <v>19</v>
      </c>
      <c r="G1055" t="s">
        <v>19</v>
      </c>
      <c r="H1055" t="s">
        <v>82</v>
      </c>
      <c r="I1055" t="s">
        <v>2658</v>
      </c>
      <c r="J1055">
        <v>89</v>
      </c>
      <c r="K1055" t="s">
        <v>84</v>
      </c>
      <c r="L1055" t="s">
        <v>85</v>
      </c>
      <c r="M1055" t="s">
        <v>86</v>
      </c>
      <c r="N1055">
        <v>2</v>
      </c>
      <c r="O1055" s="1">
        <v>44522.659490740742</v>
      </c>
      <c r="P1055" s="1">
        <v>44522.801458333335</v>
      </c>
      <c r="Q1055">
        <v>11686</v>
      </c>
      <c r="R1055">
        <v>580</v>
      </c>
      <c r="S1055" t="b">
        <v>0</v>
      </c>
      <c r="T1055" t="s">
        <v>87</v>
      </c>
      <c r="U1055" t="b">
        <v>0</v>
      </c>
      <c r="V1055" t="s">
        <v>189</v>
      </c>
      <c r="W1055" s="1">
        <v>44522.708414351851</v>
      </c>
      <c r="X1055">
        <v>260</v>
      </c>
      <c r="Y1055">
        <v>74</v>
      </c>
      <c r="Z1055">
        <v>0</v>
      </c>
      <c r="AA1055">
        <v>74</v>
      </c>
      <c r="AB1055">
        <v>0</v>
      </c>
      <c r="AC1055">
        <v>39</v>
      </c>
      <c r="AD1055">
        <v>15</v>
      </c>
      <c r="AE1055">
        <v>0</v>
      </c>
      <c r="AF1055">
        <v>0</v>
      </c>
      <c r="AG1055">
        <v>0</v>
      </c>
      <c r="AH1055" t="s">
        <v>160</v>
      </c>
      <c r="AI1055" s="1">
        <v>44522.801458333335</v>
      </c>
      <c r="AJ1055">
        <v>278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15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>
      <c r="A1056" t="s">
        <v>2659</v>
      </c>
      <c r="B1056" t="s">
        <v>79</v>
      </c>
      <c r="C1056" t="s">
        <v>2563</v>
      </c>
      <c r="D1056" t="s">
        <v>81</v>
      </c>
      <c r="E1056" s="2" t="str">
        <f>HYPERLINK("capsilon://?command=openfolder&amp;siteaddress=FAM.docvelocity-na8.net&amp;folderid=FXFB025ED4-0E00-2174-1CD2-1EAEE99E1813","FX21119529")</f>
        <v>FX21119529</v>
      </c>
      <c r="F1056" t="s">
        <v>19</v>
      </c>
      <c r="G1056" t="s">
        <v>19</v>
      </c>
      <c r="H1056" t="s">
        <v>82</v>
      </c>
      <c r="I1056" t="s">
        <v>2660</v>
      </c>
      <c r="J1056">
        <v>28</v>
      </c>
      <c r="K1056" t="s">
        <v>84</v>
      </c>
      <c r="L1056" t="s">
        <v>85</v>
      </c>
      <c r="M1056" t="s">
        <v>86</v>
      </c>
      <c r="N1056">
        <v>2</v>
      </c>
      <c r="O1056" s="1">
        <v>44522.659571759257</v>
      </c>
      <c r="P1056" s="1">
        <v>44522.803078703706</v>
      </c>
      <c r="Q1056">
        <v>12064</v>
      </c>
      <c r="R1056">
        <v>335</v>
      </c>
      <c r="S1056" t="b">
        <v>0</v>
      </c>
      <c r="T1056" t="s">
        <v>87</v>
      </c>
      <c r="U1056" t="b">
        <v>0</v>
      </c>
      <c r="V1056" t="s">
        <v>189</v>
      </c>
      <c r="W1056" s="1">
        <v>44522.710682870369</v>
      </c>
      <c r="X1056">
        <v>196</v>
      </c>
      <c r="Y1056">
        <v>21</v>
      </c>
      <c r="Z1056">
        <v>0</v>
      </c>
      <c r="AA1056">
        <v>21</v>
      </c>
      <c r="AB1056">
        <v>0</v>
      </c>
      <c r="AC1056">
        <v>15</v>
      </c>
      <c r="AD1056">
        <v>7</v>
      </c>
      <c r="AE1056">
        <v>0</v>
      </c>
      <c r="AF1056">
        <v>0</v>
      </c>
      <c r="AG1056">
        <v>0</v>
      </c>
      <c r="AH1056" t="s">
        <v>160</v>
      </c>
      <c r="AI1056" s="1">
        <v>44522.803078703706</v>
      </c>
      <c r="AJ1056">
        <v>139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7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>
      <c r="A1057" t="s">
        <v>2661</v>
      </c>
      <c r="B1057" t="s">
        <v>79</v>
      </c>
      <c r="C1057" t="s">
        <v>2563</v>
      </c>
      <c r="D1057" t="s">
        <v>81</v>
      </c>
      <c r="E1057" s="2" t="str">
        <f>HYPERLINK("capsilon://?command=openfolder&amp;siteaddress=FAM.docvelocity-na8.net&amp;folderid=FXFB025ED4-0E00-2174-1CD2-1EAEE99E1813","FX21119529")</f>
        <v>FX21119529</v>
      </c>
      <c r="F1057" t="s">
        <v>19</v>
      </c>
      <c r="G1057" t="s">
        <v>19</v>
      </c>
      <c r="H1057" t="s">
        <v>82</v>
      </c>
      <c r="I1057" t="s">
        <v>2662</v>
      </c>
      <c r="J1057">
        <v>28</v>
      </c>
      <c r="K1057" t="s">
        <v>84</v>
      </c>
      <c r="L1057" t="s">
        <v>85</v>
      </c>
      <c r="M1057" t="s">
        <v>86</v>
      </c>
      <c r="N1057">
        <v>2</v>
      </c>
      <c r="O1057" s="1">
        <v>44522.659826388888</v>
      </c>
      <c r="P1057" s="1">
        <v>44522.804189814815</v>
      </c>
      <c r="Q1057">
        <v>12173</v>
      </c>
      <c r="R1057">
        <v>300</v>
      </c>
      <c r="S1057" t="b">
        <v>0</v>
      </c>
      <c r="T1057" t="s">
        <v>87</v>
      </c>
      <c r="U1057" t="b">
        <v>0</v>
      </c>
      <c r="V1057" t="s">
        <v>189</v>
      </c>
      <c r="W1057" s="1">
        <v>44522.711840277778</v>
      </c>
      <c r="X1057">
        <v>99</v>
      </c>
      <c r="Y1057">
        <v>21</v>
      </c>
      <c r="Z1057">
        <v>0</v>
      </c>
      <c r="AA1057">
        <v>21</v>
      </c>
      <c r="AB1057">
        <v>0</v>
      </c>
      <c r="AC1057">
        <v>1</v>
      </c>
      <c r="AD1057">
        <v>7</v>
      </c>
      <c r="AE1057">
        <v>0</v>
      </c>
      <c r="AF1057">
        <v>0</v>
      </c>
      <c r="AG1057">
        <v>0</v>
      </c>
      <c r="AH1057" t="s">
        <v>182</v>
      </c>
      <c r="AI1057" s="1">
        <v>44522.804189814815</v>
      </c>
      <c r="AJ1057">
        <v>201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>
      <c r="A1058" t="s">
        <v>2663</v>
      </c>
      <c r="B1058" t="s">
        <v>79</v>
      </c>
      <c r="C1058" t="s">
        <v>2563</v>
      </c>
      <c r="D1058" t="s">
        <v>81</v>
      </c>
      <c r="E1058" s="2" t="str">
        <f>HYPERLINK("capsilon://?command=openfolder&amp;siteaddress=FAM.docvelocity-na8.net&amp;folderid=FXFB025ED4-0E00-2174-1CD2-1EAEE99E1813","FX21119529")</f>
        <v>FX21119529</v>
      </c>
      <c r="F1058" t="s">
        <v>19</v>
      </c>
      <c r="G1058" t="s">
        <v>19</v>
      </c>
      <c r="H1058" t="s">
        <v>82</v>
      </c>
      <c r="I1058" t="s">
        <v>2664</v>
      </c>
      <c r="J1058">
        <v>89</v>
      </c>
      <c r="K1058" t="s">
        <v>84</v>
      </c>
      <c r="L1058" t="s">
        <v>85</v>
      </c>
      <c r="M1058" t="s">
        <v>86</v>
      </c>
      <c r="N1058">
        <v>2</v>
      </c>
      <c r="O1058" s="1">
        <v>44522.66064814815</v>
      </c>
      <c r="P1058" s="1">
        <v>44522.806446759256</v>
      </c>
      <c r="Q1058">
        <v>11959</v>
      </c>
      <c r="R1058">
        <v>638</v>
      </c>
      <c r="S1058" t="b">
        <v>0</v>
      </c>
      <c r="T1058" t="s">
        <v>87</v>
      </c>
      <c r="U1058" t="b">
        <v>0</v>
      </c>
      <c r="V1058" t="s">
        <v>147</v>
      </c>
      <c r="W1058" s="1">
        <v>44522.715694444443</v>
      </c>
      <c r="X1058">
        <v>348</v>
      </c>
      <c r="Y1058">
        <v>74</v>
      </c>
      <c r="Z1058">
        <v>0</v>
      </c>
      <c r="AA1058">
        <v>74</v>
      </c>
      <c r="AB1058">
        <v>0</v>
      </c>
      <c r="AC1058">
        <v>35</v>
      </c>
      <c r="AD1058">
        <v>15</v>
      </c>
      <c r="AE1058">
        <v>0</v>
      </c>
      <c r="AF1058">
        <v>0</v>
      </c>
      <c r="AG1058">
        <v>0</v>
      </c>
      <c r="AH1058" t="s">
        <v>160</v>
      </c>
      <c r="AI1058" s="1">
        <v>44522.806446759256</v>
      </c>
      <c r="AJ1058">
        <v>290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15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>
      <c r="A1059" t="s">
        <v>2665</v>
      </c>
      <c r="B1059" t="s">
        <v>79</v>
      </c>
      <c r="C1059" t="s">
        <v>2563</v>
      </c>
      <c r="D1059" t="s">
        <v>81</v>
      </c>
      <c r="E1059" s="2" t="str">
        <f>HYPERLINK("capsilon://?command=openfolder&amp;siteaddress=FAM.docvelocity-na8.net&amp;folderid=FXFB025ED4-0E00-2174-1CD2-1EAEE99E1813","FX21119529")</f>
        <v>FX21119529</v>
      </c>
      <c r="F1059" t="s">
        <v>19</v>
      </c>
      <c r="G1059" t="s">
        <v>19</v>
      </c>
      <c r="H1059" t="s">
        <v>82</v>
      </c>
      <c r="I1059" t="s">
        <v>2666</v>
      </c>
      <c r="J1059">
        <v>28</v>
      </c>
      <c r="K1059" t="s">
        <v>84</v>
      </c>
      <c r="L1059" t="s">
        <v>85</v>
      </c>
      <c r="M1059" t="s">
        <v>86</v>
      </c>
      <c r="N1059">
        <v>2</v>
      </c>
      <c r="O1059" s="1">
        <v>44522.660937499997</v>
      </c>
      <c r="P1059" s="1">
        <v>44522.80709490741</v>
      </c>
      <c r="Q1059">
        <v>12505</v>
      </c>
      <c r="R1059">
        <v>123</v>
      </c>
      <c r="S1059" t="b">
        <v>0</v>
      </c>
      <c r="T1059" t="s">
        <v>87</v>
      </c>
      <c r="U1059" t="b">
        <v>0</v>
      </c>
      <c r="V1059" t="s">
        <v>189</v>
      </c>
      <c r="W1059" s="1">
        <v>44522.712476851855</v>
      </c>
      <c r="X1059">
        <v>54</v>
      </c>
      <c r="Y1059">
        <v>0</v>
      </c>
      <c r="Z1059">
        <v>0</v>
      </c>
      <c r="AA1059">
        <v>0</v>
      </c>
      <c r="AB1059">
        <v>21</v>
      </c>
      <c r="AC1059">
        <v>0</v>
      </c>
      <c r="AD1059">
        <v>28</v>
      </c>
      <c r="AE1059">
        <v>0</v>
      </c>
      <c r="AF1059">
        <v>0</v>
      </c>
      <c r="AG1059">
        <v>0</v>
      </c>
      <c r="AH1059" t="s">
        <v>160</v>
      </c>
      <c r="AI1059" s="1">
        <v>44522.80709490741</v>
      </c>
      <c r="AJ1059">
        <v>55</v>
      </c>
      <c r="AK1059">
        <v>0</v>
      </c>
      <c r="AL1059">
        <v>0</v>
      </c>
      <c r="AM1059">
        <v>0</v>
      </c>
      <c r="AN1059">
        <v>21</v>
      </c>
      <c r="AO1059">
        <v>0</v>
      </c>
      <c r="AP1059">
        <v>28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>
      <c r="A1060" t="s">
        <v>2667</v>
      </c>
      <c r="B1060" t="s">
        <v>79</v>
      </c>
      <c r="C1060" t="s">
        <v>2563</v>
      </c>
      <c r="D1060" t="s">
        <v>81</v>
      </c>
      <c r="E1060" s="2" t="str">
        <f>HYPERLINK("capsilon://?command=openfolder&amp;siteaddress=FAM.docvelocity-na8.net&amp;folderid=FXFB025ED4-0E00-2174-1CD2-1EAEE99E1813","FX21119529")</f>
        <v>FX21119529</v>
      </c>
      <c r="F1060" t="s">
        <v>19</v>
      </c>
      <c r="G1060" t="s">
        <v>19</v>
      </c>
      <c r="H1060" t="s">
        <v>82</v>
      </c>
      <c r="I1060" t="s">
        <v>2668</v>
      </c>
      <c r="J1060">
        <v>89</v>
      </c>
      <c r="K1060" t="s">
        <v>84</v>
      </c>
      <c r="L1060" t="s">
        <v>85</v>
      </c>
      <c r="M1060" t="s">
        <v>86</v>
      </c>
      <c r="N1060">
        <v>2</v>
      </c>
      <c r="O1060" s="1">
        <v>44522.66097222222</v>
      </c>
      <c r="P1060" s="1">
        <v>44522.814965277779</v>
      </c>
      <c r="Q1060">
        <v>12378</v>
      </c>
      <c r="R1060">
        <v>927</v>
      </c>
      <c r="S1060" t="b">
        <v>0</v>
      </c>
      <c r="T1060" t="s">
        <v>87</v>
      </c>
      <c r="U1060" t="b">
        <v>0</v>
      </c>
      <c r="V1060" t="s">
        <v>189</v>
      </c>
      <c r="W1060" s="1">
        <v>44522.714942129627</v>
      </c>
      <c r="X1060">
        <v>212</v>
      </c>
      <c r="Y1060">
        <v>74</v>
      </c>
      <c r="Z1060">
        <v>0</v>
      </c>
      <c r="AA1060">
        <v>74</v>
      </c>
      <c r="AB1060">
        <v>0</v>
      </c>
      <c r="AC1060">
        <v>33</v>
      </c>
      <c r="AD1060">
        <v>15</v>
      </c>
      <c r="AE1060">
        <v>0</v>
      </c>
      <c r="AF1060">
        <v>0</v>
      </c>
      <c r="AG1060">
        <v>0</v>
      </c>
      <c r="AH1060" t="s">
        <v>182</v>
      </c>
      <c r="AI1060" s="1">
        <v>44522.814965277779</v>
      </c>
      <c r="AJ1060">
        <v>715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15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>
      <c r="A1061" t="s">
        <v>2669</v>
      </c>
      <c r="B1061" t="s">
        <v>79</v>
      </c>
      <c r="C1061" t="s">
        <v>563</v>
      </c>
      <c r="D1061" t="s">
        <v>81</v>
      </c>
      <c r="E1061" s="2" t="str">
        <f>HYPERLINK("capsilon://?command=openfolder&amp;siteaddress=FAM.docvelocity-na8.net&amp;folderid=FX6E033E1E-646E-CEDE-AFB8-AE275CF350E3","FX2111342")</f>
        <v>FX2111342</v>
      </c>
      <c r="F1061" t="s">
        <v>19</v>
      </c>
      <c r="G1061" t="s">
        <v>19</v>
      </c>
      <c r="H1061" t="s">
        <v>82</v>
      </c>
      <c r="I1061" t="s">
        <v>2670</v>
      </c>
      <c r="J1061">
        <v>166</v>
      </c>
      <c r="K1061" t="s">
        <v>84</v>
      </c>
      <c r="L1061" t="s">
        <v>85</v>
      </c>
      <c r="M1061" t="s">
        <v>86</v>
      </c>
      <c r="N1061">
        <v>2</v>
      </c>
      <c r="O1061" s="1">
        <v>44502.586493055554</v>
      </c>
      <c r="P1061" s="1">
        <v>44502.78869212963</v>
      </c>
      <c r="Q1061">
        <v>16262</v>
      </c>
      <c r="R1061">
        <v>1208</v>
      </c>
      <c r="S1061" t="b">
        <v>0</v>
      </c>
      <c r="T1061" t="s">
        <v>87</v>
      </c>
      <c r="U1061" t="b">
        <v>0</v>
      </c>
      <c r="V1061" t="s">
        <v>173</v>
      </c>
      <c r="W1061" s="1">
        <v>44502.599328703705</v>
      </c>
      <c r="X1061">
        <v>789</v>
      </c>
      <c r="Y1061">
        <v>153</v>
      </c>
      <c r="Z1061">
        <v>0</v>
      </c>
      <c r="AA1061">
        <v>153</v>
      </c>
      <c r="AB1061">
        <v>0</v>
      </c>
      <c r="AC1061">
        <v>55</v>
      </c>
      <c r="AD1061">
        <v>13</v>
      </c>
      <c r="AE1061">
        <v>0</v>
      </c>
      <c r="AF1061">
        <v>0</v>
      </c>
      <c r="AG1061">
        <v>0</v>
      </c>
      <c r="AH1061" t="s">
        <v>104</v>
      </c>
      <c r="AI1061" s="1">
        <v>44502.78869212963</v>
      </c>
      <c r="AJ1061">
        <v>419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13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>
      <c r="A1062" t="s">
        <v>2671</v>
      </c>
      <c r="B1062" t="s">
        <v>79</v>
      </c>
      <c r="C1062" t="s">
        <v>1836</v>
      </c>
      <c r="D1062" t="s">
        <v>81</v>
      </c>
      <c r="E1062" s="2" t="str">
        <f>HYPERLINK("capsilon://?command=openfolder&amp;siteaddress=FAM.docvelocity-na8.net&amp;folderid=FX5A497468-6FFE-47D3-2D19-60B9706FD040","FX21116726")</f>
        <v>FX21116726</v>
      </c>
      <c r="F1062" t="s">
        <v>19</v>
      </c>
      <c r="G1062" t="s">
        <v>19</v>
      </c>
      <c r="H1062" t="s">
        <v>82</v>
      </c>
      <c r="I1062" t="s">
        <v>2672</v>
      </c>
      <c r="J1062">
        <v>38</v>
      </c>
      <c r="K1062" t="s">
        <v>84</v>
      </c>
      <c r="L1062" t="s">
        <v>85</v>
      </c>
      <c r="M1062" t="s">
        <v>86</v>
      </c>
      <c r="N1062">
        <v>2</v>
      </c>
      <c r="O1062" s="1">
        <v>44522.662314814814</v>
      </c>
      <c r="P1062" s="1">
        <v>44522.80909722222</v>
      </c>
      <c r="Q1062">
        <v>12428</v>
      </c>
      <c r="R1062">
        <v>254</v>
      </c>
      <c r="S1062" t="b">
        <v>0</v>
      </c>
      <c r="T1062" t="s">
        <v>87</v>
      </c>
      <c r="U1062" t="b">
        <v>0</v>
      </c>
      <c r="V1062" t="s">
        <v>189</v>
      </c>
      <c r="W1062" s="1">
        <v>44522.715902777774</v>
      </c>
      <c r="X1062">
        <v>82</v>
      </c>
      <c r="Y1062">
        <v>37</v>
      </c>
      <c r="Z1062">
        <v>0</v>
      </c>
      <c r="AA1062">
        <v>37</v>
      </c>
      <c r="AB1062">
        <v>0</v>
      </c>
      <c r="AC1062">
        <v>5</v>
      </c>
      <c r="AD1062">
        <v>1</v>
      </c>
      <c r="AE1062">
        <v>0</v>
      </c>
      <c r="AF1062">
        <v>0</v>
      </c>
      <c r="AG1062">
        <v>0</v>
      </c>
      <c r="AH1062" t="s">
        <v>160</v>
      </c>
      <c r="AI1062" s="1">
        <v>44522.80909722222</v>
      </c>
      <c r="AJ1062">
        <v>172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>
      <c r="A1063" t="s">
        <v>2673</v>
      </c>
      <c r="B1063" t="s">
        <v>79</v>
      </c>
      <c r="C1063" t="s">
        <v>1808</v>
      </c>
      <c r="D1063" t="s">
        <v>81</v>
      </c>
      <c r="E1063" s="2" t="str">
        <f>HYPERLINK("capsilon://?command=openfolder&amp;siteaddress=FAM.docvelocity-na8.net&amp;folderid=FXBCC60E42-F5A6-05E3-3319-D1853C2D2E30","FX211012027")</f>
        <v>FX211012027</v>
      </c>
      <c r="F1063" t="s">
        <v>19</v>
      </c>
      <c r="G1063" t="s">
        <v>19</v>
      </c>
      <c r="H1063" t="s">
        <v>82</v>
      </c>
      <c r="I1063" t="s">
        <v>2674</v>
      </c>
      <c r="J1063">
        <v>38</v>
      </c>
      <c r="K1063" t="s">
        <v>84</v>
      </c>
      <c r="L1063" t="s">
        <v>85</v>
      </c>
      <c r="M1063" t="s">
        <v>86</v>
      </c>
      <c r="N1063">
        <v>1</v>
      </c>
      <c r="O1063" s="1">
        <v>44522.663958333331</v>
      </c>
      <c r="P1063" s="1">
        <v>44523.185254629629</v>
      </c>
      <c r="Q1063">
        <v>44589</v>
      </c>
      <c r="R1063">
        <v>451</v>
      </c>
      <c r="S1063" t="b">
        <v>0</v>
      </c>
      <c r="T1063" t="s">
        <v>87</v>
      </c>
      <c r="U1063" t="b">
        <v>0</v>
      </c>
      <c r="V1063" t="s">
        <v>231</v>
      </c>
      <c r="W1063" s="1">
        <v>44523.185254629629</v>
      </c>
      <c r="X1063">
        <v>254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38</v>
      </c>
      <c r="AE1063">
        <v>37</v>
      </c>
      <c r="AF1063">
        <v>0</v>
      </c>
      <c r="AG1063">
        <v>2</v>
      </c>
      <c r="AH1063" t="s">
        <v>87</v>
      </c>
      <c r="AI1063" t="s">
        <v>87</v>
      </c>
      <c r="AJ1063" t="s">
        <v>87</v>
      </c>
      <c r="AK1063" t="s">
        <v>87</v>
      </c>
      <c r="AL1063" t="s">
        <v>87</v>
      </c>
      <c r="AM1063" t="s">
        <v>87</v>
      </c>
      <c r="AN1063" t="s">
        <v>87</v>
      </c>
      <c r="AO1063" t="s">
        <v>87</v>
      </c>
      <c r="AP1063" t="s">
        <v>87</v>
      </c>
      <c r="AQ1063" t="s">
        <v>87</v>
      </c>
      <c r="AR1063" t="s">
        <v>87</v>
      </c>
      <c r="AS1063" t="s">
        <v>87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>
      <c r="A1064" t="s">
        <v>2675</v>
      </c>
      <c r="B1064" t="s">
        <v>79</v>
      </c>
      <c r="C1064" t="s">
        <v>2676</v>
      </c>
      <c r="D1064" t="s">
        <v>81</v>
      </c>
      <c r="E1064" s="2" t="str">
        <f>HYPERLINK("capsilon://?command=openfolder&amp;siteaddress=FAM.docvelocity-na8.net&amp;folderid=FX04A9610F-6051-1F4C-F0AB-F423139F86E8","FX21106191")</f>
        <v>FX21106191</v>
      </c>
      <c r="F1064" t="s">
        <v>19</v>
      </c>
      <c r="G1064" t="s">
        <v>19</v>
      </c>
      <c r="H1064" t="s">
        <v>82</v>
      </c>
      <c r="I1064" t="s">
        <v>2677</v>
      </c>
      <c r="J1064">
        <v>66</v>
      </c>
      <c r="K1064" t="s">
        <v>84</v>
      </c>
      <c r="L1064" t="s">
        <v>85</v>
      </c>
      <c r="M1064" t="s">
        <v>86</v>
      </c>
      <c r="N1064">
        <v>2</v>
      </c>
      <c r="O1064" s="1">
        <v>44522.668981481482</v>
      </c>
      <c r="P1064" s="1">
        <v>44522.809490740743</v>
      </c>
      <c r="Q1064">
        <v>12076</v>
      </c>
      <c r="R1064">
        <v>64</v>
      </c>
      <c r="S1064" t="b">
        <v>0</v>
      </c>
      <c r="T1064" t="s">
        <v>87</v>
      </c>
      <c r="U1064" t="b">
        <v>0</v>
      </c>
      <c r="V1064" t="s">
        <v>147</v>
      </c>
      <c r="W1064" s="1">
        <v>44522.716192129628</v>
      </c>
      <c r="X1064">
        <v>30</v>
      </c>
      <c r="Y1064">
        <v>0</v>
      </c>
      <c r="Z1064">
        <v>0</v>
      </c>
      <c r="AA1064">
        <v>0</v>
      </c>
      <c r="AB1064">
        <v>52</v>
      </c>
      <c r="AC1064">
        <v>0</v>
      </c>
      <c r="AD1064">
        <v>66</v>
      </c>
      <c r="AE1064">
        <v>0</v>
      </c>
      <c r="AF1064">
        <v>0</v>
      </c>
      <c r="AG1064">
        <v>0</v>
      </c>
      <c r="AH1064" t="s">
        <v>160</v>
      </c>
      <c r="AI1064" s="1">
        <v>44522.809490740743</v>
      </c>
      <c r="AJ1064">
        <v>34</v>
      </c>
      <c r="AK1064">
        <v>0</v>
      </c>
      <c r="AL1064">
        <v>0</v>
      </c>
      <c r="AM1064">
        <v>0</v>
      </c>
      <c r="AN1064">
        <v>52</v>
      </c>
      <c r="AO1064">
        <v>0</v>
      </c>
      <c r="AP1064">
        <v>66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>
      <c r="A1065" t="s">
        <v>2678</v>
      </c>
      <c r="B1065" t="s">
        <v>79</v>
      </c>
      <c r="C1065" t="s">
        <v>2679</v>
      </c>
      <c r="D1065" t="s">
        <v>81</v>
      </c>
      <c r="E1065" s="2" t="str">
        <f>HYPERLINK("capsilon://?command=openfolder&amp;siteaddress=FAM.docvelocity-na8.net&amp;folderid=FX4D36E61D-21DE-DCE4-A3EF-7F1F387C790D","FX21119073")</f>
        <v>FX21119073</v>
      </c>
      <c r="F1065" t="s">
        <v>19</v>
      </c>
      <c r="G1065" t="s">
        <v>19</v>
      </c>
      <c r="H1065" t="s">
        <v>82</v>
      </c>
      <c r="I1065" t="s">
        <v>2680</v>
      </c>
      <c r="J1065">
        <v>198</v>
      </c>
      <c r="K1065" t="s">
        <v>84</v>
      </c>
      <c r="L1065" t="s">
        <v>85</v>
      </c>
      <c r="M1065" t="s">
        <v>86</v>
      </c>
      <c r="N1065">
        <v>2</v>
      </c>
      <c r="O1065" s="1">
        <v>44522.67150462963</v>
      </c>
      <c r="P1065" s="1">
        <v>44523.252870370372</v>
      </c>
      <c r="Q1065">
        <v>46614</v>
      </c>
      <c r="R1065">
        <v>3616</v>
      </c>
      <c r="S1065" t="b">
        <v>0</v>
      </c>
      <c r="T1065" t="s">
        <v>87</v>
      </c>
      <c r="U1065" t="b">
        <v>0</v>
      </c>
      <c r="V1065" t="s">
        <v>1573</v>
      </c>
      <c r="W1065" s="1">
        <v>44523.237071759257</v>
      </c>
      <c r="X1065">
        <v>2475</v>
      </c>
      <c r="Y1065">
        <v>202</v>
      </c>
      <c r="Z1065">
        <v>0</v>
      </c>
      <c r="AA1065">
        <v>202</v>
      </c>
      <c r="AB1065">
        <v>0</v>
      </c>
      <c r="AC1065">
        <v>118</v>
      </c>
      <c r="AD1065">
        <v>-4</v>
      </c>
      <c r="AE1065">
        <v>0</v>
      </c>
      <c r="AF1065">
        <v>0</v>
      </c>
      <c r="AG1065">
        <v>0</v>
      </c>
      <c r="AH1065" t="s">
        <v>721</v>
      </c>
      <c r="AI1065" s="1">
        <v>44523.252870370372</v>
      </c>
      <c r="AJ1065">
        <v>1025</v>
      </c>
      <c r="AK1065">
        <v>2</v>
      </c>
      <c r="AL1065">
        <v>0</v>
      </c>
      <c r="AM1065">
        <v>2</v>
      </c>
      <c r="AN1065">
        <v>0</v>
      </c>
      <c r="AO1065">
        <v>1</v>
      </c>
      <c r="AP1065">
        <v>-6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>
      <c r="A1066" t="s">
        <v>2681</v>
      </c>
      <c r="B1066" t="s">
        <v>79</v>
      </c>
      <c r="C1066" t="s">
        <v>2682</v>
      </c>
      <c r="D1066" t="s">
        <v>81</v>
      </c>
      <c r="E1066" s="2" t="str">
        <f>HYPERLINK("capsilon://?command=openfolder&amp;siteaddress=FAM.docvelocity-na8.net&amp;folderid=FX980CE478-CBA9-2299-4507-61AEBEBCC427","FX21119809")</f>
        <v>FX21119809</v>
      </c>
      <c r="F1066" t="s">
        <v>19</v>
      </c>
      <c r="G1066" t="s">
        <v>19</v>
      </c>
      <c r="H1066" t="s">
        <v>82</v>
      </c>
      <c r="I1066" t="s">
        <v>2683</v>
      </c>
      <c r="J1066">
        <v>38</v>
      </c>
      <c r="K1066" t="s">
        <v>84</v>
      </c>
      <c r="L1066" t="s">
        <v>85</v>
      </c>
      <c r="M1066" t="s">
        <v>86</v>
      </c>
      <c r="N1066">
        <v>2</v>
      </c>
      <c r="O1066" s="1">
        <v>44522.674768518518</v>
      </c>
      <c r="P1066" s="1">
        <v>44522.811469907407</v>
      </c>
      <c r="Q1066">
        <v>11430</v>
      </c>
      <c r="R1066">
        <v>381</v>
      </c>
      <c r="S1066" t="b">
        <v>0</v>
      </c>
      <c r="T1066" t="s">
        <v>87</v>
      </c>
      <c r="U1066" t="b">
        <v>0</v>
      </c>
      <c r="V1066" t="s">
        <v>181</v>
      </c>
      <c r="W1066" s="1">
        <v>44522.767789351848</v>
      </c>
      <c r="X1066">
        <v>210</v>
      </c>
      <c r="Y1066">
        <v>37</v>
      </c>
      <c r="Z1066">
        <v>0</v>
      </c>
      <c r="AA1066">
        <v>37</v>
      </c>
      <c r="AB1066">
        <v>0</v>
      </c>
      <c r="AC1066">
        <v>5</v>
      </c>
      <c r="AD1066">
        <v>1</v>
      </c>
      <c r="AE1066">
        <v>0</v>
      </c>
      <c r="AF1066">
        <v>0</v>
      </c>
      <c r="AG1066">
        <v>0</v>
      </c>
      <c r="AH1066" t="s">
        <v>160</v>
      </c>
      <c r="AI1066" s="1">
        <v>44522.811469907407</v>
      </c>
      <c r="AJ1066">
        <v>171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1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>
      <c r="A1067" t="s">
        <v>2684</v>
      </c>
      <c r="B1067" t="s">
        <v>79</v>
      </c>
      <c r="C1067" t="s">
        <v>1321</v>
      </c>
      <c r="D1067" t="s">
        <v>81</v>
      </c>
      <c r="E1067" s="2" t="str">
        <f>HYPERLINK("capsilon://?command=openfolder&amp;siteaddress=FAM.docvelocity-na8.net&amp;folderid=FX48AE1FC0-C4AE-E5A6-2E8E-64236B153A7F","FX211010203")</f>
        <v>FX211010203</v>
      </c>
      <c r="F1067" t="s">
        <v>19</v>
      </c>
      <c r="G1067" t="s">
        <v>19</v>
      </c>
      <c r="H1067" t="s">
        <v>82</v>
      </c>
      <c r="I1067" t="s">
        <v>2685</v>
      </c>
      <c r="J1067">
        <v>66</v>
      </c>
      <c r="K1067" t="s">
        <v>84</v>
      </c>
      <c r="L1067" t="s">
        <v>85</v>
      </c>
      <c r="M1067" t="s">
        <v>86</v>
      </c>
      <c r="N1067">
        <v>2</v>
      </c>
      <c r="O1067" s="1">
        <v>44522.689814814818</v>
      </c>
      <c r="P1067" s="1">
        <v>44522.81449074074</v>
      </c>
      <c r="Q1067">
        <v>10063</v>
      </c>
      <c r="R1067">
        <v>709</v>
      </c>
      <c r="S1067" t="b">
        <v>0</v>
      </c>
      <c r="T1067" t="s">
        <v>87</v>
      </c>
      <c r="U1067" t="b">
        <v>0</v>
      </c>
      <c r="V1067" t="s">
        <v>181</v>
      </c>
      <c r="W1067" s="1">
        <v>44522.772986111115</v>
      </c>
      <c r="X1067">
        <v>449</v>
      </c>
      <c r="Y1067">
        <v>52</v>
      </c>
      <c r="Z1067">
        <v>0</v>
      </c>
      <c r="AA1067">
        <v>52</v>
      </c>
      <c r="AB1067">
        <v>0</v>
      </c>
      <c r="AC1067">
        <v>39</v>
      </c>
      <c r="AD1067">
        <v>14</v>
      </c>
      <c r="AE1067">
        <v>0</v>
      </c>
      <c r="AF1067">
        <v>0</v>
      </c>
      <c r="AG1067">
        <v>0</v>
      </c>
      <c r="AH1067" t="s">
        <v>160</v>
      </c>
      <c r="AI1067" s="1">
        <v>44522.81449074074</v>
      </c>
      <c r="AJ1067">
        <v>260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14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>
      <c r="A1068" t="s">
        <v>2686</v>
      </c>
      <c r="B1068" t="s">
        <v>79</v>
      </c>
      <c r="C1068" t="s">
        <v>2566</v>
      </c>
      <c r="D1068" t="s">
        <v>81</v>
      </c>
      <c r="E1068" s="2" t="str">
        <f>HYPERLINK("capsilon://?command=openfolder&amp;siteaddress=FAM.docvelocity-na8.net&amp;folderid=FXFC768650-3DE7-3909-F168-7C614CF4EC88","FX21119732")</f>
        <v>FX21119732</v>
      </c>
      <c r="F1068" t="s">
        <v>19</v>
      </c>
      <c r="G1068" t="s">
        <v>19</v>
      </c>
      <c r="H1068" t="s">
        <v>82</v>
      </c>
      <c r="I1068" t="s">
        <v>2687</v>
      </c>
      <c r="J1068">
        <v>66</v>
      </c>
      <c r="K1068" t="s">
        <v>84</v>
      </c>
      <c r="L1068" t="s">
        <v>85</v>
      </c>
      <c r="M1068" t="s">
        <v>86</v>
      </c>
      <c r="N1068">
        <v>2</v>
      </c>
      <c r="O1068" s="1">
        <v>44522.693067129629</v>
      </c>
      <c r="P1068" s="1">
        <v>44522.817280092589</v>
      </c>
      <c r="Q1068">
        <v>10274</v>
      </c>
      <c r="R1068">
        <v>458</v>
      </c>
      <c r="S1068" t="b">
        <v>0</v>
      </c>
      <c r="T1068" t="s">
        <v>87</v>
      </c>
      <c r="U1068" t="b">
        <v>0</v>
      </c>
      <c r="V1068" t="s">
        <v>181</v>
      </c>
      <c r="W1068" s="1">
        <v>44522.775520833333</v>
      </c>
      <c r="X1068">
        <v>218</v>
      </c>
      <c r="Y1068">
        <v>52</v>
      </c>
      <c r="Z1068">
        <v>0</v>
      </c>
      <c r="AA1068">
        <v>52</v>
      </c>
      <c r="AB1068">
        <v>0</v>
      </c>
      <c r="AC1068">
        <v>31</v>
      </c>
      <c r="AD1068">
        <v>14</v>
      </c>
      <c r="AE1068">
        <v>0</v>
      </c>
      <c r="AF1068">
        <v>0</v>
      </c>
      <c r="AG1068">
        <v>0</v>
      </c>
      <c r="AH1068" t="s">
        <v>160</v>
      </c>
      <c r="AI1068" s="1">
        <v>44522.817280092589</v>
      </c>
      <c r="AJ1068">
        <v>240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14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>
      <c r="A1069" t="s">
        <v>2688</v>
      </c>
      <c r="B1069" t="s">
        <v>79</v>
      </c>
      <c r="C1069" t="s">
        <v>1122</v>
      </c>
      <c r="D1069" t="s">
        <v>81</v>
      </c>
      <c r="E1069" s="2" t="str">
        <f>HYPERLINK("capsilon://?command=openfolder&amp;siteaddress=FAM.docvelocity-na8.net&amp;folderid=FX8D43AB47-45ED-16BB-5139-4EF394800B12","FX21107787")</f>
        <v>FX21107787</v>
      </c>
      <c r="F1069" t="s">
        <v>19</v>
      </c>
      <c r="G1069" t="s">
        <v>19</v>
      </c>
      <c r="H1069" t="s">
        <v>82</v>
      </c>
      <c r="I1069" t="s">
        <v>2689</v>
      </c>
      <c r="J1069">
        <v>66</v>
      </c>
      <c r="K1069" t="s">
        <v>84</v>
      </c>
      <c r="L1069" t="s">
        <v>85</v>
      </c>
      <c r="M1069" t="s">
        <v>86</v>
      </c>
      <c r="N1069">
        <v>2</v>
      </c>
      <c r="O1069" s="1">
        <v>44502.589375000003</v>
      </c>
      <c r="P1069" s="1">
        <v>44502.790208333332</v>
      </c>
      <c r="Q1069">
        <v>17008</v>
      </c>
      <c r="R1069">
        <v>344</v>
      </c>
      <c r="S1069" t="b">
        <v>0</v>
      </c>
      <c r="T1069" t="s">
        <v>87</v>
      </c>
      <c r="U1069" t="b">
        <v>0</v>
      </c>
      <c r="V1069" t="s">
        <v>125</v>
      </c>
      <c r="W1069" s="1">
        <v>44502.594849537039</v>
      </c>
      <c r="X1069">
        <v>214</v>
      </c>
      <c r="Y1069">
        <v>52</v>
      </c>
      <c r="Z1069">
        <v>0</v>
      </c>
      <c r="AA1069">
        <v>52</v>
      </c>
      <c r="AB1069">
        <v>0</v>
      </c>
      <c r="AC1069">
        <v>32</v>
      </c>
      <c r="AD1069">
        <v>14</v>
      </c>
      <c r="AE1069">
        <v>0</v>
      </c>
      <c r="AF1069">
        <v>0</v>
      </c>
      <c r="AG1069">
        <v>0</v>
      </c>
      <c r="AH1069" t="s">
        <v>104</v>
      </c>
      <c r="AI1069" s="1">
        <v>44502.790208333332</v>
      </c>
      <c r="AJ1069">
        <v>130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14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>
      <c r="A1070" t="s">
        <v>2690</v>
      </c>
      <c r="B1070" t="s">
        <v>79</v>
      </c>
      <c r="C1070" t="s">
        <v>2005</v>
      </c>
      <c r="D1070" t="s">
        <v>81</v>
      </c>
      <c r="E1070" s="2" t="str">
        <f>HYPERLINK("capsilon://?command=openfolder&amp;siteaddress=FAM.docvelocity-na8.net&amp;folderid=FX6C16B634-51FB-BD8E-4375-B203D5F5F3C3","FX21117864")</f>
        <v>FX21117864</v>
      </c>
      <c r="F1070" t="s">
        <v>19</v>
      </c>
      <c r="G1070" t="s">
        <v>19</v>
      </c>
      <c r="H1070" t="s">
        <v>82</v>
      </c>
      <c r="I1070" t="s">
        <v>2691</v>
      </c>
      <c r="J1070">
        <v>66</v>
      </c>
      <c r="K1070" t="s">
        <v>84</v>
      </c>
      <c r="L1070" t="s">
        <v>85</v>
      </c>
      <c r="M1070" t="s">
        <v>86</v>
      </c>
      <c r="N1070">
        <v>2</v>
      </c>
      <c r="O1070" s="1">
        <v>44522.713368055556</v>
      </c>
      <c r="P1070" s="1">
        <v>44522.817847222221</v>
      </c>
      <c r="Q1070">
        <v>8574</v>
      </c>
      <c r="R1070">
        <v>453</v>
      </c>
      <c r="S1070" t="b">
        <v>0</v>
      </c>
      <c r="T1070" t="s">
        <v>87</v>
      </c>
      <c r="U1070" t="b">
        <v>0</v>
      </c>
      <c r="V1070" t="s">
        <v>181</v>
      </c>
      <c r="W1070" s="1">
        <v>44522.77789351852</v>
      </c>
      <c r="X1070">
        <v>204</v>
      </c>
      <c r="Y1070">
        <v>52</v>
      </c>
      <c r="Z1070">
        <v>0</v>
      </c>
      <c r="AA1070">
        <v>52</v>
      </c>
      <c r="AB1070">
        <v>0</v>
      </c>
      <c r="AC1070">
        <v>21</v>
      </c>
      <c r="AD1070">
        <v>14</v>
      </c>
      <c r="AE1070">
        <v>0</v>
      </c>
      <c r="AF1070">
        <v>0</v>
      </c>
      <c r="AG1070">
        <v>0</v>
      </c>
      <c r="AH1070" t="s">
        <v>182</v>
      </c>
      <c r="AI1070" s="1">
        <v>44522.817847222221</v>
      </c>
      <c r="AJ1070">
        <v>249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14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>
      <c r="A1071" t="s">
        <v>2692</v>
      </c>
      <c r="B1071" t="s">
        <v>79</v>
      </c>
      <c r="C1071" t="s">
        <v>2109</v>
      </c>
      <c r="D1071" t="s">
        <v>81</v>
      </c>
      <c r="E1071" s="2" t="str">
        <f>HYPERLINK("capsilon://?command=openfolder&amp;siteaddress=FAM.docvelocity-na8.net&amp;folderid=FX93DFA1E0-AE3A-307B-7625-629395DB8284","FX211011200")</f>
        <v>FX211011200</v>
      </c>
      <c r="F1071" t="s">
        <v>19</v>
      </c>
      <c r="G1071" t="s">
        <v>19</v>
      </c>
      <c r="H1071" t="s">
        <v>82</v>
      </c>
      <c r="I1071" t="s">
        <v>2693</v>
      </c>
      <c r="J1071">
        <v>38</v>
      </c>
      <c r="K1071" t="s">
        <v>84</v>
      </c>
      <c r="L1071" t="s">
        <v>85</v>
      </c>
      <c r="M1071" t="s">
        <v>86</v>
      </c>
      <c r="N1071">
        <v>2</v>
      </c>
      <c r="O1071" s="1">
        <v>44522.714594907404</v>
      </c>
      <c r="P1071" s="1">
        <v>44522.817812499998</v>
      </c>
      <c r="Q1071">
        <v>8397</v>
      </c>
      <c r="R1071">
        <v>521</v>
      </c>
      <c r="S1071" t="b">
        <v>0</v>
      </c>
      <c r="T1071" t="s">
        <v>87</v>
      </c>
      <c r="U1071" t="b">
        <v>0</v>
      </c>
      <c r="V1071" t="s">
        <v>181</v>
      </c>
      <c r="W1071" s="1">
        <v>44522.782418981478</v>
      </c>
      <c r="X1071">
        <v>390</v>
      </c>
      <c r="Y1071">
        <v>37</v>
      </c>
      <c r="Z1071">
        <v>0</v>
      </c>
      <c r="AA1071">
        <v>37</v>
      </c>
      <c r="AB1071">
        <v>0</v>
      </c>
      <c r="AC1071">
        <v>31</v>
      </c>
      <c r="AD1071">
        <v>1</v>
      </c>
      <c r="AE1071">
        <v>0</v>
      </c>
      <c r="AF1071">
        <v>0</v>
      </c>
      <c r="AG1071">
        <v>0</v>
      </c>
      <c r="AH1071" t="s">
        <v>104</v>
      </c>
      <c r="AI1071" s="1">
        <v>44522.817812499998</v>
      </c>
      <c r="AJ1071">
        <v>131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>
      <c r="A1072" t="s">
        <v>2694</v>
      </c>
      <c r="B1072" t="s">
        <v>79</v>
      </c>
      <c r="C1072" t="s">
        <v>2070</v>
      </c>
      <c r="D1072" t="s">
        <v>81</v>
      </c>
      <c r="E1072" s="2" t="str">
        <f>HYPERLINK("capsilon://?command=openfolder&amp;siteaddress=FAM.docvelocity-na8.net&amp;folderid=FXB3210FF6-9163-8F45-D513-F7DAD6164BA8","FX21111585")</f>
        <v>FX21111585</v>
      </c>
      <c r="F1072" t="s">
        <v>19</v>
      </c>
      <c r="G1072" t="s">
        <v>19</v>
      </c>
      <c r="H1072" t="s">
        <v>82</v>
      </c>
      <c r="I1072" t="s">
        <v>2695</v>
      </c>
      <c r="J1072">
        <v>66</v>
      </c>
      <c r="K1072" t="s">
        <v>84</v>
      </c>
      <c r="L1072" t="s">
        <v>85</v>
      </c>
      <c r="M1072" t="s">
        <v>86</v>
      </c>
      <c r="N1072">
        <v>2</v>
      </c>
      <c r="O1072" s="1">
        <v>44522.715949074074</v>
      </c>
      <c r="P1072" s="1">
        <v>44522.819895833331</v>
      </c>
      <c r="Q1072">
        <v>8590</v>
      </c>
      <c r="R1072">
        <v>391</v>
      </c>
      <c r="S1072" t="b">
        <v>0</v>
      </c>
      <c r="T1072" t="s">
        <v>87</v>
      </c>
      <c r="U1072" t="b">
        <v>0</v>
      </c>
      <c r="V1072" t="s">
        <v>181</v>
      </c>
      <c r="W1072" s="1">
        <v>44522.784351851849</v>
      </c>
      <c r="X1072">
        <v>166</v>
      </c>
      <c r="Y1072">
        <v>52</v>
      </c>
      <c r="Z1072">
        <v>0</v>
      </c>
      <c r="AA1072">
        <v>52</v>
      </c>
      <c r="AB1072">
        <v>0</v>
      </c>
      <c r="AC1072">
        <v>23</v>
      </c>
      <c r="AD1072">
        <v>14</v>
      </c>
      <c r="AE1072">
        <v>0</v>
      </c>
      <c r="AF1072">
        <v>0</v>
      </c>
      <c r="AG1072">
        <v>0</v>
      </c>
      <c r="AH1072" t="s">
        <v>160</v>
      </c>
      <c r="AI1072" s="1">
        <v>44522.819895833331</v>
      </c>
      <c r="AJ1072">
        <v>225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14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>
      <c r="A1073" t="s">
        <v>2696</v>
      </c>
      <c r="B1073" t="s">
        <v>79</v>
      </c>
      <c r="C1073" t="s">
        <v>2375</v>
      </c>
      <c r="D1073" t="s">
        <v>81</v>
      </c>
      <c r="E1073" s="2" t="str">
        <f>HYPERLINK("capsilon://?command=openfolder&amp;siteaddress=FAM.docvelocity-na8.net&amp;folderid=FX5C4742E9-1622-F5D4-4556-02DCC69DA348","FX21119107")</f>
        <v>FX21119107</v>
      </c>
      <c r="F1073" t="s">
        <v>19</v>
      </c>
      <c r="G1073" t="s">
        <v>19</v>
      </c>
      <c r="H1073" t="s">
        <v>82</v>
      </c>
      <c r="I1073" t="s">
        <v>2697</v>
      </c>
      <c r="J1073">
        <v>66</v>
      </c>
      <c r="K1073" t="s">
        <v>84</v>
      </c>
      <c r="L1073" t="s">
        <v>85</v>
      </c>
      <c r="M1073" t="s">
        <v>86</v>
      </c>
      <c r="N1073">
        <v>2</v>
      </c>
      <c r="O1073" s="1">
        <v>44522.717256944445</v>
      </c>
      <c r="P1073" s="1">
        <v>44522.81994212963</v>
      </c>
      <c r="Q1073">
        <v>8491</v>
      </c>
      <c r="R1073">
        <v>381</v>
      </c>
      <c r="S1073" t="b">
        <v>0</v>
      </c>
      <c r="T1073" t="s">
        <v>87</v>
      </c>
      <c r="U1073" t="b">
        <v>0</v>
      </c>
      <c r="V1073" t="s">
        <v>181</v>
      </c>
      <c r="W1073" s="1">
        <v>44522.78665509259</v>
      </c>
      <c r="X1073">
        <v>198</v>
      </c>
      <c r="Y1073">
        <v>52</v>
      </c>
      <c r="Z1073">
        <v>0</v>
      </c>
      <c r="AA1073">
        <v>52</v>
      </c>
      <c r="AB1073">
        <v>0</v>
      </c>
      <c r="AC1073">
        <v>25</v>
      </c>
      <c r="AD1073">
        <v>14</v>
      </c>
      <c r="AE1073">
        <v>0</v>
      </c>
      <c r="AF1073">
        <v>0</v>
      </c>
      <c r="AG1073">
        <v>0</v>
      </c>
      <c r="AH1073" t="s">
        <v>104</v>
      </c>
      <c r="AI1073" s="1">
        <v>44522.81994212963</v>
      </c>
      <c r="AJ1073">
        <v>183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14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>
      <c r="A1074" t="s">
        <v>2698</v>
      </c>
      <c r="B1074" t="s">
        <v>79</v>
      </c>
      <c r="C1074" t="s">
        <v>701</v>
      </c>
      <c r="D1074" t="s">
        <v>81</v>
      </c>
      <c r="E1074" s="2" t="str">
        <f>HYPERLINK("capsilon://?command=openfolder&amp;siteaddress=FAM.docvelocity-na8.net&amp;folderid=FX5FA11D5F-710B-7A78-FB07-7AA4F9994670","FX21111077")</f>
        <v>FX21111077</v>
      </c>
      <c r="F1074" t="s">
        <v>19</v>
      </c>
      <c r="G1074" t="s">
        <v>19</v>
      </c>
      <c r="H1074" t="s">
        <v>82</v>
      </c>
      <c r="I1074" t="s">
        <v>2699</v>
      </c>
      <c r="J1074">
        <v>66</v>
      </c>
      <c r="K1074" t="s">
        <v>84</v>
      </c>
      <c r="L1074" t="s">
        <v>85</v>
      </c>
      <c r="M1074" t="s">
        <v>86</v>
      </c>
      <c r="N1074">
        <v>1</v>
      </c>
      <c r="O1074" s="1">
        <v>44522.722129629627</v>
      </c>
      <c r="P1074" s="1">
        <v>44523.267928240741</v>
      </c>
      <c r="Q1074">
        <v>46888</v>
      </c>
      <c r="R1074">
        <v>269</v>
      </c>
      <c r="S1074" t="b">
        <v>0</v>
      </c>
      <c r="T1074" t="s">
        <v>87</v>
      </c>
      <c r="U1074" t="b">
        <v>0</v>
      </c>
      <c r="V1074" t="s">
        <v>231</v>
      </c>
      <c r="W1074" s="1">
        <v>44523.267928240741</v>
      </c>
      <c r="X1074">
        <v>167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66</v>
      </c>
      <c r="AE1074">
        <v>52</v>
      </c>
      <c r="AF1074">
        <v>0</v>
      </c>
      <c r="AG1074">
        <v>1</v>
      </c>
      <c r="AH1074" t="s">
        <v>87</v>
      </c>
      <c r="AI1074" t="s">
        <v>87</v>
      </c>
      <c r="AJ1074" t="s">
        <v>87</v>
      </c>
      <c r="AK1074" t="s">
        <v>87</v>
      </c>
      <c r="AL1074" t="s">
        <v>87</v>
      </c>
      <c r="AM1074" t="s">
        <v>87</v>
      </c>
      <c r="AN1074" t="s">
        <v>87</v>
      </c>
      <c r="AO1074" t="s">
        <v>87</v>
      </c>
      <c r="AP1074" t="s">
        <v>87</v>
      </c>
      <c r="AQ1074" t="s">
        <v>87</v>
      </c>
      <c r="AR1074" t="s">
        <v>87</v>
      </c>
      <c r="AS1074" t="s">
        <v>87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>
      <c r="A1075" t="s">
        <v>2700</v>
      </c>
      <c r="B1075" t="s">
        <v>79</v>
      </c>
      <c r="C1075" t="s">
        <v>2701</v>
      </c>
      <c r="D1075" t="s">
        <v>81</v>
      </c>
      <c r="E1075" s="2" t="str">
        <f>HYPERLINK("capsilon://?command=openfolder&amp;siteaddress=FAM.docvelocity-na8.net&amp;folderid=FX852E8B38-DDD7-64FD-BC73-F721D01C1994","FX211011530")</f>
        <v>FX211011530</v>
      </c>
      <c r="F1075" t="s">
        <v>19</v>
      </c>
      <c r="G1075" t="s">
        <v>19</v>
      </c>
      <c r="H1075" t="s">
        <v>82</v>
      </c>
      <c r="I1075" t="s">
        <v>2702</v>
      </c>
      <c r="J1075">
        <v>38</v>
      </c>
      <c r="K1075" t="s">
        <v>84</v>
      </c>
      <c r="L1075" t="s">
        <v>85</v>
      </c>
      <c r="M1075" t="s">
        <v>86</v>
      </c>
      <c r="N1075">
        <v>2</v>
      </c>
      <c r="O1075" s="1">
        <v>44502.591817129629</v>
      </c>
      <c r="P1075" s="1">
        <v>44502.791678240741</v>
      </c>
      <c r="Q1075">
        <v>17032</v>
      </c>
      <c r="R1075">
        <v>236</v>
      </c>
      <c r="S1075" t="b">
        <v>0</v>
      </c>
      <c r="T1075" t="s">
        <v>87</v>
      </c>
      <c r="U1075" t="b">
        <v>0</v>
      </c>
      <c r="V1075" t="s">
        <v>125</v>
      </c>
      <c r="W1075" s="1">
        <v>44502.596122685187</v>
      </c>
      <c r="X1075">
        <v>110</v>
      </c>
      <c r="Y1075">
        <v>37</v>
      </c>
      <c r="Z1075">
        <v>0</v>
      </c>
      <c r="AA1075">
        <v>37</v>
      </c>
      <c r="AB1075">
        <v>0</v>
      </c>
      <c r="AC1075">
        <v>12</v>
      </c>
      <c r="AD1075">
        <v>1</v>
      </c>
      <c r="AE1075">
        <v>0</v>
      </c>
      <c r="AF1075">
        <v>0</v>
      </c>
      <c r="AG1075">
        <v>0</v>
      </c>
      <c r="AH1075" t="s">
        <v>104</v>
      </c>
      <c r="AI1075" s="1">
        <v>44502.791678240741</v>
      </c>
      <c r="AJ1075">
        <v>126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>
      <c r="A1076" t="s">
        <v>2703</v>
      </c>
      <c r="B1076" t="s">
        <v>79</v>
      </c>
      <c r="C1076" t="s">
        <v>2704</v>
      </c>
      <c r="D1076" t="s">
        <v>81</v>
      </c>
      <c r="E1076" s="2" t="str">
        <f>HYPERLINK("capsilon://?command=openfolder&amp;siteaddress=FAM.docvelocity-na8.net&amp;folderid=FX977004E9-B6B6-6120-0178-B188BCD68592","FX21119930")</f>
        <v>FX21119930</v>
      </c>
      <c r="F1076" t="s">
        <v>19</v>
      </c>
      <c r="G1076" t="s">
        <v>19</v>
      </c>
      <c r="H1076" t="s">
        <v>82</v>
      </c>
      <c r="I1076" t="s">
        <v>2705</v>
      </c>
      <c r="J1076">
        <v>307</v>
      </c>
      <c r="K1076" t="s">
        <v>84</v>
      </c>
      <c r="L1076" t="s">
        <v>85</v>
      </c>
      <c r="M1076" t="s">
        <v>86</v>
      </c>
      <c r="N1076">
        <v>2</v>
      </c>
      <c r="O1076" s="1">
        <v>44522.724120370367</v>
      </c>
      <c r="P1076" s="1">
        <v>44523.268425925926</v>
      </c>
      <c r="Q1076">
        <v>44632</v>
      </c>
      <c r="R1076">
        <v>2396</v>
      </c>
      <c r="S1076" t="b">
        <v>0</v>
      </c>
      <c r="T1076" t="s">
        <v>87</v>
      </c>
      <c r="U1076" t="b">
        <v>0</v>
      </c>
      <c r="V1076" t="s">
        <v>130</v>
      </c>
      <c r="W1076" s="1">
        <v>44523.223599537036</v>
      </c>
      <c r="X1076">
        <v>1053</v>
      </c>
      <c r="Y1076">
        <v>301</v>
      </c>
      <c r="Z1076">
        <v>0</v>
      </c>
      <c r="AA1076">
        <v>301</v>
      </c>
      <c r="AB1076">
        <v>0</v>
      </c>
      <c r="AC1076">
        <v>92</v>
      </c>
      <c r="AD1076">
        <v>6</v>
      </c>
      <c r="AE1076">
        <v>0</v>
      </c>
      <c r="AF1076">
        <v>0</v>
      </c>
      <c r="AG1076">
        <v>0</v>
      </c>
      <c r="AH1076" t="s">
        <v>721</v>
      </c>
      <c r="AI1076" s="1">
        <v>44523.268425925926</v>
      </c>
      <c r="AJ1076">
        <v>1343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6</v>
      </c>
      <c r="AQ1076">
        <v>0</v>
      </c>
      <c r="AR1076">
        <v>0</v>
      </c>
      <c r="AS1076">
        <v>0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>
      <c r="A1077" t="s">
        <v>2706</v>
      </c>
      <c r="B1077" t="s">
        <v>79</v>
      </c>
      <c r="C1077" t="s">
        <v>2707</v>
      </c>
      <c r="D1077" t="s">
        <v>81</v>
      </c>
      <c r="E1077" s="2" t="str">
        <f>HYPERLINK("capsilon://?command=openfolder&amp;siteaddress=FAM.docvelocity-na8.net&amp;folderid=FXAD4C77B5-BA5A-3CE5-4E95-0B898CC6AAB6","FX211112260")</f>
        <v>FX211112260</v>
      </c>
      <c r="F1077" t="s">
        <v>19</v>
      </c>
      <c r="G1077" t="s">
        <v>19</v>
      </c>
      <c r="H1077" t="s">
        <v>82</v>
      </c>
      <c r="I1077" t="s">
        <v>2708</v>
      </c>
      <c r="J1077">
        <v>130</v>
      </c>
      <c r="K1077" t="s">
        <v>84</v>
      </c>
      <c r="L1077" t="s">
        <v>85</v>
      </c>
      <c r="M1077" t="s">
        <v>86</v>
      </c>
      <c r="N1077">
        <v>2</v>
      </c>
      <c r="O1077" s="1">
        <v>44522.728576388887</v>
      </c>
      <c r="P1077" s="1">
        <v>44523.275277777779</v>
      </c>
      <c r="Q1077">
        <v>43000</v>
      </c>
      <c r="R1077">
        <v>4235</v>
      </c>
      <c r="S1077" t="b">
        <v>0</v>
      </c>
      <c r="T1077" t="s">
        <v>87</v>
      </c>
      <c r="U1077" t="b">
        <v>0</v>
      </c>
      <c r="V1077" t="s">
        <v>130</v>
      </c>
      <c r="W1077" s="1">
        <v>44523.25640046296</v>
      </c>
      <c r="X1077">
        <v>2369</v>
      </c>
      <c r="Y1077">
        <v>198</v>
      </c>
      <c r="Z1077">
        <v>0</v>
      </c>
      <c r="AA1077">
        <v>198</v>
      </c>
      <c r="AB1077">
        <v>0</v>
      </c>
      <c r="AC1077">
        <v>127</v>
      </c>
      <c r="AD1077">
        <v>-68</v>
      </c>
      <c r="AE1077">
        <v>0</v>
      </c>
      <c r="AF1077">
        <v>0</v>
      </c>
      <c r="AG1077">
        <v>0</v>
      </c>
      <c r="AH1077" t="s">
        <v>182</v>
      </c>
      <c r="AI1077" s="1">
        <v>44523.275277777779</v>
      </c>
      <c r="AJ1077">
        <v>1468</v>
      </c>
      <c r="AK1077">
        <v>1</v>
      </c>
      <c r="AL1077">
        <v>0</v>
      </c>
      <c r="AM1077">
        <v>1</v>
      </c>
      <c r="AN1077">
        <v>0</v>
      </c>
      <c r="AO1077">
        <v>1</v>
      </c>
      <c r="AP1077">
        <v>-69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>
      <c r="A1078" t="s">
        <v>2709</v>
      </c>
      <c r="B1078" t="s">
        <v>79</v>
      </c>
      <c r="C1078" t="s">
        <v>1738</v>
      </c>
      <c r="D1078" t="s">
        <v>81</v>
      </c>
      <c r="E1078" s="2" t="str">
        <f>HYPERLINK("capsilon://?command=openfolder&amp;siteaddress=FAM.docvelocity-na8.net&amp;folderid=FX9A0AEB7A-65CA-AEFE-2872-4C9B1140053F","FX211011813")</f>
        <v>FX211011813</v>
      </c>
      <c r="F1078" t="s">
        <v>19</v>
      </c>
      <c r="G1078" t="s">
        <v>19</v>
      </c>
      <c r="H1078" t="s">
        <v>82</v>
      </c>
      <c r="I1078" t="s">
        <v>2614</v>
      </c>
      <c r="J1078">
        <v>28</v>
      </c>
      <c r="K1078" t="s">
        <v>84</v>
      </c>
      <c r="L1078" t="s">
        <v>85</v>
      </c>
      <c r="M1078" t="s">
        <v>86</v>
      </c>
      <c r="N1078">
        <v>2</v>
      </c>
      <c r="O1078" s="1">
        <v>44522.730891203704</v>
      </c>
      <c r="P1078" s="1">
        <v>44522.748553240737</v>
      </c>
      <c r="Q1078">
        <v>952</v>
      </c>
      <c r="R1078">
        <v>574</v>
      </c>
      <c r="S1078" t="b">
        <v>0</v>
      </c>
      <c r="T1078" t="s">
        <v>87</v>
      </c>
      <c r="U1078" t="b">
        <v>1</v>
      </c>
      <c r="V1078" t="s">
        <v>189</v>
      </c>
      <c r="W1078" s="1">
        <v>44522.743993055556</v>
      </c>
      <c r="X1078">
        <v>276</v>
      </c>
      <c r="Y1078">
        <v>21</v>
      </c>
      <c r="Z1078">
        <v>0</v>
      </c>
      <c r="AA1078">
        <v>21</v>
      </c>
      <c r="AB1078">
        <v>0</v>
      </c>
      <c r="AC1078">
        <v>20</v>
      </c>
      <c r="AD1078">
        <v>7</v>
      </c>
      <c r="AE1078">
        <v>0</v>
      </c>
      <c r="AF1078">
        <v>0</v>
      </c>
      <c r="AG1078">
        <v>0</v>
      </c>
      <c r="AH1078" t="s">
        <v>104</v>
      </c>
      <c r="AI1078" s="1">
        <v>44522.748553240737</v>
      </c>
      <c r="AJ1078">
        <v>298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7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>
      <c r="A1079" t="s">
        <v>2710</v>
      </c>
      <c r="B1079" t="s">
        <v>79</v>
      </c>
      <c r="C1079" t="s">
        <v>238</v>
      </c>
      <c r="D1079" t="s">
        <v>81</v>
      </c>
      <c r="E1079" s="2" t="str">
        <f>HYPERLINK("capsilon://?command=openfolder&amp;siteaddress=FAM.docvelocity-na8.net&amp;folderid=FX36BD2CEB-E032-0F67-9FC0-F194BEF4FBE6","FX211012645")</f>
        <v>FX211012645</v>
      </c>
      <c r="F1079" t="s">
        <v>19</v>
      </c>
      <c r="G1079" t="s">
        <v>19</v>
      </c>
      <c r="H1079" t="s">
        <v>82</v>
      </c>
      <c r="I1079" t="s">
        <v>2711</v>
      </c>
      <c r="J1079">
        <v>38</v>
      </c>
      <c r="K1079" t="s">
        <v>84</v>
      </c>
      <c r="L1079" t="s">
        <v>85</v>
      </c>
      <c r="M1079" t="s">
        <v>86</v>
      </c>
      <c r="N1079">
        <v>2</v>
      </c>
      <c r="O1079" s="1">
        <v>44501.476747685185</v>
      </c>
      <c r="P1079" s="1">
        <v>44501.593043981484</v>
      </c>
      <c r="Q1079">
        <v>9297</v>
      </c>
      <c r="R1079">
        <v>751</v>
      </c>
      <c r="S1079" t="b">
        <v>0</v>
      </c>
      <c r="T1079" t="s">
        <v>87</v>
      </c>
      <c r="U1079" t="b">
        <v>0</v>
      </c>
      <c r="V1079" t="s">
        <v>130</v>
      </c>
      <c r="W1079" s="1">
        <v>44501.487696759257</v>
      </c>
      <c r="X1079">
        <v>179</v>
      </c>
      <c r="Y1079">
        <v>37</v>
      </c>
      <c r="Z1079">
        <v>0</v>
      </c>
      <c r="AA1079">
        <v>37</v>
      </c>
      <c r="AB1079">
        <v>0</v>
      </c>
      <c r="AC1079">
        <v>22</v>
      </c>
      <c r="AD1079">
        <v>1</v>
      </c>
      <c r="AE1079">
        <v>0</v>
      </c>
      <c r="AF1079">
        <v>0</v>
      </c>
      <c r="AG1079">
        <v>0</v>
      </c>
      <c r="AH1079" t="s">
        <v>182</v>
      </c>
      <c r="AI1079" s="1">
        <v>44501.593043981484</v>
      </c>
      <c r="AJ1079">
        <v>572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1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>
      <c r="A1080" t="s">
        <v>2712</v>
      </c>
      <c r="B1080" t="s">
        <v>79</v>
      </c>
      <c r="C1080" t="s">
        <v>1281</v>
      </c>
      <c r="D1080" t="s">
        <v>81</v>
      </c>
      <c r="E1080" s="2" t="str">
        <f>HYPERLINK("capsilon://?command=openfolder&amp;siteaddress=FAM.docvelocity-na8.net&amp;folderid=FXFDDEA007-E53D-2EAA-516C-5967B7F4D937","FX2110254")</f>
        <v>FX2110254</v>
      </c>
      <c r="F1080" t="s">
        <v>19</v>
      </c>
      <c r="G1080" t="s">
        <v>19</v>
      </c>
      <c r="H1080" t="s">
        <v>82</v>
      </c>
      <c r="I1080" t="s">
        <v>2713</v>
      </c>
      <c r="J1080">
        <v>66</v>
      </c>
      <c r="K1080" t="s">
        <v>84</v>
      </c>
      <c r="L1080" t="s">
        <v>85</v>
      </c>
      <c r="M1080" t="s">
        <v>86</v>
      </c>
      <c r="N1080">
        <v>2</v>
      </c>
      <c r="O1080" s="1">
        <v>44502.599606481483</v>
      </c>
      <c r="P1080" s="1">
        <v>44502.793333333335</v>
      </c>
      <c r="Q1080">
        <v>15703</v>
      </c>
      <c r="R1080">
        <v>1035</v>
      </c>
      <c r="S1080" t="b">
        <v>0</v>
      </c>
      <c r="T1080" t="s">
        <v>87</v>
      </c>
      <c r="U1080" t="b">
        <v>0</v>
      </c>
      <c r="V1080" t="s">
        <v>173</v>
      </c>
      <c r="W1080" s="1">
        <v>44502.611689814818</v>
      </c>
      <c r="X1080">
        <v>893</v>
      </c>
      <c r="Y1080">
        <v>52</v>
      </c>
      <c r="Z1080">
        <v>0</v>
      </c>
      <c r="AA1080">
        <v>52</v>
      </c>
      <c r="AB1080">
        <v>0</v>
      </c>
      <c r="AC1080">
        <v>23</v>
      </c>
      <c r="AD1080">
        <v>14</v>
      </c>
      <c r="AE1080">
        <v>0</v>
      </c>
      <c r="AF1080">
        <v>0</v>
      </c>
      <c r="AG1080">
        <v>0</v>
      </c>
      <c r="AH1080" t="s">
        <v>104</v>
      </c>
      <c r="AI1080" s="1">
        <v>44502.793333333335</v>
      </c>
      <c r="AJ1080">
        <v>142</v>
      </c>
      <c r="AK1080">
        <v>1</v>
      </c>
      <c r="AL1080">
        <v>0</v>
      </c>
      <c r="AM1080">
        <v>1</v>
      </c>
      <c r="AN1080">
        <v>0</v>
      </c>
      <c r="AO1080">
        <v>1</v>
      </c>
      <c r="AP1080">
        <v>13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>
      <c r="A1081" t="s">
        <v>2714</v>
      </c>
      <c r="B1081" t="s">
        <v>79</v>
      </c>
      <c r="C1081" t="s">
        <v>2715</v>
      </c>
      <c r="D1081" t="s">
        <v>81</v>
      </c>
      <c r="E1081" s="2" t="str">
        <f>HYPERLINK("capsilon://?command=openfolder&amp;siteaddress=FAM.docvelocity-na8.net&amp;folderid=FXDAE7C675-F6BD-62B8-1356-2E694403658F","FX21111471")</f>
        <v>FX21111471</v>
      </c>
      <c r="F1081" t="s">
        <v>19</v>
      </c>
      <c r="G1081" t="s">
        <v>19</v>
      </c>
      <c r="H1081" t="s">
        <v>82</v>
      </c>
      <c r="I1081" t="s">
        <v>2716</v>
      </c>
      <c r="J1081">
        <v>38</v>
      </c>
      <c r="K1081" t="s">
        <v>84</v>
      </c>
      <c r="L1081" t="s">
        <v>85</v>
      </c>
      <c r="M1081" t="s">
        <v>86</v>
      </c>
      <c r="N1081">
        <v>2</v>
      </c>
      <c r="O1081" s="1">
        <v>44522.870162037034</v>
      </c>
      <c r="P1081" s="1">
        <v>44523.258275462962</v>
      </c>
      <c r="Q1081">
        <v>32922</v>
      </c>
      <c r="R1081">
        <v>611</v>
      </c>
      <c r="S1081" t="b">
        <v>0</v>
      </c>
      <c r="T1081" t="s">
        <v>87</v>
      </c>
      <c r="U1081" t="b">
        <v>0</v>
      </c>
      <c r="V1081" t="s">
        <v>1573</v>
      </c>
      <c r="W1081" s="1">
        <v>44523.240879629629</v>
      </c>
      <c r="X1081">
        <v>283</v>
      </c>
      <c r="Y1081">
        <v>37</v>
      </c>
      <c r="Z1081">
        <v>0</v>
      </c>
      <c r="AA1081">
        <v>37</v>
      </c>
      <c r="AB1081">
        <v>0</v>
      </c>
      <c r="AC1081">
        <v>16</v>
      </c>
      <c r="AD1081">
        <v>1</v>
      </c>
      <c r="AE1081">
        <v>0</v>
      </c>
      <c r="AF1081">
        <v>0</v>
      </c>
      <c r="AG1081">
        <v>0</v>
      </c>
      <c r="AH1081" t="s">
        <v>182</v>
      </c>
      <c r="AI1081" s="1">
        <v>44523.258275462962</v>
      </c>
      <c r="AJ1081">
        <v>328</v>
      </c>
      <c r="AK1081">
        <v>1</v>
      </c>
      <c r="AL1081">
        <v>0</v>
      </c>
      <c r="AM1081">
        <v>1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>
      <c r="A1082" t="s">
        <v>2717</v>
      </c>
      <c r="B1082" t="s">
        <v>79</v>
      </c>
      <c r="C1082" t="s">
        <v>2252</v>
      </c>
      <c r="D1082" t="s">
        <v>81</v>
      </c>
      <c r="E1082" s="2" t="str">
        <f>HYPERLINK("capsilon://?command=openfolder&amp;siteaddress=FAM.docvelocity-na8.net&amp;folderid=FX110728BE-93BD-0437-AA7F-2CDD9F608D42","FX211013153")</f>
        <v>FX211013153</v>
      </c>
      <c r="F1082" t="s">
        <v>19</v>
      </c>
      <c r="G1082" t="s">
        <v>19</v>
      </c>
      <c r="H1082" t="s">
        <v>82</v>
      </c>
      <c r="I1082" t="s">
        <v>2253</v>
      </c>
      <c r="J1082">
        <v>52</v>
      </c>
      <c r="K1082" t="s">
        <v>84</v>
      </c>
      <c r="L1082" t="s">
        <v>85</v>
      </c>
      <c r="M1082" t="s">
        <v>86</v>
      </c>
      <c r="N1082">
        <v>2</v>
      </c>
      <c r="O1082" s="1">
        <v>44502.603587962964</v>
      </c>
      <c r="P1082" s="1">
        <v>44502.671099537038</v>
      </c>
      <c r="Q1082">
        <v>2856</v>
      </c>
      <c r="R1082">
        <v>2977</v>
      </c>
      <c r="S1082" t="b">
        <v>0</v>
      </c>
      <c r="T1082" t="s">
        <v>87</v>
      </c>
      <c r="U1082" t="b">
        <v>1</v>
      </c>
      <c r="V1082" t="s">
        <v>173</v>
      </c>
      <c r="W1082" s="1">
        <v>44502.628055555557</v>
      </c>
      <c r="X1082">
        <v>1413</v>
      </c>
      <c r="Y1082">
        <v>164</v>
      </c>
      <c r="Z1082">
        <v>0</v>
      </c>
      <c r="AA1082">
        <v>164</v>
      </c>
      <c r="AB1082">
        <v>0</v>
      </c>
      <c r="AC1082">
        <v>34</v>
      </c>
      <c r="AD1082">
        <v>-112</v>
      </c>
      <c r="AE1082">
        <v>0</v>
      </c>
      <c r="AF1082">
        <v>0</v>
      </c>
      <c r="AG1082">
        <v>0</v>
      </c>
      <c r="AH1082" t="s">
        <v>89</v>
      </c>
      <c r="AI1082" s="1">
        <v>44502.671099537038</v>
      </c>
      <c r="AJ1082">
        <v>1546</v>
      </c>
      <c r="AK1082">
        <v>2</v>
      </c>
      <c r="AL1082">
        <v>0</v>
      </c>
      <c r="AM1082">
        <v>2</v>
      </c>
      <c r="AN1082">
        <v>0</v>
      </c>
      <c r="AO1082">
        <v>2</v>
      </c>
      <c r="AP1082">
        <v>-114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>
      <c r="A1083" t="s">
        <v>2718</v>
      </c>
      <c r="B1083" t="s">
        <v>79</v>
      </c>
      <c r="C1083" t="s">
        <v>258</v>
      </c>
      <c r="D1083" t="s">
        <v>81</v>
      </c>
      <c r="E1083" s="2" t="str">
        <f>HYPERLINK("capsilon://?command=openfolder&amp;siteaddress=FAM.docvelocity-na8.net&amp;folderid=FX1F46A0AD-E577-D8CC-0ECA-0A2931077238","FX21107406")</f>
        <v>FX21107406</v>
      </c>
      <c r="F1083" t="s">
        <v>19</v>
      </c>
      <c r="G1083" t="s">
        <v>19</v>
      </c>
      <c r="H1083" t="s">
        <v>82</v>
      </c>
      <c r="I1083" t="s">
        <v>2618</v>
      </c>
      <c r="J1083">
        <v>216</v>
      </c>
      <c r="K1083" t="s">
        <v>84</v>
      </c>
      <c r="L1083" t="s">
        <v>85</v>
      </c>
      <c r="M1083" t="s">
        <v>86</v>
      </c>
      <c r="N1083">
        <v>2</v>
      </c>
      <c r="O1083" s="1">
        <v>44523.180821759262</v>
      </c>
      <c r="P1083" s="1">
        <v>44523.228067129632</v>
      </c>
      <c r="Q1083">
        <v>375</v>
      </c>
      <c r="R1083">
        <v>3707</v>
      </c>
      <c r="S1083" t="b">
        <v>0</v>
      </c>
      <c r="T1083" t="s">
        <v>87</v>
      </c>
      <c r="U1083" t="b">
        <v>1</v>
      </c>
      <c r="V1083" t="s">
        <v>1573</v>
      </c>
      <c r="W1083" s="1">
        <v>44523.208425925928</v>
      </c>
      <c r="X1083">
        <v>2359</v>
      </c>
      <c r="Y1083">
        <v>237</v>
      </c>
      <c r="Z1083">
        <v>0</v>
      </c>
      <c r="AA1083">
        <v>237</v>
      </c>
      <c r="AB1083">
        <v>0</v>
      </c>
      <c r="AC1083">
        <v>177</v>
      </c>
      <c r="AD1083">
        <v>-21</v>
      </c>
      <c r="AE1083">
        <v>0</v>
      </c>
      <c r="AF1083">
        <v>0</v>
      </c>
      <c r="AG1083">
        <v>0</v>
      </c>
      <c r="AH1083" t="s">
        <v>721</v>
      </c>
      <c r="AI1083" s="1">
        <v>44523.228067129632</v>
      </c>
      <c r="AJ1083">
        <v>1348</v>
      </c>
      <c r="AK1083">
        <v>3</v>
      </c>
      <c r="AL1083">
        <v>0</v>
      </c>
      <c r="AM1083">
        <v>3</v>
      </c>
      <c r="AN1083">
        <v>0</v>
      </c>
      <c r="AO1083">
        <v>3</v>
      </c>
      <c r="AP1083">
        <v>-24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>
      <c r="A1084" t="s">
        <v>2719</v>
      </c>
      <c r="B1084" t="s">
        <v>79</v>
      </c>
      <c r="C1084" t="s">
        <v>2623</v>
      </c>
      <c r="D1084" t="s">
        <v>81</v>
      </c>
      <c r="E1084" s="2" t="str">
        <f>HYPERLINK("capsilon://?command=openfolder&amp;siteaddress=FAM.docvelocity-na8.net&amp;folderid=FX547A122B-7BB5-1DD3-5FC3-00BDD669BE5F","FX21114542")</f>
        <v>FX21114542</v>
      </c>
      <c r="F1084" t="s">
        <v>19</v>
      </c>
      <c r="G1084" t="s">
        <v>19</v>
      </c>
      <c r="H1084" t="s">
        <v>82</v>
      </c>
      <c r="I1084" t="s">
        <v>2624</v>
      </c>
      <c r="J1084">
        <v>88</v>
      </c>
      <c r="K1084" t="s">
        <v>84</v>
      </c>
      <c r="L1084" t="s">
        <v>85</v>
      </c>
      <c r="M1084" t="s">
        <v>86</v>
      </c>
      <c r="N1084">
        <v>2</v>
      </c>
      <c r="O1084" s="1">
        <v>44523.183182870373</v>
      </c>
      <c r="P1084" s="1">
        <v>44523.234340277777</v>
      </c>
      <c r="Q1084">
        <v>2770</v>
      </c>
      <c r="R1084">
        <v>1650</v>
      </c>
      <c r="S1084" t="b">
        <v>0</v>
      </c>
      <c r="T1084" t="s">
        <v>87</v>
      </c>
      <c r="U1084" t="b">
        <v>1</v>
      </c>
      <c r="V1084" t="s">
        <v>130</v>
      </c>
      <c r="W1084" s="1">
        <v>44523.203275462962</v>
      </c>
      <c r="X1084">
        <v>1100</v>
      </c>
      <c r="Y1084">
        <v>92</v>
      </c>
      <c r="Z1084">
        <v>0</v>
      </c>
      <c r="AA1084">
        <v>92</v>
      </c>
      <c r="AB1084">
        <v>0</v>
      </c>
      <c r="AC1084">
        <v>70</v>
      </c>
      <c r="AD1084">
        <v>-4</v>
      </c>
      <c r="AE1084">
        <v>0</v>
      </c>
      <c r="AF1084">
        <v>0</v>
      </c>
      <c r="AG1084">
        <v>0</v>
      </c>
      <c r="AH1084" t="s">
        <v>721</v>
      </c>
      <c r="AI1084" s="1">
        <v>44523.234340277777</v>
      </c>
      <c r="AJ1084">
        <v>541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-4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>
      <c r="A1085" t="s">
        <v>2720</v>
      </c>
      <c r="B1085" t="s">
        <v>79</v>
      </c>
      <c r="C1085" t="s">
        <v>1808</v>
      </c>
      <c r="D1085" t="s">
        <v>81</v>
      </c>
      <c r="E1085" s="2" t="str">
        <f>HYPERLINK("capsilon://?command=openfolder&amp;siteaddress=FAM.docvelocity-na8.net&amp;folderid=FXBCC60E42-F5A6-05E3-3319-D1853C2D2E30","FX211012027")</f>
        <v>FX211012027</v>
      </c>
      <c r="F1085" t="s">
        <v>19</v>
      </c>
      <c r="G1085" t="s">
        <v>19</v>
      </c>
      <c r="H1085" t="s">
        <v>82</v>
      </c>
      <c r="I1085" t="s">
        <v>2674</v>
      </c>
      <c r="J1085">
        <v>76</v>
      </c>
      <c r="K1085" t="s">
        <v>84</v>
      </c>
      <c r="L1085" t="s">
        <v>85</v>
      </c>
      <c r="M1085" t="s">
        <v>86</v>
      </c>
      <c r="N1085">
        <v>2</v>
      </c>
      <c r="O1085" s="1">
        <v>44523.185682870368</v>
      </c>
      <c r="P1085" s="1">
        <v>44523.240995370368</v>
      </c>
      <c r="Q1085">
        <v>3518</v>
      </c>
      <c r="R1085">
        <v>1261</v>
      </c>
      <c r="S1085" t="b">
        <v>0</v>
      </c>
      <c r="T1085" t="s">
        <v>87</v>
      </c>
      <c r="U1085" t="b">
        <v>1</v>
      </c>
      <c r="V1085" t="s">
        <v>130</v>
      </c>
      <c r="W1085" s="1">
        <v>44523.211157407408</v>
      </c>
      <c r="X1085">
        <v>680</v>
      </c>
      <c r="Y1085">
        <v>74</v>
      </c>
      <c r="Z1085">
        <v>0</v>
      </c>
      <c r="AA1085">
        <v>74</v>
      </c>
      <c r="AB1085">
        <v>0</v>
      </c>
      <c r="AC1085">
        <v>41</v>
      </c>
      <c r="AD1085">
        <v>2</v>
      </c>
      <c r="AE1085">
        <v>0</v>
      </c>
      <c r="AF1085">
        <v>0</v>
      </c>
      <c r="AG1085">
        <v>0</v>
      </c>
      <c r="AH1085" t="s">
        <v>721</v>
      </c>
      <c r="AI1085" s="1">
        <v>44523.240995370368</v>
      </c>
      <c r="AJ1085">
        <v>574</v>
      </c>
      <c r="AK1085">
        <v>2</v>
      </c>
      <c r="AL1085">
        <v>0</v>
      </c>
      <c r="AM1085">
        <v>2</v>
      </c>
      <c r="AN1085">
        <v>0</v>
      </c>
      <c r="AO1085">
        <v>1</v>
      </c>
      <c r="AP1085">
        <v>0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>
      <c r="A1086" t="s">
        <v>2721</v>
      </c>
      <c r="B1086" t="s">
        <v>79</v>
      </c>
      <c r="C1086" t="s">
        <v>701</v>
      </c>
      <c r="D1086" t="s">
        <v>81</v>
      </c>
      <c r="E1086" s="2" t="str">
        <f>HYPERLINK("capsilon://?command=openfolder&amp;siteaddress=FAM.docvelocity-na8.net&amp;folderid=FX5FA11D5F-710B-7A78-FB07-7AA4F9994670","FX21111077")</f>
        <v>FX21111077</v>
      </c>
      <c r="F1086" t="s">
        <v>19</v>
      </c>
      <c r="G1086" t="s">
        <v>19</v>
      </c>
      <c r="H1086" t="s">
        <v>82</v>
      </c>
      <c r="I1086" t="s">
        <v>2699</v>
      </c>
      <c r="J1086">
        <v>38</v>
      </c>
      <c r="K1086" t="s">
        <v>84</v>
      </c>
      <c r="L1086" t="s">
        <v>85</v>
      </c>
      <c r="M1086" t="s">
        <v>86</v>
      </c>
      <c r="N1086">
        <v>2</v>
      </c>
      <c r="O1086" s="1">
        <v>44523.268425925926</v>
      </c>
      <c r="P1086" s="1">
        <v>44523.285717592589</v>
      </c>
      <c r="Q1086">
        <v>340</v>
      </c>
      <c r="R1086">
        <v>1154</v>
      </c>
      <c r="S1086" t="b">
        <v>0</v>
      </c>
      <c r="T1086" t="s">
        <v>87</v>
      </c>
      <c r="U1086" t="b">
        <v>1</v>
      </c>
      <c r="V1086" t="s">
        <v>290</v>
      </c>
      <c r="W1086" s="1">
        <v>44523.278703703705</v>
      </c>
      <c r="X1086">
        <v>815</v>
      </c>
      <c r="Y1086">
        <v>37</v>
      </c>
      <c r="Z1086">
        <v>0</v>
      </c>
      <c r="AA1086">
        <v>37</v>
      </c>
      <c r="AB1086">
        <v>0</v>
      </c>
      <c r="AC1086">
        <v>34</v>
      </c>
      <c r="AD1086">
        <v>1</v>
      </c>
      <c r="AE1086">
        <v>0</v>
      </c>
      <c r="AF1086">
        <v>0</v>
      </c>
      <c r="AG1086">
        <v>0</v>
      </c>
      <c r="AH1086" t="s">
        <v>182</v>
      </c>
      <c r="AI1086" s="1">
        <v>44523.285717592589</v>
      </c>
      <c r="AJ1086">
        <v>339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1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>
      <c r="A1087" t="s">
        <v>2722</v>
      </c>
      <c r="B1087" t="s">
        <v>79</v>
      </c>
      <c r="C1087" t="s">
        <v>2523</v>
      </c>
      <c r="D1087" t="s">
        <v>81</v>
      </c>
      <c r="E1087" s="2" t="str">
        <f>HYPERLINK("capsilon://?command=openfolder&amp;siteaddress=FAM.docvelocity-na8.net&amp;folderid=FXAE382558-FA63-1364-7AE6-A808D460D469","FX21117848")</f>
        <v>FX21117848</v>
      </c>
      <c r="F1087" t="s">
        <v>19</v>
      </c>
      <c r="G1087" t="s">
        <v>19</v>
      </c>
      <c r="H1087" t="s">
        <v>82</v>
      </c>
      <c r="I1087" t="s">
        <v>2723</v>
      </c>
      <c r="J1087">
        <v>66</v>
      </c>
      <c r="K1087" t="s">
        <v>84</v>
      </c>
      <c r="L1087" t="s">
        <v>85</v>
      </c>
      <c r="M1087" t="s">
        <v>86</v>
      </c>
      <c r="N1087">
        <v>2</v>
      </c>
      <c r="O1087" s="1">
        <v>44523.306979166664</v>
      </c>
      <c r="P1087" s="1">
        <v>44523.339398148149</v>
      </c>
      <c r="Q1087">
        <v>2112</v>
      </c>
      <c r="R1087">
        <v>689</v>
      </c>
      <c r="S1087" t="b">
        <v>0</v>
      </c>
      <c r="T1087" t="s">
        <v>87</v>
      </c>
      <c r="U1087" t="b">
        <v>0</v>
      </c>
      <c r="V1087" t="s">
        <v>99</v>
      </c>
      <c r="W1087" s="1">
        <v>44523.315127314818</v>
      </c>
      <c r="X1087">
        <v>267</v>
      </c>
      <c r="Y1087">
        <v>52</v>
      </c>
      <c r="Z1087">
        <v>0</v>
      </c>
      <c r="AA1087">
        <v>52</v>
      </c>
      <c r="AB1087">
        <v>0</v>
      </c>
      <c r="AC1087">
        <v>14</v>
      </c>
      <c r="AD1087">
        <v>14</v>
      </c>
      <c r="AE1087">
        <v>0</v>
      </c>
      <c r="AF1087">
        <v>0</v>
      </c>
      <c r="AG1087">
        <v>0</v>
      </c>
      <c r="AH1087" t="s">
        <v>182</v>
      </c>
      <c r="AI1087" s="1">
        <v>44523.339398148149</v>
      </c>
      <c r="AJ1087">
        <v>422</v>
      </c>
      <c r="AK1087">
        <v>2</v>
      </c>
      <c r="AL1087">
        <v>0</v>
      </c>
      <c r="AM1087">
        <v>2</v>
      </c>
      <c r="AN1087">
        <v>0</v>
      </c>
      <c r="AO1087">
        <v>2</v>
      </c>
      <c r="AP1087">
        <v>12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>
      <c r="A1088" t="s">
        <v>2724</v>
      </c>
      <c r="B1088" t="s">
        <v>79</v>
      </c>
      <c r="C1088" t="s">
        <v>2469</v>
      </c>
      <c r="D1088" t="s">
        <v>81</v>
      </c>
      <c r="E1088" s="2" t="str">
        <f>HYPERLINK("capsilon://?command=openfolder&amp;siteaddress=FAM.docvelocity-na8.net&amp;folderid=FX773BBA88-4FC9-E0B2-625D-2AE0ACC231C2","FX211010077")</f>
        <v>FX211010077</v>
      </c>
      <c r="F1088" t="s">
        <v>19</v>
      </c>
      <c r="G1088" t="s">
        <v>19</v>
      </c>
      <c r="H1088" t="s">
        <v>82</v>
      </c>
      <c r="I1088" t="s">
        <v>2725</v>
      </c>
      <c r="J1088">
        <v>66</v>
      </c>
      <c r="K1088" t="s">
        <v>84</v>
      </c>
      <c r="L1088" t="s">
        <v>85</v>
      </c>
      <c r="M1088" t="s">
        <v>86</v>
      </c>
      <c r="N1088">
        <v>2</v>
      </c>
      <c r="O1088" s="1">
        <v>44523.329976851855</v>
      </c>
      <c r="P1088" s="1">
        <v>44523.37636574074</v>
      </c>
      <c r="Q1088">
        <v>2055</v>
      </c>
      <c r="R1088">
        <v>1953</v>
      </c>
      <c r="S1088" t="b">
        <v>0</v>
      </c>
      <c r="T1088" t="s">
        <v>87</v>
      </c>
      <c r="U1088" t="b">
        <v>0</v>
      </c>
      <c r="V1088" t="s">
        <v>99</v>
      </c>
      <c r="W1088" s="1">
        <v>44523.359652777777</v>
      </c>
      <c r="X1088">
        <v>1391</v>
      </c>
      <c r="Y1088">
        <v>52</v>
      </c>
      <c r="Z1088">
        <v>0</v>
      </c>
      <c r="AA1088">
        <v>52</v>
      </c>
      <c r="AB1088">
        <v>0</v>
      </c>
      <c r="AC1088">
        <v>34</v>
      </c>
      <c r="AD1088">
        <v>14</v>
      </c>
      <c r="AE1088">
        <v>0</v>
      </c>
      <c r="AF1088">
        <v>0</v>
      </c>
      <c r="AG1088">
        <v>0</v>
      </c>
      <c r="AH1088" t="s">
        <v>182</v>
      </c>
      <c r="AI1088" s="1">
        <v>44523.37636574074</v>
      </c>
      <c r="AJ1088">
        <v>562</v>
      </c>
      <c r="AK1088">
        <v>2</v>
      </c>
      <c r="AL1088">
        <v>0</v>
      </c>
      <c r="AM1088">
        <v>2</v>
      </c>
      <c r="AN1088">
        <v>0</v>
      </c>
      <c r="AO1088">
        <v>6</v>
      </c>
      <c r="AP1088">
        <v>12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>
      <c r="A1089" t="s">
        <v>2726</v>
      </c>
      <c r="B1089" t="s">
        <v>79</v>
      </c>
      <c r="C1089" t="s">
        <v>2550</v>
      </c>
      <c r="D1089" t="s">
        <v>81</v>
      </c>
      <c r="E1089" s="2" t="str">
        <f>HYPERLINK("capsilon://?command=openfolder&amp;siteaddress=FAM.docvelocity-na8.net&amp;folderid=FX1AC417A4-33BC-6375-482A-04ECEF590B34","FX21116600")</f>
        <v>FX21116600</v>
      </c>
      <c r="F1089" t="s">
        <v>19</v>
      </c>
      <c r="G1089" t="s">
        <v>19</v>
      </c>
      <c r="H1089" t="s">
        <v>82</v>
      </c>
      <c r="I1089" t="s">
        <v>2727</v>
      </c>
      <c r="J1089">
        <v>66</v>
      </c>
      <c r="K1089" t="s">
        <v>84</v>
      </c>
      <c r="L1089" t="s">
        <v>85</v>
      </c>
      <c r="M1089" t="s">
        <v>86</v>
      </c>
      <c r="N1089">
        <v>2</v>
      </c>
      <c r="O1089" s="1">
        <v>44523.358738425923</v>
      </c>
      <c r="P1089" s="1">
        <v>44523.381423611114</v>
      </c>
      <c r="Q1089">
        <v>874</v>
      </c>
      <c r="R1089">
        <v>1086</v>
      </c>
      <c r="S1089" t="b">
        <v>0</v>
      </c>
      <c r="T1089" t="s">
        <v>87</v>
      </c>
      <c r="U1089" t="b">
        <v>0</v>
      </c>
      <c r="V1089" t="s">
        <v>99</v>
      </c>
      <c r="W1089" s="1">
        <v>44523.367175925923</v>
      </c>
      <c r="X1089">
        <v>649</v>
      </c>
      <c r="Y1089">
        <v>52</v>
      </c>
      <c r="Z1089">
        <v>0</v>
      </c>
      <c r="AA1089">
        <v>52</v>
      </c>
      <c r="AB1089">
        <v>0</v>
      </c>
      <c r="AC1089">
        <v>34</v>
      </c>
      <c r="AD1089">
        <v>14</v>
      </c>
      <c r="AE1089">
        <v>0</v>
      </c>
      <c r="AF1089">
        <v>0</v>
      </c>
      <c r="AG1089">
        <v>0</v>
      </c>
      <c r="AH1089" t="s">
        <v>182</v>
      </c>
      <c r="AI1089" s="1">
        <v>44523.381423611114</v>
      </c>
      <c r="AJ1089">
        <v>437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14</v>
      </c>
      <c r="AQ1089">
        <v>0</v>
      </c>
      <c r="AR1089">
        <v>0</v>
      </c>
      <c r="AS1089">
        <v>0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>
      <c r="A1090" t="s">
        <v>2728</v>
      </c>
      <c r="B1090" t="s">
        <v>79</v>
      </c>
      <c r="C1090" t="s">
        <v>2729</v>
      </c>
      <c r="D1090" t="s">
        <v>81</v>
      </c>
      <c r="E1090" s="2" t="str">
        <f>HYPERLINK("capsilon://?command=openfolder&amp;siteaddress=FAM.docvelocity-na8.net&amp;folderid=FXBF266556-ED09-E799-02B5-39C03CD72642","FX21109276")</f>
        <v>FX21109276</v>
      </c>
      <c r="F1090" t="s">
        <v>19</v>
      </c>
      <c r="G1090" t="s">
        <v>19</v>
      </c>
      <c r="H1090" t="s">
        <v>82</v>
      </c>
      <c r="I1090" t="s">
        <v>2730</v>
      </c>
      <c r="J1090">
        <v>66</v>
      </c>
      <c r="K1090" t="s">
        <v>84</v>
      </c>
      <c r="L1090" t="s">
        <v>85</v>
      </c>
      <c r="M1090" t="s">
        <v>86</v>
      </c>
      <c r="N1090">
        <v>2</v>
      </c>
      <c r="O1090" s="1">
        <v>44523.374699074076</v>
      </c>
      <c r="P1090" s="1">
        <v>44523.382268518515</v>
      </c>
      <c r="Q1090">
        <v>552</v>
      </c>
      <c r="R1090">
        <v>102</v>
      </c>
      <c r="S1090" t="b">
        <v>0</v>
      </c>
      <c r="T1090" t="s">
        <v>87</v>
      </c>
      <c r="U1090" t="b">
        <v>0</v>
      </c>
      <c r="V1090" t="s">
        <v>290</v>
      </c>
      <c r="W1090" s="1">
        <v>44523.375474537039</v>
      </c>
      <c r="X1090">
        <v>30</v>
      </c>
      <c r="Y1090">
        <v>0</v>
      </c>
      <c r="Z1090">
        <v>0</v>
      </c>
      <c r="AA1090">
        <v>0</v>
      </c>
      <c r="AB1090">
        <v>52</v>
      </c>
      <c r="AC1090">
        <v>0</v>
      </c>
      <c r="AD1090">
        <v>66</v>
      </c>
      <c r="AE1090">
        <v>0</v>
      </c>
      <c r="AF1090">
        <v>0</v>
      </c>
      <c r="AG1090">
        <v>0</v>
      </c>
      <c r="AH1090" t="s">
        <v>182</v>
      </c>
      <c r="AI1090" s="1">
        <v>44523.382268518515</v>
      </c>
      <c r="AJ1090">
        <v>72</v>
      </c>
      <c r="AK1090">
        <v>0</v>
      </c>
      <c r="AL1090">
        <v>0</v>
      </c>
      <c r="AM1090">
        <v>0</v>
      </c>
      <c r="AN1090">
        <v>52</v>
      </c>
      <c r="AO1090">
        <v>0</v>
      </c>
      <c r="AP1090">
        <v>66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>
      <c r="A1091" t="s">
        <v>2731</v>
      </c>
      <c r="B1091" t="s">
        <v>79</v>
      </c>
      <c r="C1091" t="s">
        <v>2732</v>
      </c>
      <c r="D1091" t="s">
        <v>81</v>
      </c>
      <c r="E1091" s="2" t="str">
        <f>HYPERLINK("capsilon://?command=openfolder&amp;siteaddress=FAM.docvelocity-na8.net&amp;folderid=FXE9E9114D-851C-A899-4685-C18C1AA292FE","FX21119862")</f>
        <v>FX21119862</v>
      </c>
      <c r="F1091" t="s">
        <v>19</v>
      </c>
      <c r="G1091" t="s">
        <v>19</v>
      </c>
      <c r="H1091" t="s">
        <v>82</v>
      </c>
      <c r="I1091" t="s">
        <v>2733</v>
      </c>
      <c r="J1091">
        <v>132</v>
      </c>
      <c r="K1091" t="s">
        <v>84</v>
      </c>
      <c r="L1091" t="s">
        <v>85</v>
      </c>
      <c r="M1091" t="s">
        <v>86</v>
      </c>
      <c r="N1091">
        <v>2</v>
      </c>
      <c r="O1091" s="1">
        <v>44523.375115740739</v>
      </c>
      <c r="P1091" s="1">
        <v>44523.384131944447</v>
      </c>
      <c r="Q1091">
        <v>409</v>
      </c>
      <c r="R1091">
        <v>370</v>
      </c>
      <c r="S1091" t="b">
        <v>0</v>
      </c>
      <c r="T1091" t="s">
        <v>87</v>
      </c>
      <c r="U1091" t="b">
        <v>0</v>
      </c>
      <c r="V1091" t="s">
        <v>231</v>
      </c>
      <c r="W1091" s="1">
        <v>44523.380648148152</v>
      </c>
      <c r="X1091">
        <v>188</v>
      </c>
      <c r="Y1091">
        <v>0</v>
      </c>
      <c r="Z1091">
        <v>0</v>
      </c>
      <c r="AA1091">
        <v>0</v>
      </c>
      <c r="AB1091">
        <v>104</v>
      </c>
      <c r="AC1091">
        <v>0</v>
      </c>
      <c r="AD1091">
        <v>132</v>
      </c>
      <c r="AE1091">
        <v>0</v>
      </c>
      <c r="AF1091">
        <v>0</v>
      </c>
      <c r="AG1091">
        <v>0</v>
      </c>
      <c r="AH1091" t="s">
        <v>182</v>
      </c>
      <c r="AI1091" s="1">
        <v>44523.384131944447</v>
      </c>
      <c r="AJ1091">
        <v>161</v>
      </c>
      <c r="AK1091">
        <v>0</v>
      </c>
      <c r="AL1091">
        <v>0</v>
      </c>
      <c r="AM1091">
        <v>0</v>
      </c>
      <c r="AN1091">
        <v>104</v>
      </c>
      <c r="AO1091">
        <v>0</v>
      </c>
      <c r="AP1091">
        <v>132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>
      <c r="A1092" t="s">
        <v>2734</v>
      </c>
      <c r="B1092" t="s">
        <v>79</v>
      </c>
      <c r="C1092" t="s">
        <v>1808</v>
      </c>
      <c r="D1092" t="s">
        <v>81</v>
      </c>
      <c r="E1092" s="2" t="str">
        <f>HYPERLINK("capsilon://?command=openfolder&amp;siteaddress=FAM.docvelocity-na8.net&amp;folderid=FXBCC60E42-F5A6-05E3-3319-D1853C2D2E30","FX211012027")</f>
        <v>FX211012027</v>
      </c>
      <c r="F1092" t="s">
        <v>19</v>
      </c>
      <c r="G1092" t="s">
        <v>19</v>
      </c>
      <c r="H1092" t="s">
        <v>82</v>
      </c>
      <c r="I1092" t="s">
        <v>2735</v>
      </c>
      <c r="J1092">
        <v>66</v>
      </c>
      <c r="K1092" t="s">
        <v>84</v>
      </c>
      <c r="L1092" t="s">
        <v>85</v>
      </c>
      <c r="M1092" t="s">
        <v>86</v>
      </c>
      <c r="N1092">
        <v>1</v>
      </c>
      <c r="O1092" s="1">
        <v>44502.606909722221</v>
      </c>
      <c r="P1092" s="1">
        <v>44502.654467592591</v>
      </c>
      <c r="Q1092">
        <v>3793</v>
      </c>
      <c r="R1092">
        <v>316</v>
      </c>
      <c r="S1092" t="b">
        <v>0</v>
      </c>
      <c r="T1092" t="s">
        <v>87</v>
      </c>
      <c r="U1092" t="b">
        <v>0</v>
      </c>
      <c r="V1092" t="s">
        <v>108</v>
      </c>
      <c r="W1092" s="1">
        <v>44502.654467592591</v>
      </c>
      <c r="X1092">
        <v>155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66</v>
      </c>
      <c r="AE1092">
        <v>52</v>
      </c>
      <c r="AF1092">
        <v>0</v>
      </c>
      <c r="AG1092">
        <v>1</v>
      </c>
      <c r="AH1092" t="s">
        <v>87</v>
      </c>
      <c r="AI1092" t="s">
        <v>87</v>
      </c>
      <c r="AJ1092" t="s">
        <v>87</v>
      </c>
      <c r="AK1092" t="s">
        <v>87</v>
      </c>
      <c r="AL1092" t="s">
        <v>87</v>
      </c>
      <c r="AM1092" t="s">
        <v>87</v>
      </c>
      <c r="AN1092" t="s">
        <v>87</v>
      </c>
      <c r="AO1092" t="s">
        <v>87</v>
      </c>
      <c r="AP1092" t="s">
        <v>87</v>
      </c>
      <c r="AQ1092" t="s">
        <v>87</v>
      </c>
      <c r="AR1092" t="s">
        <v>87</v>
      </c>
      <c r="AS1092" t="s">
        <v>87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>
      <c r="A1093" t="s">
        <v>2736</v>
      </c>
      <c r="B1093" t="s">
        <v>79</v>
      </c>
      <c r="C1093" t="s">
        <v>2737</v>
      </c>
      <c r="D1093" t="s">
        <v>81</v>
      </c>
      <c r="E1093" s="2" t="str">
        <f>HYPERLINK("capsilon://?command=openfolder&amp;siteaddress=FAM.docvelocity-na8.net&amp;folderid=FXDE0DD657-F15D-3D09-031D-99D22BD08070","FX211111806")</f>
        <v>FX211111806</v>
      </c>
      <c r="F1093" t="s">
        <v>19</v>
      </c>
      <c r="G1093" t="s">
        <v>19</v>
      </c>
      <c r="H1093" t="s">
        <v>82</v>
      </c>
      <c r="I1093" t="s">
        <v>2738</v>
      </c>
      <c r="J1093">
        <v>38</v>
      </c>
      <c r="K1093" t="s">
        <v>84</v>
      </c>
      <c r="L1093" t="s">
        <v>85</v>
      </c>
      <c r="M1093" t="s">
        <v>86</v>
      </c>
      <c r="N1093">
        <v>2</v>
      </c>
      <c r="O1093" s="1">
        <v>44523.384201388886</v>
      </c>
      <c r="P1093" s="1">
        <v>44523.416284722225</v>
      </c>
      <c r="Q1093">
        <v>1741</v>
      </c>
      <c r="R1093">
        <v>1031</v>
      </c>
      <c r="S1093" t="b">
        <v>0</v>
      </c>
      <c r="T1093" t="s">
        <v>87</v>
      </c>
      <c r="U1093" t="b">
        <v>0</v>
      </c>
      <c r="V1093" t="s">
        <v>99</v>
      </c>
      <c r="W1093" s="1">
        <v>44523.4059837963</v>
      </c>
      <c r="X1093">
        <v>810</v>
      </c>
      <c r="Y1093">
        <v>37</v>
      </c>
      <c r="Z1093">
        <v>0</v>
      </c>
      <c r="AA1093">
        <v>37</v>
      </c>
      <c r="AB1093">
        <v>0</v>
      </c>
      <c r="AC1093">
        <v>26</v>
      </c>
      <c r="AD1093">
        <v>1</v>
      </c>
      <c r="AE1093">
        <v>0</v>
      </c>
      <c r="AF1093">
        <v>0</v>
      </c>
      <c r="AG1093">
        <v>0</v>
      </c>
      <c r="AH1093" t="s">
        <v>721</v>
      </c>
      <c r="AI1093" s="1">
        <v>44523.416284722225</v>
      </c>
      <c r="AJ1093">
        <v>221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1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>
      <c r="A1094" t="s">
        <v>2739</v>
      </c>
      <c r="B1094" t="s">
        <v>79</v>
      </c>
      <c r="C1094" t="s">
        <v>2112</v>
      </c>
      <c r="D1094" t="s">
        <v>81</v>
      </c>
      <c r="E1094" s="2" t="str">
        <f>HYPERLINK("capsilon://?command=openfolder&amp;siteaddress=FAM.docvelocity-na8.net&amp;folderid=FXDC0D91F7-F9B3-BE9E-EA6D-EF6371E72857","FX211013510")</f>
        <v>FX211013510</v>
      </c>
      <c r="F1094" t="s">
        <v>19</v>
      </c>
      <c r="G1094" t="s">
        <v>19</v>
      </c>
      <c r="H1094" t="s">
        <v>82</v>
      </c>
      <c r="I1094" t="s">
        <v>2740</v>
      </c>
      <c r="J1094">
        <v>66</v>
      </c>
      <c r="K1094" t="s">
        <v>84</v>
      </c>
      <c r="L1094" t="s">
        <v>85</v>
      </c>
      <c r="M1094" t="s">
        <v>86</v>
      </c>
      <c r="N1094">
        <v>2</v>
      </c>
      <c r="O1094" s="1">
        <v>44523.400370370371</v>
      </c>
      <c r="P1094" s="1">
        <v>44523.440046296295</v>
      </c>
      <c r="Q1094">
        <v>3320</v>
      </c>
      <c r="R1094">
        <v>108</v>
      </c>
      <c r="S1094" t="b">
        <v>0</v>
      </c>
      <c r="T1094" t="s">
        <v>87</v>
      </c>
      <c r="U1094" t="b">
        <v>0</v>
      </c>
      <c r="V1094" t="s">
        <v>231</v>
      </c>
      <c r="W1094" s="1">
        <v>44523.401817129627</v>
      </c>
      <c r="X1094">
        <v>81</v>
      </c>
      <c r="Y1094">
        <v>0</v>
      </c>
      <c r="Z1094">
        <v>0</v>
      </c>
      <c r="AA1094">
        <v>0</v>
      </c>
      <c r="AB1094">
        <v>52</v>
      </c>
      <c r="AC1094">
        <v>0</v>
      </c>
      <c r="AD1094">
        <v>66</v>
      </c>
      <c r="AE1094">
        <v>0</v>
      </c>
      <c r="AF1094">
        <v>0</v>
      </c>
      <c r="AG1094">
        <v>0</v>
      </c>
      <c r="AH1094" t="s">
        <v>104</v>
      </c>
      <c r="AI1094" s="1">
        <v>44523.440046296295</v>
      </c>
      <c r="AJ1094">
        <v>17</v>
      </c>
      <c r="AK1094">
        <v>0</v>
      </c>
      <c r="AL1094">
        <v>0</v>
      </c>
      <c r="AM1094">
        <v>0</v>
      </c>
      <c r="AN1094">
        <v>52</v>
      </c>
      <c r="AO1094">
        <v>0</v>
      </c>
      <c r="AP1094">
        <v>66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>
      <c r="A1095" t="s">
        <v>2741</v>
      </c>
      <c r="B1095" t="s">
        <v>79</v>
      </c>
      <c r="C1095" t="s">
        <v>2575</v>
      </c>
      <c r="D1095" t="s">
        <v>81</v>
      </c>
      <c r="E1095" s="2" t="str">
        <f>HYPERLINK("capsilon://?command=openfolder&amp;siteaddress=FAM.docvelocity-na8.net&amp;folderid=FX94C2D15D-4D53-A467-AF9A-11D40474C7FD","FX211110027")</f>
        <v>FX211110027</v>
      </c>
      <c r="F1095" t="s">
        <v>19</v>
      </c>
      <c r="G1095" t="s">
        <v>19</v>
      </c>
      <c r="H1095" t="s">
        <v>82</v>
      </c>
      <c r="I1095" t="s">
        <v>2742</v>
      </c>
      <c r="J1095">
        <v>131</v>
      </c>
      <c r="K1095" t="s">
        <v>84</v>
      </c>
      <c r="L1095" t="s">
        <v>85</v>
      </c>
      <c r="M1095" t="s">
        <v>86</v>
      </c>
      <c r="N1095">
        <v>2</v>
      </c>
      <c r="O1095" s="1">
        <v>44523.401689814818</v>
      </c>
      <c r="P1095" s="1">
        <v>44523.44730324074</v>
      </c>
      <c r="Q1095">
        <v>2316</v>
      </c>
      <c r="R1095">
        <v>1625</v>
      </c>
      <c r="S1095" t="b">
        <v>0</v>
      </c>
      <c r="T1095" t="s">
        <v>87</v>
      </c>
      <c r="U1095" t="b">
        <v>0</v>
      </c>
      <c r="V1095" t="s">
        <v>231</v>
      </c>
      <c r="W1095" s="1">
        <v>44523.417615740742</v>
      </c>
      <c r="X1095">
        <v>910</v>
      </c>
      <c r="Y1095">
        <v>159</v>
      </c>
      <c r="Z1095">
        <v>0</v>
      </c>
      <c r="AA1095">
        <v>159</v>
      </c>
      <c r="AB1095">
        <v>0</v>
      </c>
      <c r="AC1095">
        <v>94</v>
      </c>
      <c r="AD1095">
        <v>-28</v>
      </c>
      <c r="AE1095">
        <v>0</v>
      </c>
      <c r="AF1095">
        <v>0</v>
      </c>
      <c r="AG1095">
        <v>0</v>
      </c>
      <c r="AH1095" t="s">
        <v>104</v>
      </c>
      <c r="AI1095" s="1">
        <v>44523.44730324074</v>
      </c>
      <c r="AJ1095">
        <v>626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-28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>
      <c r="A1096" t="s">
        <v>2743</v>
      </c>
      <c r="B1096" t="s">
        <v>79</v>
      </c>
      <c r="C1096" t="s">
        <v>2216</v>
      </c>
      <c r="D1096" t="s">
        <v>81</v>
      </c>
      <c r="E1096" s="2" t="str">
        <f>HYPERLINK("capsilon://?command=openfolder&amp;siteaddress=FAM.docvelocity-na8.net&amp;folderid=FX870D04EC-961F-6217-6134-0E420F2AC042","FX21118918")</f>
        <v>FX21118918</v>
      </c>
      <c r="F1096" t="s">
        <v>19</v>
      </c>
      <c r="G1096" t="s">
        <v>19</v>
      </c>
      <c r="H1096" t="s">
        <v>82</v>
      </c>
      <c r="I1096" t="s">
        <v>2744</v>
      </c>
      <c r="J1096">
        <v>54</v>
      </c>
      <c r="K1096" t="s">
        <v>84</v>
      </c>
      <c r="L1096" t="s">
        <v>85</v>
      </c>
      <c r="M1096" t="s">
        <v>86</v>
      </c>
      <c r="N1096">
        <v>2</v>
      </c>
      <c r="O1096" s="1">
        <v>44523.404999999999</v>
      </c>
      <c r="P1096" s="1">
        <v>44523.454942129632</v>
      </c>
      <c r="Q1096">
        <v>2959</v>
      </c>
      <c r="R1096">
        <v>1356</v>
      </c>
      <c r="S1096" t="b">
        <v>0</v>
      </c>
      <c r="T1096" t="s">
        <v>87</v>
      </c>
      <c r="U1096" t="b">
        <v>0</v>
      </c>
      <c r="V1096" t="s">
        <v>99</v>
      </c>
      <c r="W1096" s="1">
        <v>44523.422986111109</v>
      </c>
      <c r="X1096">
        <v>1204</v>
      </c>
      <c r="Y1096">
        <v>49</v>
      </c>
      <c r="Z1096">
        <v>0</v>
      </c>
      <c r="AA1096">
        <v>49</v>
      </c>
      <c r="AB1096">
        <v>0</v>
      </c>
      <c r="AC1096">
        <v>23</v>
      </c>
      <c r="AD1096">
        <v>5</v>
      </c>
      <c r="AE1096">
        <v>0</v>
      </c>
      <c r="AF1096">
        <v>0</v>
      </c>
      <c r="AG1096">
        <v>0</v>
      </c>
      <c r="AH1096" t="s">
        <v>104</v>
      </c>
      <c r="AI1096" s="1">
        <v>44523.454942129632</v>
      </c>
      <c r="AJ1096">
        <v>152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5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>
      <c r="A1097" t="s">
        <v>2745</v>
      </c>
      <c r="B1097" t="s">
        <v>79</v>
      </c>
      <c r="C1097" t="s">
        <v>1499</v>
      </c>
      <c r="D1097" t="s">
        <v>81</v>
      </c>
      <c r="E1097" s="2" t="str">
        <f>HYPERLINK("capsilon://?command=openfolder&amp;siteaddress=FAM.docvelocity-na8.net&amp;folderid=FX45967D30-BA91-5281-6BA9-A54C610A246E","FX21114256")</f>
        <v>FX21114256</v>
      </c>
      <c r="F1097" t="s">
        <v>19</v>
      </c>
      <c r="G1097" t="s">
        <v>19</v>
      </c>
      <c r="H1097" t="s">
        <v>82</v>
      </c>
      <c r="I1097" t="s">
        <v>2746</v>
      </c>
      <c r="J1097">
        <v>38</v>
      </c>
      <c r="K1097" t="s">
        <v>84</v>
      </c>
      <c r="L1097" t="s">
        <v>85</v>
      </c>
      <c r="M1097" t="s">
        <v>86</v>
      </c>
      <c r="N1097">
        <v>2</v>
      </c>
      <c r="O1097" s="1">
        <v>44523.40902777778</v>
      </c>
      <c r="P1097" s="1">
        <v>44523.456932870373</v>
      </c>
      <c r="Q1097">
        <v>3742</v>
      </c>
      <c r="R1097">
        <v>397</v>
      </c>
      <c r="S1097" t="b">
        <v>0</v>
      </c>
      <c r="T1097" t="s">
        <v>87</v>
      </c>
      <c r="U1097" t="b">
        <v>0</v>
      </c>
      <c r="V1097" t="s">
        <v>231</v>
      </c>
      <c r="W1097" s="1">
        <v>44523.420243055552</v>
      </c>
      <c r="X1097">
        <v>226</v>
      </c>
      <c r="Y1097">
        <v>37</v>
      </c>
      <c r="Z1097">
        <v>0</v>
      </c>
      <c r="AA1097">
        <v>37</v>
      </c>
      <c r="AB1097">
        <v>0</v>
      </c>
      <c r="AC1097">
        <v>21</v>
      </c>
      <c r="AD1097">
        <v>1</v>
      </c>
      <c r="AE1097">
        <v>0</v>
      </c>
      <c r="AF1097">
        <v>0</v>
      </c>
      <c r="AG1097">
        <v>0</v>
      </c>
      <c r="AH1097" t="s">
        <v>104</v>
      </c>
      <c r="AI1097" s="1">
        <v>44523.456932870373</v>
      </c>
      <c r="AJ1097">
        <v>171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1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>
      <c r="A1098" t="s">
        <v>2747</v>
      </c>
      <c r="B1098" t="s">
        <v>79</v>
      </c>
      <c r="C1098" t="s">
        <v>2634</v>
      </c>
      <c r="D1098" t="s">
        <v>81</v>
      </c>
      <c r="E1098" s="2" t="str">
        <f>HYPERLINK("capsilon://?command=openfolder&amp;siteaddress=FAM.docvelocity-na8.net&amp;folderid=FX7F0CB497-92F9-A6B0-0B1A-A8B47D1B4429","FX211111876")</f>
        <v>FX211111876</v>
      </c>
      <c r="F1098" t="s">
        <v>19</v>
      </c>
      <c r="G1098" t="s">
        <v>19</v>
      </c>
      <c r="H1098" t="s">
        <v>82</v>
      </c>
      <c r="I1098" t="s">
        <v>2748</v>
      </c>
      <c r="J1098">
        <v>38</v>
      </c>
      <c r="K1098" t="s">
        <v>84</v>
      </c>
      <c r="L1098" t="s">
        <v>85</v>
      </c>
      <c r="M1098" t="s">
        <v>86</v>
      </c>
      <c r="N1098">
        <v>1</v>
      </c>
      <c r="O1098" s="1">
        <v>44523.409421296295</v>
      </c>
      <c r="P1098" s="1">
        <v>44523.421956018516</v>
      </c>
      <c r="Q1098">
        <v>935</v>
      </c>
      <c r="R1098">
        <v>148</v>
      </c>
      <c r="S1098" t="b">
        <v>0</v>
      </c>
      <c r="T1098" t="s">
        <v>87</v>
      </c>
      <c r="U1098" t="b">
        <v>0</v>
      </c>
      <c r="V1098" t="s">
        <v>231</v>
      </c>
      <c r="W1098" s="1">
        <v>44523.421956018516</v>
      </c>
      <c r="X1098">
        <v>148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38</v>
      </c>
      <c r="AE1098">
        <v>37</v>
      </c>
      <c r="AF1098">
        <v>0</v>
      </c>
      <c r="AG1098">
        <v>2</v>
      </c>
      <c r="AH1098" t="s">
        <v>87</v>
      </c>
      <c r="AI1098" t="s">
        <v>87</v>
      </c>
      <c r="AJ1098" t="s">
        <v>87</v>
      </c>
      <c r="AK1098" t="s">
        <v>87</v>
      </c>
      <c r="AL1098" t="s">
        <v>87</v>
      </c>
      <c r="AM1098" t="s">
        <v>87</v>
      </c>
      <c r="AN1098" t="s">
        <v>87</v>
      </c>
      <c r="AO1098" t="s">
        <v>87</v>
      </c>
      <c r="AP1098" t="s">
        <v>87</v>
      </c>
      <c r="AQ1098" t="s">
        <v>87</v>
      </c>
      <c r="AR1098" t="s">
        <v>87</v>
      </c>
      <c r="AS1098" t="s">
        <v>87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>
      <c r="A1099" t="s">
        <v>2749</v>
      </c>
      <c r="B1099" t="s">
        <v>79</v>
      </c>
      <c r="C1099" t="s">
        <v>2216</v>
      </c>
      <c r="D1099" t="s">
        <v>81</v>
      </c>
      <c r="E1099" s="2" t="str">
        <f>HYPERLINK("capsilon://?command=openfolder&amp;siteaddress=FAM.docvelocity-na8.net&amp;folderid=FX870D04EC-961F-6217-6134-0E420F2AC042","FX21118918")</f>
        <v>FX21118918</v>
      </c>
      <c r="F1099" t="s">
        <v>19</v>
      </c>
      <c r="G1099" t="s">
        <v>19</v>
      </c>
      <c r="H1099" t="s">
        <v>82</v>
      </c>
      <c r="I1099" t="s">
        <v>2750</v>
      </c>
      <c r="J1099">
        <v>73</v>
      </c>
      <c r="K1099" t="s">
        <v>84</v>
      </c>
      <c r="L1099" t="s">
        <v>85</v>
      </c>
      <c r="M1099" t="s">
        <v>86</v>
      </c>
      <c r="N1099">
        <v>2</v>
      </c>
      <c r="O1099" s="1">
        <v>44523.411157407405</v>
      </c>
      <c r="P1099" s="1">
        <v>44523.459085648145</v>
      </c>
      <c r="Q1099">
        <v>3719</v>
      </c>
      <c r="R1099">
        <v>422</v>
      </c>
      <c r="S1099" t="b">
        <v>0</v>
      </c>
      <c r="T1099" t="s">
        <v>87</v>
      </c>
      <c r="U1099" t="b">
        <v>0</v>
      </c>
      <c r="V1099" t="s">
        <v>231</v>
      </c>
      <c r="W1099" s="1">
        <v>44523.424710648149</v>
      </c>
      <c r="X1099">
        <v>237</v>
      </c>
      <c r="Y1099">
        <v>47</v>
      </c>
      <c r="Z1099">
        <v>0</v>
      </c>
      <c r="AA1099">
        <v>47</v>
      </c>
      <c r="AB1099">
        <v>0</v>
      </c>
      <c r="AC1099">
        <v>7</v>
      </c>
      <c r="AD1099">
        <v>26</v>
      </c>
      <c r="AE1099">
        <v>0</v>
      </c>
      <c r="AF1099">
        <v>0</v>
      </c>
      <c r="AG1099">
        <v>0</v>
      </c>
      <c r="AH1099" t="s">
        <v>104</v>
      </c>
      <c r="AI1099" s="1">
        <v>44523.459085648145</v>
      </c>
      <c r="AJ1099">
        <v>185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26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>
      <c r="A1100" t="s">
        <v>2751</v>
      </c>
      <c r="B1100" t="s">
        <v>79</v>
      </c>
      <c r="C1100" t="s">
        <v>2752</v>
      </c>
      <c r="D1100" t="s">
        <v>81</v>
      </c>
      <c r="E1100" s="2" t="str">
        <f>HYPERLINK("capsilon://?command=openfolder&amp;siteaddress=FAM.docvelocity-na8.net&amp;folderid=FX0E096636-CF7D-CECE-2A66-DEF2824779D4","FX21119373")</f>
        <v>FX21119373</v>
      </c>
      <c r="F1100" t="s">
        <v>19</v>
      </c>
      <c r="G1100" t="s">
        <v>19</v>
      </c>
      <c r="H1100" t="s">
        <v>82</v>
      </c>
      <c r="I1100" t="s">
        <v>2753</v>
      </c>
      <c r="J1100">
        <v>122</v>
      </c>
      <c r="K1100" t="s">
        <v>84</v>
      </c>
      <c r="L1100" t="s">
        <v>85</v>
      </c>
      <c r="M1100" t="s">
        <v>86</v>
      </c>
      <c r="N1100">
        <v>2</v>
      </c>
      <c r="O1100" s="1">
        <v>44523.411736111113</v>
      </c>
      <c r="P1100" s="1">
        <v>44523.463796296295</v>
      </c>
      <c r="Q1100">
        <v>3453</v>
      </c>
      <c r="R1100">
        <v>1045</v>
      </c>
      <c r="S1100" t="b">
        <v>0</v>
      </c>
      <c r="T1100" t="s">
        <v>87</v>
      </c>
      <c r="U1100" t="b">
        <v>0</v>
      </c>
      <c r="V1100" t="s">
        <v>147</v>
      </c>
      <c r="W1100" s="1">
        <v>44523.437395833331</v>
      </c>
      <c r="X1100">
        <v>607</v>
      </c>
      <c r="Y1100">
        <v>100</v>
      </c>
      <c r="Z1100">
        <v>0</v>
      </c>
      <c r="AA1100">
        <v>100</v>
      </c>
      <c r="AB1100">
        <v>0</v>
      </c>
      <c r="AC1100">
        <v>54</v>
      </c>
      <c r="AD1100">
        <v>22</v>
      </c>
      <c r="AE1100">
        <v>0</v>
      </c>
      <c r="AF1100">
        <v>0</v>
      </c>
      <c r="AG1100">
        <v>0</v>
      </c>
      <c r="AH1100" t="s">
        <v>104</v>
      </c>
      <c r="AI1100" s="1">
        <v>44523.463796296295</v>
      </c>
      <c r="AJ1100">
        <v>406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22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>
      <c r="A1101" t="s">
        <v>2754</v>
      </c>
      <c r="B1101" t="s">
        <v>79</v>
      </c>
      <c r="C1101" t="s">
        <v>1933</v>
      </c>
      <c r="D1101" t="s">
        <v>81</v>
      </c>
      <c r="E1101" s="2" t="str">
        <f>HYPERLINK("capsilon://?command=openfolder&amp;siteaddress=FAM.docvelocity-na8.net&amp;folderid=FX461B8623-3F7A-4ED4-2560-08D2D4700738","FX21112466")</f>
        <v>FX21112466</v>
      </c>
      <c r="F1101" t="s">
        <v>19</v>
      </c>
      <c r="G1101" t="s">
        <v>19</v>
      </c>
      <c r="H1101" t="s">
        <v>82</v>
      </c>
      <c r="I1101" t="s">
        <v>2755</v>
      </c>
      <c r="J1101">
        <v>66</v>
      </c>
      <c r="K1101" t="s">
        <v>84</v>
      </c>
      <c r="L1101" t="s">
        <v>85</v>
      </c>
      <c r="M1101" t="s">
        <v>86</v>
      </c>
      <c r="N1101">
        <v>1</v>
      </c>
      <c r="O1101" s="1">
        <v>44523.411805555559</v>
      </c>
      <c r="P1101" s="1">
        <v>44523.436539351853</v>
      </c>
      <c r="Q1101">
        <v>2011</v>
      </c>
      <c r="R1101">
        <v>126</v>
      </c>
      <c r="S1101" t="b">
        <v>0</v>
      </c>
      <c r="T1101" t="s">
        <v>87</v>
      </c>
      <c r="U1101" t="b">
        <v>0</v>
      </c>
      <c r="V1101" t="s">
        <v>231</v>
      </c>
      <c r="W1101" s="1">
        <v>44523.436539351853</v>
      </c>
      <c r="X1101">
        <v>99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66</v>
      </c>
      <c r="AE1101">
        <v>52</v>
      </c>
      <c r="AF1101">
        <v>0</v>
      </c>
      <c r="AG1101">
        <v>1</v>
      </c>
      <c r="AH1101" t="s">
        <v>87</v>
      </c>
      <c r="AI1101" t="s">
        <v>87</v>
      </c>
      <c r="AJ1101" t="s">
        <v>87</v>
      </c>
      <c r="AK1101" t="s">
        <v>87</v>
      </c>
      <c r="AL1101" t="s">
        <v>87</v>
      </c>
      <c r="AM1101" t="s">
        <v>87</v>
      </c>
      <c r="AN1101" t="s">
        <v>87</v>
      </c>
      <c r="AO1101" t="s">
        <v>87</v>
      </c>
      <c r="AP1101" t="s">
        <v>87</v>
      </c>
      <c r="AQ1101" t="s">
        <v>87</v>
      </c>
      <c r="AR1101" t="s">
        <v>87</v>
      </c>
      <c r="AS1101" t="s">
        <v>87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>
      <c r="A1102" t="s">
        <v>2756</v>
      </c>
      <c r="B1102" t="s">
        <v>79</v>
      </c>
      <c r="C1102" t="s">
        <v>2216</v>
      </c>
      <c r="D1102" t="s">
        <v>81</v>
      </c>
      <c r="E1102" s="2" t="str">
        <f>HYPERLINK("capsilon://?command=openfolder&amp;siteaddress=FAM.docvelocity-na8.net&amp;folderid=FX870D04EC-961F-6217-6134-0E420F2AC042","FX21118918")</f>
        <v>FX21118918</v>
      </c>
      <c r="F1102" t="s">
        <v>19</v>
      </c>
      <c r="G1102" t="s">
        <v>19</v>
      </c>
      <c r="H1102" t="s">
        <v>82</v>
      </c>
      <c r="I1102" t="s">
        <v>2757</v>
      </c>
      <c r="J1102">
        <v>28</v>
      </c>
      <c r="K1102" t="s">
        <v>84</v>
      </c>
      <c r="L1102" t="s">
        <v>85</v>
      </c>
      <c r="M1102" t="s">
        <v>86</v>
      </c>
      <c r="N1102">
        <v>1</v>
      </c>
      <c r="O1102" s="1">
        <v>44523.413506944446</v>
      </c>
      <c r="P1102" s="1">
        <v>44523.441076388888</v>
      </c>
      <c r="Q1102">
        <v>1991</v>
      </c>
      <c r="R1102">
        <v>391</v>
      </c>
      <c r="S1102" t="b">
        <v>0</v>
      </c>
      <c r="T1102" t="s">
        <v>87</v>
      </c>
      <c r="U1102" t="b">
        <v>0</v>
      </c>
      <c r="V1102" t="s">
        <v>231</v>
      </c>
      <c r="W1102" s="1">
        <v>44523.441076388888</v>
      </c>
      <c r="X1102">
        <v>391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28</v>
      </c>
      <c r="AE1102">
        <v>21</v>
      </c>
      <c r="AF1102">
        <v>0</v>
      </c>
      <c r="AG1102">
        <v>4</v>
      </c>
      <c r="AH1102" t="s">
        <v>87</v>
      </c>
      <c r="AI1102" t="s">
        <v>87</v>
      </c>
      <c r="AJ1102" t="s">
        <v>87</v>
      </c>
      <c r="AK1102" t="s">
        <v>87</v>
      </c>
      <c r="AL1102" t="s">
        <v>87</v>
      </c>
      <c r="AM1102" t="s">
        <v>87</v>
      </c>
      <c r="AN1102" t="s">
        <v>87</v>
      </c>
      <c r="AO1102" t="s">
        <v>87</v>
      </c>
      <c r="AP1102" t="s">
        <v>87</v>
      </c>
      <c r="AQ1102" t="s">
        <v>87</v>
      </c>
      <c r="AR1102" t="s">
        <v>87</v>
      </c>
      <c r="AS1102" t="s">
        <v>87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>
      <c r="A1103" t="s">
        <v>2758</v>
      </c>
      <c r="B1103" t="s">
        <v>79</v>
      </c>
      <c r="C1103" t="s">
        <v>2216</v>
      </c>
      <c r="D1103" t="s">
        <v>81</v>
      </c>
      <c r="E1103" s="2" t="str">
        <f>HYPERLINK("capsilon://?command=openfolder&amp;siteaddress=FAM.docvelocity-na8.net&amp;folderid=FX870D04EC-961F-6217-6134-0E420F2AC042","FX21118918")</f>
        <v>FX21118918</v>
      </c>
      <c r="F1103" t="s">
        <v>19</v>
      </c>
      <c r="G1103" t="s">
        <v>19</v>
      </c>
      <c r="H1103" t="s">
        <v>82</v>
      </c>
      <c r="I1103" t="s">
        <v>2759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44523.413611111115</v>
      </c>
      <c r="P1103" s="1">
        <v>44523.464826388888</v>
      </c>
      <c r="Q1103">
        <v>3718</v>
      </c>
      <c r="R1103">
        <v>707</v>
      </c>
      <c r="S1103" t="b">
        <v>0</v>
      </c>
      <c r="T1103" t="s">
        <v>87</v>
      </c>
      <c r="U1103" t="b">
        <v>0</v>
      </c>
      <c r="V1103" t="s">
        <v>130</v>
      </c>
      <c r="W1103" s="1">
        <v>44523.443796296298</v>
      </c>
      <c r="X1103">
        <v>436</v>
      </c>
      <c r="Y1103">
        <v>21</v>
      </c>
      <c r="Z1103">
        <v>0</v>
      </c>
      <c r="AA1103">
        <v>21</v>
      </c>
      <c r="AB1103">
        <v>0</v>
      </c>
      <c r="AC1103">
        <v>17</v>
      </c>
      <c r="AD1103">
        <v>7</v>
      </c>
      <c r="AE1103">
        <v>0</v>
      </c>
      <c r="AF1103">
        <v>0</v>
      </c>
      <c r="AG1103">
        <v>0</v>
      </c>
      <c r="AH1103" t="s">
        <v>182</v>
      </c>
      <c r="AI1103" s="1">
        <v>44523.464826388888</v>
      </c>
      <c r="AJ1103">
        <v>271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>
      <c r="A1104" t="s">
        <v>2760</v>
      </c>
      <c r="B1104" t="s">
        <v>79</v>
      </c>
      <c r="C1104" t="s">
        <v>2634</v>
      </c>
      <c r="D1104" t="s">
        <v>81</v>
      </c>
      <c r="E1104" s="2" t="str">
        <f>HYPERLINK("capsilon://?command=openfolder&amp;siteaddress=FAM.docvelocity-na8.net&amp;folderid=FX7F0CB497-92F9-A6B0-0B1A-A8B47D1B4429","FX211111876")</f>
        <v>FX211111876</v>
      </c>
      <c r="F1104" t="s">
        <v>19</v>
      </c>
      <c r="G1104" t="s">
        <v>19</v>
      </c>
      <c r="H1104" t="s">
        <v>82</v>
      </c>
      <c r="I1104" t="s">
        <v>2761</v>
      </c>
      <c r="J1104">
        <v>38</v>
      </c>
      <c r="K1104" t="s">
        <v>84</v>
      </c>
      <c r="L1104" t="s">
        <v>85</v>
      </c>
      <c r="M1104" t="s">
        <v>86</v>
      </c>
      <c r="N1104">
        <v>2</v>
      </c>
      <c r="O1104" s="1">
        <v>44523.413773148146</v>
      </c>
      <c r="P1104" s="1">
        <v>44523.466886574075</v>
      </c>
      <c r="Q1104">
        <v>4104</v>
      </c>
      <c r="R1104">
        <v>485</v>
      </c>
      <c r="S1104" t="b">
        <v>0</v>
      </c>
      <c r="T1104" t="s">
        <v>87</v>
      </c>
      <c r="U1104" t="b">
        <v>0</v>
      </c>
      <c r="V1104" t="s">
        <v>181</v>
      </c>
      <c r="W1104" s="1">
        <v>44523.44189814815</v>
      </c>
      <c r="X1104">
        <v>194</v>
      </c>
      <c r="Y1104">
        <v>37</v>
      </c>
      <c r="Z1104">
        <v>0</v>
      </c>
      <c r="AA1104">
        <v>37</v>
      </c>
      <c r="AB1104">
        <v>0</v>
      </c>
      <c r="AC1104">
        <v>6</v>
      </c>
      <c r="AD1104">
        <v>1</v>
      </c>
      <c r="AE1104">
        <v>0</v>
      </c>
      <c r="AF1104">
        <v>0</v>
      </c>
      <c r="AG1104">
        <v>0</v>
      </c>
      <c r="AH1104" t="s">
        <v>721</v>
      </c>
      <c r="AI1104" s="1">
        <v>44523.466886574075</v>
      </c>
      <c r="AJ1104">
        <v>291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1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>
      <c r="A1105" t="s">
        <v>2762</v>
      </c>
      <c r="B1105" t="s">
        <v>79</v>
      </c>
      <c r="C1105" t="s">
        <v>2634</v>
      </c>
      <c r="D1105" t="s">
        <v>81</v>
      </c>
      <c r="E1105" s="2" t="str">
        <f>HYPERLINK("capsilon://?command=openfolder&amp;siteaddress=FAM.docvelocity-na8.net&amp;folderid=FX7F0CB497-92F9-A6B0-0B1A-A8B47D1B4429","FX211111876")</f>
        <v>FX211111876</v>
      </c>
      <c r="F1105" t="s">
        <v>19</v>
      </c>
      <c r="G1105" t="s">
        <v>19</v>
      </c>
      <c r="H1105" t="s">
        <v>82</v>
      </c>
      <c r="I1105" t="s">
        <v>2763</v>
      </c>
      <c r="J1105">
        <v>38</v>
      </c>
      <c r="K1105" t="s">
        <v>84</v>
      </c>
      <c r="L1105" t="s">
        <v>85</v>
      </c>
      <c r="M1105" t="s">
        <v>86</v>
      </c>
      <c r="N1105">
        <v>1</v>
      </c>
      <c r="O1105" s="1">
        <v>44523.414178240739</v>
      </c>
      <c r="P1105" s="1">
        <v>44523.442384259259</v>
      </c>
      <c r="Q1105">
        <v>2325</v>
      </c>
      <c r="R1105">
        <v>112</v>
      </c>
      <c r="S1105" t="b">
        <v>0</v>
      </c>
      <c r="T1105" t="s">
        <v>87</v>
      </c>
      <c r="U1105" t="b">
        <v>0</v>
      </c>
      <c r="V1105" t="s">
        <v>231</v>
      </c>
      <c r="W1105" s="1">
        <v>44523.442384259259</v>
      </c>
      <c r="X1105">
        <v>112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38</v>
      </c>
      <c r="AE1105">
        <v>37</v>
      </c>
      <c r="AF1105">
        <v>0</v>
      </c>
      <c r="AG1105">
        <v>2</v>
      </c>
      <c r="AH1105" t="s">
        <v>87</v>
      </c>
      <c r="AI1105" t="s">
        <v>87</v>
      </c>
      <c r="AJ1105" t="s">
        <v>87</v>
      </c>
      <c r="AK1105" t="s">
        <v>87</v>
      </c>
      <c r="AL1105" t="s">
        <v>87</v>
      </c>
      <c r="AM1105" t="s">
        <v>87</v>
      </c>
      <c r="AN1105" t="s">
        <v>87</v>
      </c>
      <c r="AO1105" t="s">
        <v>87</v>
      </c>
      <c r="AP1105" t="s">
        <v>87</v>
      </c>
      <c r="AQ1105" t="s">
        <v>87</v>
      </c>
      <c r="AR1105" t="s">
        <v>87</v>
      </c>
      <c r="AS1105" t="s">
        <v>87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>
      <c r="A1106" t="s">
        <v>2764</v>
      </c>
      <c r="B1106" t="s">
        <v>79</v>
      </c>
      <c r="C1106" t="s">
        <v>2216</v>
      </c>
      <c r="D1106" t="s">
        <v>81</v>
      </c>
      <c r="E1106" s="2" t="str">
        <f>HYPERLINK("capsilon://?command=openfolder&amp;siteaddress=FAM.docvelocity-na8.net&amp;folderid=FX870D04EC-961F-6217-6134-0E420F2AC042","FX21118918")</f>
        <v>FX21118918</v>
      </c>
      <c r="F1106" t="s">
        <v>19</v>
      </c>
      <c r="G1106" t="s">
        <v>19</v>
      </c>
      <c r="H1106" t="s">
        <v>82</v>
      </c>
      <c r="I1106" t="s">
        <v>2765</v>
      </c>
      <c r="J1106">
        <v>73</v>
      </c>
      <c r="K1106" t="s">
        <v>84</v>
      </c>
      <c r="L1106" t="s">
        <v>85</v>
      </c>
      <c r="M1106" t="s">
        <v>86</v>
      </c>
      <c r="N1106">
        <v>2</v>
      </c>
      <c r="O1106" s="1">
        <v>44523.416018518517</v>
      </c>
      <c r="P1106" s="1">
        <v>44523.465532407405</v>
      </c>
      <c r="Q1106">
        <v>3991</v>
      </c>
      <c r="R1106">
        <v>287</v>
      </c>
      <c r="S1106" t="b">
        <v>0</v>
      </c>
      <c r="T1106" t="s">
        <v>87</v>
      </c>
      <c r="U1106" t="b">
        <v>0</v>
      </c>
      <c r="V1106" t="s">
        <v>147</v>
      </c>
      <c r="W1106" s="1">
        <v>44523.442997685182</v>
      </c>
      <c r="X1106">
        <v>138</v>
      </c>
      <c r="Y1106">
        <v>47</v>
      </c>
      <c r="Z1106">
        <v>0</v>
      </c>
      <c r="AA1106">
        <v>47</v>
      </c>
      <c r="AB1106">
        <v>0</v>
      </c>
      <c r="AC1106">
        <v>8</v>
      </c>
      <c r="AD1106">
        <v>26</v>
      </c>
      <c r="AE1106">
        <v>0</v>
      </c>
      <c r="AF1106">
        <v>0</v>
      </c>
      <c r="AG1106">
        <v>0</v>
      </c>
      <c r="AH1106" t="s">
        <v>104</v>
      </c>
      <c r="AI1106" s="1">
        <v>44523.465532407405</v>
      </c>
      <c r="AJ1106">
        <v>149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26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>
      <c r="A1107" t="s">
        <v>2766</v>
      </c>
      <c r="B1107" t="s">
        <v>79</v>
      </c>
      <c r="C1107" t="s">
        <v>2767</v>
      </c>
      <c r="D1107" t="s">
        <v>81</v>
      </c>
      <c r="E1107" s="2" t="str">
        <f>HYPERLINK("capsilon://?command=openfolder&amp;siteaddress=FAM.docvelocity-na8.net&amp;folderid=FX795EB3EE-8734-EA32-E2A5-B8D9F1AC0403","FX211112045")</f>
        <v>FX211112045</v>
      </c>
      <c r="F1107" t="s">
        <v>19</v>
      </c>
      <c r="G1107" t="s">
        <v>19</v>
      </c>
      <c r="H1107" t="s">
        <v>82</v>
      </c>
      <c r="I1107" t="s">
        <v>2768</v>
      </c>
      <c r="J1107">
        <v>346</v>
      </c>
      <c r="K1107" t="s">
        <v>84</v>
      </c>
      <c r="L1107" t="s">
        <v>85</v>
      </c>
      <c r="M1107" t="s">
        <v>86</v>
      </c>
      <c r="N1107">
        <v>2</v>
      </c>
      <c r="O1107" s="1">
        <v>44523.41684027778</v>
      </c>
      <c r="P1107" s="1">
        <v>44523.477870370371</v>
      </c>
      <c r="Q1107">
        <v>3044</v>
      </c>
      <c r="R1107">
        <v>2229</v>
      </c>
      <c r="S1107" t="b">
        <v>0</v>
      </c>
      <c r="T1107" t="s">
        <v>87</v>
      </c>
      <c r="U1107" t="b">
        <v>0</v>
      </c>
      <c r="V1107" t="s">
        <v>181</v>
      </c>
      <c r="W1107" s="1">
        <v>44523.455289351848</v>
      </c>
      <c r="X1107">
        <v>1156</v>
      </c>
      <c r="Y1107">
        <v>246</v>
      </c>
      <c r="Z1107">
        <v>0</v>
      </c>
      <c r="AA1107">
        <v>246</v>
      </c>
      <c r="AB1107">
        <v>0</v>
      </c>
      <c r="AC1107">
        <v>90</v>
      </c>
      <c r="AD1107">
        <v>100</v>
      </c>
      <c r="AE1107">
        <v>0</v>
      </c>
      <c r="AF1107">
        <v>0</v>
      </c>
      <c r="AG1107">
        <v>0</v>
      </c>
      <c r="AH1107" t="s">
        <v>104</v>
      </c>
      <c r="AI1107" s="1">
        <v>44523.477870370371</v>
      </c>
      <c r="AJ1107">
        <v>1065</v>
      </c>
      <c r="AK1107">
        <v>2</v>
      </c>
      <c r="AL1107">
        <v>0</v>
      </c>
      <c r="AM1107">
        <v>2</v>
      </c>
      <c r="AN1107">
        <v>0</v>
      </c>
      <c r="AO1107">
        <v>2</v>
      </c>
      <c r="AP1107">
        <v>98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>
      <c r="A1108" t="s">
        <v>2769</v>
      </c>
      <c r="B1108" t="s">
        <v>79</v>
      </c>
      <c r="C1108" t="s">
        <v>2216</v>
      </c>
      <c r="D1108" t="s">
        <v>81</v>
      </c>
      <c r="E1108" s="2" t="str">
        <f>HYPERLINK("capsilon://?command=openfolder&amp;siteaddress=FAM.docvelocity-na8.net&amp;folderid=FX870D04EC-961F-6217-6134-0E420F2AC042","FX21118918")</f>
        <v>FX21118918</v>
      </c>
      <c r="F1108" t="s">
        <v>19</v>
      </c>
      <c r="G1108" t="s">
        <v>19</v>
      </c>
      <c r="H1108" t="s">
        <v>82</v>
      </c>
      <c r="I1108" t="s">
        <v>2770</v>
      </c>
      <c r="J1108">
        <v>28</v>
      </c>
      <c r="K1108" t="s">
        <v>84</v>
      </c>
      <c r="L1108" t="s">
        <v>85</v>
      </c>
      <c r="M1108" t="s">
        <v>86</v>
      </c>
      <c r="N1108">
        <v>2</v>
      </c>
      <c r="O1108" s="1">
        <v>44523.417557870373</v>
      </c>
      <c r="P1108" s="1">
        <v>44523.468460648146</v>
      </c>
      <c r="Q1108">
        <v>4127</v>
      </c>
      <c r="R1108">
        <v>271</v>
      </c>
      <c r="S1108" t="b">
        <v>0</v>
      </c>
      <c r="T1108" t="s">
        <v>87</v>
      </c>
      <c r="U1108" t="b">
        <v>0</v>
      </c>
      <c r="V1108" t="s">
        <v>290</v>
      </c>
      <c r="W1108" s="1">
        <v>44523.444756944446</v>
      </c>
      <c r="X1108">
        <v>101</v>
      </c>
      <c r="Y1108">
        <v>21</v>
      </c>
      <c r="Z1108">
        <v>0</v>
      </c>
      <c r="AA1108">
        <v>21</v>
      </c>
      <c r="AB1108">
        <v>0</v>
      </c>
      <c r="AC1108">
        <v>1</v>
      </c>
      <c r="AD1108">
        <v>7</v>
      </c>
      <c r="AE1108">
        <v>0</v>
      </c>
      <c r="AF1108">
        <v>0</v>
      </c>
      <c r="AG1108">
        <v>0</v>
      </c>
      <c r="AH1108" t="s">
        <v>721</v>
      </c>
      <c r="AI1108" s="1">
        <v>44523.468460648146</v>
      </c>
      <c r="AJ1108">
        <v>135</v>
      </c>
      <c r="AK1108">
        <v>2</v>
      </c>
      <c r="AL1108">
        <v>0</v>
      </c>
      <c r="AM1108">
        <v>2</v>
      </c>
      <c r="AN1108">
        <v>0</v>
      </c>
      <c r="AO1108">
        <v>1</v>
      </c>
      <c r="AP1108">
        <v>5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>
      <c r="A1109" t="s">
        <v>2771</v>
      </c>
      <c r="B1109" t="s">
        <v>79</v>
      </c>
      <c r="C1109" t="s">
        <v>2216</v>
      </c>
      <c r="D1109" t="s">
        <v>81</v>
      </c>
      <c r="E1109" s="2" t="str">
        <f>HYPERLINK("capsilon://?command=openfolder&amp;siteaddress=FAM.docvelocity-na8.net&amp;folderid=FX870D04EC-961F-6217-6134-0E420F2AC042","FX21118918")</f>
        <v>FX21118918</v>
      </c>
      <c r="F1109" t="s">
        <v>19</v>
      </c>
      <c r="G1109" t="s">
        <v>19</v>
      </c>
      <c r="H1109" t="s">
        <v>82</v>
      </c>
      <c r="I1109" t="s">
        <v>2772</v>
      </c>
      <c r="J1109">
        <v>59</v>
      </c>
      <c r="K1109" t="s">
        <v>84</v>
      </c>
      <c r="L1109" t="s">
        <v>85</v>
      </c>
      <c r="M1109" t="s">
        <v>86</v>
      </c>
      <c r="N1109">
        <v>2</v>
      </c>
      <c r="O1109" s="1">
        <v>44523.418368055558</v>
      </c>
      <c r="P1109" s="1">
        <v>44523.47078703704</v>
      </c>
      <c r="Q1109">
        <v>3970</v>
      </c>
      <c r="R1109">
        <v>559</v>
      </c>
      <c r="S1109" t="b">
        <v>0</v>
      </c>
      <c r="T1109" t="s">
        <v>87</v>
      </c>
      <c r="U1109" t="b">
        <v>0</v>
      </c>
      <c r="V1109" t="s">
        <v>130</v>
      </c>
      <c r="W1109" s="1">
        <v>44523.447962962964</v>
      </c>
      <c r="X1109">
        <v>359</v>
      </c>
      <c r="Y1109">
        <v>54</v>
      </c>
      <c r="Z1109">
        <v>0</v>
      </c>
      <c r="AA1109">
        <v>54</v>
      </c>
      <c r="AB1109">
        <v>0</v>
      </c>
      <c r="AC1109">
        <v>29</v>
      </c>
      <c r="AD1109">
        <v>5</v>
      </c>
      <c r="AE1109">
        <v>0</v>
      </c>
      <c r="AF1109">
        <v>0</v>
      </c>
      <c r="AG1109">
        <v>0</v>
      </c>
      <c r="AH1109" t="s">
        <v>721</v>
      </c>
      <c r="AI1109" s="1">
        <v>44523.47078703704</v>
      </c>
      <c r="AJ1109">
        <v>200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5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>
      <c r="A1110" t="s">
        <v>2773</v>
      </c>
      <c r="B1110" t="s">
        <v>79</v>
      </c>
      <c r="C1110" t="s">
        <v>2774</v>
      </c>
      <c r="D1110" t="s">
        <v>81</v>
      </c>
      <c r="E1110" s="2" t="str">
        <f>HYPERLINK("capsilon://?command=openfolder&amp;siteaddress=FAM.docvelocity-na8.net&amp;folderid=FXED5B3FB8-67D4-62D8-70EE-7E2D4D613FB4","FX21114138")</f>
        <v>FX21114138</v>
      </c>
      <c r="F1110" t="s">
        <v>19</v>
      </c>
      <c r="G1110" t="s">
        <v>19</v>
      </c>
      <c r="H1110" t="s">
        <v>82</v>
      </c>
      <c r="I1110" t="s">
        <v>2775</v>
      </c>
      <c r="J1110">
        <v>288</v>
      </c>
      <c r="K1110" t="s">
        <v>84</v>
      </c>
      <c r="L1110" t="s">
        <v>85</v>
      </c>
      <c r="M1110" t="s">
        <v>86</v>
      </c>
      <c r="N1110">
        <v>2</v>
      </c>
      <c r="O1110" s="1">
        <v>44523.419618055559</v>
      </c>
      <c r="P1110" s="1">
        <v>44523.479224537034</v>
      </c>
      <c r="Q1110">
        <v>3168</v>
      </c>
      <c r="R1110">
        <v>1982</v>
      </c>
      <c r="S1110" t="b">
        <v>0</v>
      </c>
      <c r="T1110" t="s">
        <v>87</v>
      </c>
      <c r="U1110" t="b">
        <v>0</v>
      </c>
      <c r="V1110" t="s">
        <v>290</v>
      </c>
      <c r="W1110" s="1">
        <v>44523.461828703701</v>
      </c>
      <c r="X1110">
        <v>1081</v>
      </c>
      <c r="Y1110">
        <v>234</v>
      </c>
      <c r="Z1110">
        <v>0</v>
      </c>
      <c r="AA1110">
        <v>234</v>
      </c>
      <c r="AB1110">
        <v>0</v>
      </c>
      <c r="AC1110">
        <v>98</v>
      </c>
      <c r="AD1110">
        <v>54</v>
      </c>
      <c r="AE1110">
        <v>0</v>
      </c>
      <c r="AF1110">
        <v>0</v>
      </c>
      <c r="AG1110">
        <v>0</v>
      </c>
      <c r="AH1110" t="s">
        <v>721</v>
      </c>
      <c r="AI1110" s="1">
        <v>44523.479224537034</v>
      </c>
      <c r="AJ1110">
        <v>728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54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>
      <c r="A1111" t="s">
        <v>2776</v>
      </c>
      <c r="B1111" t="s">
        <v>79</v>
      </c>
      <c r="C1111" t="s">
        <v>2634</v>
      </c>
      <c r="D1111" t="s">
        <v>81</v>
      </c>
      <c r="E1111" s="2" t="str">
        <f>HYPERLINK("capsilon://?command=openfolder&amp;siteaddress=FAM.docvelocity-na8.net&amp;folderid=FX7F0CB497-92F9-A6B0-0B1A-A8B47D1B4429","FX211111876")</f>
        <v>FX211111876</v>
      </c>
      <c r="F1111" t="s">
        <v>19</v>
      </c>
      <c r="G1111" t="s">
        <v>19</v>
      </c>
      <c r="H1111" t="s">
        <v>82</v>
      </c>
      <c r="I1111" t="s">
        <v>2748</v>
      </c>
      <c r="J1111">
        <v>76</v>
      </c>
      <c r="K1111" t="s">
        <v>84</v>
      </c>
      <c r="L1111" t="s">
        <v>85</v>
      </c>
      <c r="M1111" t="s">
        <v>86</v>
      </c>
      <c r="N1111">
        <v>2</v>
      </c>
      <c r="O1111" s="1">
        <v>44523.422303240739</v>
      </c>
      <c r="P1111" s="1">
        <v>44523.439849537041</v>
      </c>
      <c r="Q1111">
        <v>836</v>
      </c>
      <c r="R1111">
        <v>680</v>
      </c>
      <c r="S1111" t="b">
        <v>0</v>
      </c>
      <c r="T1111" t="s">
        <v>87</v>
      </c>
      <c r="U1111" t="b">
        <v>1</v>
      </c>
      <c r="V1111" t="s">
        <v>231</v>
      </c>
      <c r="W1111" s="1">
        <v>44523.429027777776</v>
      </c>
      <c r="X1111">
        <v>372</v>
      </c>
      <c r="Y1111">
        <v>74</v>
      </c>
      <c r="Z1111">
        <v>0</v>
      </c>
      <c r="AA1111">
        <v>74</v>
      </c>
      <c r="AB1111">
        <v>0</v>
      </c>
      <c r="AC1111">
        <v>28</v>
      </c>
      <c r="AD1111">
        <v>2</v>
      </c>
      <c r="AE1111">
        <v>0</v>
      </c>
      <c r="AF1111">
        <v>0</v>
      </c>
      <c r="AG1111">
        <v>0</v>
      </c>
      <c r="AH1111" t="s">
        <v>104</v>
      </c>
      <c r="AI1111" s="1">
        <v>44523.439849537041</v>
      </c>
      <c r="AJ1111">
        <v>205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2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>
      <c r="A1112" t="s">
        <v>2777</v>
      </c>
      <c r="B1112" t="s">
        <v>79</v>
      </c>
      <c r="C1112" t="s">
        <v>2778</v>
      </c>
      <c r="D1112" t="s">
        <v>81</v>
      </c>
      <c r="E1112" s="2" t="str">
        <f>HYPERLINK("capsilon://?command=openfolder&amp;siteaddress=FAM.docvelocity-na8.net&amp;folderid=FX51A8834B-FAC7-FA10-FA29-51E68262194F","FX21108029")</f>
        <v>FX21108029</v>
      </c>
      <c r="F1112" t="s">
        <v>19</v>
      </c>
      <c r="G1112" t="s">
        <v>19</v>
      </c>
      <c r="H1112" t="s">
        <v>82</v>
      </c>
      <c r="I1112" t="s">
        <v>2779</v>
      </c>
      <c r="J1112">
        <v>66</v>
      </c>
      <c r="K1112" t="s">
        <v>84</v>
      </c>
      <c r="L1112" t="s">
        <v>85</v>
      </c>
      <c r="M1112" t="s">
        <v>86</v>
      </c>
      <c r="N1112">
        <v>2</v>
      </c>
      <c r="O1112" s="1">
        <v>44523.431620370371</v>
      </c>
      <c r="P1112" s="1">
        <v>44523.475300925929</v>
      </c>
      <c r="Q1112">
        <v>3664</v>
      </c>
      <c r="R1112">
        <v>110</v>
      </c>
      <c r="S1112" t="b">
        <v>0</v>
      </c>
      <c r="T1112" t="s">
        <v>87</v>
      </c>
      <c r="U1112" t="b">
        <v>0</v>
      </c>
      <c r="V1112" t="s">
        <v>147</v>
      </c>
      <c r="W1112" s="1">
        <v>44523.446215277778</v>
      </c>
      <c r="X1112">
        <v>24</v>
      </c>
      <c r="Y1112">
        <v>0</v>
      </c>
      <c r="Z1112">
        <v>0</v>
      </c>
      <c r="AA1112">
        <v>0</v>
      </c>
      <c r="AB1112">
        <v>52</v>
      </c>
      <c r="AC1112">
        <v>0</v>
      </c>
      <c r="AD1112">
        <v>66</v>
      </c>
      <c r="AE1112">
        <v>0</v>
      </c>
      <c r="AF1112">
        <v>0</v>
      </c>
      <c r="AG1112">
        <v>0</v>
      </c>
      <c r="AH1112" t="s">
        <v>182</v>
      </c>
      <c r="AI1112" s="1">
        <v>44523.475300925929</v>
      </c>
      <c r="AJ1112">
        <v>86</v>
      </c>
      <c r="AK1112">
        <v>0</v>
      </c>
      <c r="AL1112">
        <v>0</v>
      </c>
      <c r="AM1112">
        <v>0</v>
      </c>
      <c r="AN1112">
        <v>52</v>
      </c>
      <c r="AO1112">
        <v>0</v>
      </c>
      <c r="AP1112">
        <v>66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>
      <c r="A1113" t="s">
        <v>2780</v>
      </c>
      <c r="B1113" t="s">
        <v>79</v>
      </c>
      <c r="C1113" t="s">
        <v>2781</v>
      </c>
      <c r="D1113" t="s">
        <v>81</v>
      </c>
      <c r="E1113" s="2" t="str">
        <f>HYPERLINK("capsilon://?command=openfolder&amp;siteaddress=FAM.docvelocity-na8.net&amp;folderid=FXBFCF0911-408F-86F2-0E33-03B2737BAA26","FX21109541")</f>
        <v>FX21109541</v>
      </c>
      <c r="F1113" t="s">
        <v>19</v>
      </c>
      <c r="G1113" t="s">
        <v>19</v>
      </c>
      <c r="H1113" t="s">
        <v>82</v>
      </c>
      <c r="I1113" t="s">
        <v>2782</v>
      </c>
      <c r="J1113">
        <v>38</v>
      </c>
      <c r="K1113" t="s">
        <v>84</v>
      </c>
      <c r="L1113" t="s">
        <v>85</v>
      </c>
      <c r="M1113" t="s">
        <v>86</v>
      </c>
      <c r="N1113">
        <v>2</v>
      </c>
      <c r="O1113" s="1">
        <v>44523.432256944441</v>
      </c>
      <c r="P1113" s="1">
        <v>44523.479548611111</v>
      </c>
      <c r="Q1113">
        <v>3574</v>
      </c>
      <c r="R1113">
        <v>512</v>
      </c>
      <c r="S1113" t="b">
        <v>0</v>
      </c>
      <c r="T1113" t="s">
        <v>87</v>
      </c>
      <c r="U1113" t="b">
        <v>0</v>
      </c>
      <c r="V1113" t="s">
        <v>147</v>
      </c>
      <c r="W1113" s="1">
        <v>44523.447905092595</v>
      </c>
      <c r="X1113">
        <v>146</v>
      </c>
      <c r="Y1113">
        <v>37</v>
      </c>
      <c r="Z1113">
        <v>0</v>
      </c>
      <c r="AA1113">
        <v>37</v>
      </c>
      <c r="AB1113">
        <v>0</v>
      </c>
      <c r="AC1113">
        <v>10</v>
      </c>
      <c r="AD1113">
        <v>1</v>
      </c>
      <c r="AE1113">
        <v>0</v>
      </c>
      <c r="AF1113">
        <v>0</v>
      </c>
      <c r="AG1113">
        <v>0</v>
      </c>
      <c r="AH1113" t="s">
        <v>182</v>
      </c>
      <c r="AI1113" s="1">
        <v>44523.479548611111</v>
      </c>
      <c r="AJ1113">
        <v>366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>
      <c r="A1114" t="s">
        <v>2783</v>
      </c>
      <c r="B1114" t="s">
        <v>79</v>
      </c>
      <c r="C1114" t="s">
        <v>1933</v>
      </c>
      <c r="D1114" t="s">
        <v>81</v>
      </c>
      <c r="E1114" s="2" t="str">
        <f>HYPERLINK("capsilon://?command=openfolder&amp;siteaddress=FAM.docvelocity-na8.net&amp;folderid=FX461B8623-3F7A-4ED4-2560-08D2D4700738","FX21112466")</f>
        <v>FX21112466</v>
      </c>
      <c r="F1114" t="s">
        <v>19</v>
      </c>
      <c r="G1114" t="s">
        <v>19</v>
      </c>
      <c r="H1114" t="s">
        <v>82</v>
      </c>
      <c r="I1114" t="s">
        <v>2755</v>
      </c>
      <c r="J1114">
        <v>38</v>
      </c>
      <c r="K1114" t="s">
        <v>84</v>
      </c>
      <c r="L1114" t="s">
        <v>85</v>
      </c>
      <c r="M1114" t="s">
        <v>86</v>
      </c>
      <c r="N1114">
        <v>2</v>
      </c>
      <c r="O1114" s="1">
        <v>44523.436944444446</v>
      </c>
      <c r="P1114" s="1">
        <v>44523.449652777781</v>
      </c>
      <c r="Q1114">
        <v>552</v>
      </c>
      <c r="R1114">
        <v>546</v>
      </c>
      <c r="S1114" t="b">
        <v>0</v>
      </c>
      <c r="T1114" t="s">
        <v>87</v>
      </c>
      <c r="U1114" t="b">
        <v>1</v>
      </c>
      <c r="V1114" t="s">
        <v>147</v>
      </c>
      <c r="W1114" s="1">
        <v>44523.441388888888</v>
      </c>
      <c r="X1114">
        <v>344</v>
      </c>
      <c r="Y1114">
        <v>37</v>
      </c>
      <c r="Z1114">
        <v>0</v>
      </c>
      <c r="AA1114">
        <v>37</v>
      </c>
      <c r="AB1114">
        <v>0</v>
      </c>
      <c r="AC1114">
        <v>32</v>
      </c>
      <c r="AD1114">
        <v>1</v>
      </c>
      <c r="AE1114">
        <v>0</v>
      </c>
      <c r="AF1114">
        <v>0</v>
      </c>
      <c r="AG1114">
        <v>0</v>
      </c>
      <c r="AH1114" t="s">
        <v>104</v>
      </c>
      <c r="AI1114" s="1">
        <v>44523.449652777781</v>
      </c>
      <c r="AJ1114">
        <v>202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1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>
      <c r="A1115" t="s">
        <v>2784</v>
      </c>
      <c r="B1115" t="s">
        <v>79</v>
      </c>
      <c r="C1115" t="s">
        <v>2216</v>
      </c>
      <c r="D1115" t="s">
        <v>81</v>
      </c>
      <c r="E1115" s="2" t="str">
        <f>HYPERLINK("capsilon://?command=openfolder&amp;siteaddress=FAM.docvelocity-na8.net&amp;folderid=FX870D04EC-961F-6217-6134-0E420F2AC042","FX21118918")</f>
        <v>FX21118918</v>
      </c>
      <c r="F1115" t="s">
        <v>19</v>
      </c>
      <c r="G1115" t="s">
        <v>19</v>
      </c>
      <c r="H1115" t="s">
        <v>82</v>
      </c>
      <c r="I1115" t="s">
        <v>2757</v>
      </c>
      <c r="J1115">
        <v>197</v>
      </c>
      <c r="K1115" t="s">
        <v>84</v>
      </c>
      <c r="L1115" t="s">
        <v>85</v>
      </c>
      <c r="M1115" t="s">
        <v>86</v>
      </c>
      <c r="N1115">
        <v>2</v>
      </c>
      <c r="O1115" s="1">
        <v>44523.44258101852</v>
      </c>
      <c r="P1115" s="1">
        <v>44523.461678240739</v>
      </c>
      <c r="Q1115">
        <v>173</v>
      </c>
      <c r="R1115">
        <v>1477</v>
      </c>
      <c r="S1115" t="b">
        <v>0</v>
      </c>
      <c r="T1115" t="s">
        <v>87</v>
      </c>
      <c r="U1115" t="b">
        <v>1</v>
      </c>
      <c r="V1115" t="s">
        <v>231</v>
      </c>
      <c r="W1115" s="1">
        <v>44523.447881944441</v>
      </c>
      <c r="X1115">
        <v>431</v>
      </c>
      <c r="Y1115">
        <v>131</v>
      </c>
      <c r="Z1115">
        <v>0</v>
      </c>
      <c r="AA1115">
        <v>131</v>
      </c>
      <c r="AB1115">
        <v>0</v>
      </c>
      <c r="AC1115">
        <v>19</v>
      </c>
      <c r="AD1115">
        <v>66</v>
      </c>
      <c r="AE1115">
        <v>0</v>
      </c>
      <c r="AF1115">
        <v>0</v>
      </c>
      <c r="AG1115">
        <v>0</v>
      </c>
      <c r="AH1115" t="s">
        <v>182</v>
      </c>
      <c r="AI1115" s="1">
        <v>44523.461678240739</v>
      </c>
      <c r="AJ1115">
        <v>1046</v>
      </c>
      <c r="AK1115">
        <v>3</v>
      </c>
      <c r="AL1115">
        <v>0</v>
      </c>
      <c r="AM1115">
        <v>3</v>
      </c>
      <c r="AN1115">
        <v>0</v>
      </c>
      <c r="AO1115">
        <v>3</v>
      </c>
      <c r="AP1115">
        <v>63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>
      <c r="A1116" t="s">
        <v>2785</v>
      </c>
      <c r="B1116" t="s">
        <v>79</v>
      </c>
      <c r="C1116" t="s">
        <v>673</v>
      </c>
      <c r="D1116" t="s">
        <v>81</v>
      </c>
      <c r="E1116" s="2" t="str">
        <f>HYPERLINK("capsilon://?command=openfolder&amp;siteaddress=FAM.docvelocity-na8.net&amp;folderid=FX1932A43A-27EA-E3CC-9B05-F9BF024890EA","FX211012298")</f>
        <v>FX211012298</v>
      </c>
      <c r="F1116" t="s">
        <v>19</v>
      </c>
      <c r="G1116" t="s">
        <v>19</v>
      </c>
      <c r="H1116" t="s">
        <v>82</v>
      </c>
      <c r="I1116" t="s">
        <v>2786</v>
      </c>
      <c r="J1116">
        <v>38</v>
      </c>
      <c r="K1116" t="s">
        <v>84</v>
      </c>
      <c r="L1116" t="s">
        <v>85</v>
      </c>
      <c r="M1116" t="s">
        <v>86</v>
      </c>
      <c r="N1116">
        <v>2</v>
      </c>
      <c r="O1116" s="1">
        <v>44502.609085648146</v>
      </c>
      <c r="P1116" s="1">
        <v>44502.793541666666</v>
      </c>
      <c r="Q1116">
        <v>15835</v>
      </c>
      <c r="R1116">
        <v>102</v>
      </c>
      <c r="S1116" t="b">
        <v>0</v>
      </c>
      <c r="T1116" t="s">
        <v>87</v>
      </c>
      <c r="U1116" t="b">
        <v>0</v>
      </c>
      <c r="V1116" t="s">
        <v>189</v>
      </c>
      <c r="W1116" s="1">
        <v>44502.620694444442</v>
      </c>
      <c r="X1116">
        <v>32</v>
      </c>
      <c r="Y1116">
        <v>0</v>
      </c>
      <c r="Z1116">
        <v>0</v>
      </c>
      <c r="AA1116">
        <v>0</v>
      </c>
      <c r="AB1116">
        <v>37</v>
      </c>
      <c r="AC1116">
        <v>0</v>
      </c>
      <c r="AD1116">
        <v>38</v>
      </c>
      <c r="AE1116">
        <v>0</v>
      </c>
      <c r="AF1116">
        <v>0</v>
      </c>
      <c r="AG1116">
        <v>0</v>
      </c>
      <c r="AH1116" t="s">
        <v>104</v>
      </c>
      <c r="AI1116" s="1">
        <v>44502.793541666666</v>
      </c>
      <c r="AJ1116">
        <v>18</v>
      </c>
      <c r="AK1116">
        <v>0</v>
      </c>
      <c r="AL1116">
        <v>0</v>
      </c>
      <c r="AM1116">
        <v>0</v>
      </c>
      <c r="AN1116">
        <v>37</v>
      </c>
      <c r="AO1116">
        <v>0</v>
      </c>
      <c r="AP1116">
        <v>38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>
      <c r="A1117" t="s">
        <v>2787</v>
      </c>
      <c r="B1117" t="s">
        <v>79</v>
      </c>
      <c r="C1117" t="s">
        <v>2634</v>
      </c>
      <c r="D1117" t="s">
        <v>81</v>
      </c>
      <c r="E1117" s="2" t="str">
        <f>HYPERLINK("capsilon://?command=openfolder&amp;siteaddress=FAM.docvelocity-na8.net&amp;folderid=FX7F0CB497-92F9-A6B0-0B1A-A8B47D1B4429","FX211111876")</f>
        <v>FX211111876</v>
      </c>
      <c r="F1117" t="s">
        <v>19</v>
      </c>
      <c r="G1117" t="s">
        <v>19</v>
      </c>
      <c r="H1117" t="s">
        <v>82</v>
      </c>
      <c r="I1117" t="s">
        <v>2763</v>
      </c>
      <c r="J1117">
        <v>76</v>
      </c>
      <c r="K1117" t="s">
        <v>84</v>
      </c>
      <c r="L1117" t="s">
        <v>85</v>
      </c>
      <c r="M1117" t="s">
        <v>86</v>
      </c>
      <c r="N1117">
        <v>2</v>
      </c>
      <c r="O1117" s="1">
        <v>44523.442835648151</v>
      </c>
      <c r="P1117" s="1">
        <v>44523.4531712963</v>
      </c>
      <c r="Q1117">
        <v>351</v>
      </c>
      <c r="R1117">
        <v>542</v>
      </c>
      <c r="S1117" t="b">
        <v>0</v>
      </c>
      <c r="T1117" t="s">
        <v>87</v>
      </c>
      <c r="U1117" t="b">
        <v>1</v>
      </c>
      <c r="V1117" t="s">
        <v>147</v>
      </c>
      <c r="W1117" s="1">
        <v>44523.445775462962</v>
      </c>
      <c r="X1117">
        <v>239</v>
      </c>
      <c r="Y1117">
        <v>74</v>
      </c>
      <c r="Z1117">
        <v>0</v>
      </c>
      <c r="AA1117">
        <v>74</v>
      </c>
      <c r="AB1117">
        <v>0</v>
      </c>
      <c r="AC1117">
        <v>27</v>
      </c>
      <c r="AD1117">
        <v>2</v>
      </c>
      <c r="AE1117">
        <v>0</v>
      </c>
      <c r="AF1117">
        <v>0</v>
      </c>
      <c r="AG1117">
        <v>0</v>
      </c>
      <c r="AH1117" t="s">
        <v>104</v>
      </c>
      <c r="AI1117" s="1">
        <v>44523.4531712963</v>
      </c>
      <c r="AJ1117">
        <v>303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2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>
      <c r="A1118" t="s">
        <v>2788</v>
      </c>
      <c r="B1118" t="s">
        <v>79</v>
      </c>
      <c r="C1118" t="s">
        <v>2789</v>
      </c>
      <c r="D1118" t="s">
        <v>81</v>
      </c>
      <c r="E1118" s="2" t="str">
        <f>HYPERLINK("capsilon://?command=openfolder&amp;siteaddress=FAM.docvelocity-na8.net&amp;folderid=FX8C693BC8-0848-3C62-8D81-B16D8A9FA03B","FX211013084")</f>
        <v>FX211013084</v>
      </c>
      <c r="F1118" t="s">
        <v>19</v>
      </c>
      <c r="G1118" t="s">
        <v>19</v>
      </c>
      <c r="H1118" t="s">
        <v>82</v>
      </c>
      <c r="I1118" t="s">
        <v>2790</v>
      </c>
      <c r="J1118">
        <v>66</v>
      </c>
      <c r="K1118" t="s">
        <v>84</v>
      </c>
      <c r="L1118" t="s">
        <v>85</v>
      </c>
      <c r="M1118" t="s">
        <v>86</v>
      </c>
      <c r="N1118">
        <v>2</v>
      </c>
      <c r="O1118" s="1">
        <v>44523.443796296298</v>
      </c>
      <c r="P1118" s="1">
        <v>44523.478067129632</v>
      </c>
      <c r="Q1118">
        <v>2913</v>
      </c>
      <c r="R1118">
        <v>48</v>
      </c>
      <c r="S1118" t="b">
        <v>0</v>
      </c>
      <c r="T1118" t="s">
        <v>87</v>
      </c>
      <c r="U1118" t="b">
        <v>0</v>
      </c>
      <c r="V1118" t="s">
        <v>147</v>
      </c>
      <c r="W1118" s="1">
        <v>44523.448287037034</v>
      </c>
      <c r="X1118">
        <v>32</v>
      </c>
      <c r="Y1118">
        <v>0</v>
      </c>
      <c r="Z1118">
        <v>0</v>
      </c>
      <c r="AA1118">
        <v>0</v>
      </c>
      <c r="AB1118">
        <v>52</v>
      </c>
      <c r="AC1118">
        <v>0</v>
      </c>
      <c r="AD1118">
        <v>66</v>
      </c>
      <c r="AE1118">
        <v>0</v>
      </c>
      <c r="AF1118">
        <v>0</v>
      </c>
      <c r="AG1118">
        <v>0</v>
      </c>
      <c r="AH1118" t="s">
        <v>104</v>
      </c>
      <c r="AI1118" s="1">
        <v>44523.478067129632</v>
      </c>
      <c r="AJ1118">
        <v>16</v>
      </c>
      <c r="AK1118">
        <v>0</v>
      </c>
      <c r="AL1118">
        <v>0</v>
      </c>
      <c r="AM1118">
        <v>0</v>
      </c>
      <c r="AN1118">
        <v>52</v>
      </c>
      <c r="AO1118">
        <v>0</v>
      </c>
      <c r="AP1118">
        <v>66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>
      <c r="A1119" t="s">
        <v>2791</v>
      </c>
      <c r="B1119" t="s">
        <v>79</v>
      </c>
      <c r="C1119" t="s">
        <v>2792</v>
      </c>
      <c r="D1119" t="s">
        <v>81</v>
      </c>
      <c r="E1119" s="2" t="str">
        <f>HYPERLINK("capsilon://?command=openfolder&amp;siteaddress=FAM.docvelocity-na8.net&amp;folderid=FX04AD4354-7054-C5B9-DAAF-805137063987","FX21045366")</f>
        <v>FX21045366</v>
      </c>
      <c r="F1119" t="s">
        <v>19</v>
      </c>
      <c r="G1119" t="s">
        <v>19</v>
      </c>
      <c r="H1119" t="s">
        <v>82</v>
      </c>
      <c r="I1119" t="s">
        <v>2793</v>
      </c>
      <c r="J1119">
        <v>506</v>
      </c>
      <c r="K1119" t="s">
        <v>84</v>
      </c>
      <c r="L1119" t="s">
        <v>85</v>
      </c>
      <c r="M1119" t="s">
        <v>86</v>
      </c>
      <c r="N1119">
        <v>2</v>
      </c>
      <c r="O1119" s="1">
        <v>44523.444409722222</v>
      </c>
      <c r="P1119" s="1">
        <v>44523.513275462959</v>
      </c>
      <c r="Q1119">
        <v>469</v>
      </c>
      <c r="R1119">
        <v>5481</v>
      </c>
      <c r="S1119" t="b">
        <v>0</v>
      </c>
      <c r="T1119" t="s">
        <v>87</v>
      </c>
      <c r="U1119" t="b">
        <v>0</v>
      </c>
      <c r="V1119" t="s">
        <v>1573</v>
      </c>
      <c r="W1119" s="1">
        <v>44523.494525462964</v>
      </c>
      <c r="X1119">
        <v>3833</v>
      </c>
      <c r="Y1119">
        <v>352</v>
      </c>
      <c r="Z1119">
        <v>0</v>
      </c>
      <c r="AA1119">
        <v>352</v>
      </c>
      <c r="AB1119">
        <v>157</v>
      </c>
      <c r="AC1119">
        <v>265</v>
      </c>
      <c r="AD1119">
        <v>154</v>
      </c>
      <c r="AE1119">
        <v>0</v>
      </c>
      <c r="AF1119">
        <v>0</v>
      </c>
      <c r="AG1119">
        <v>0</v>
      </c>
      <c r="AH1119" t="s">
        <v>89</v>
      </c>
      <c r="AI1119" s="1">
        <v>44523.513275462959</v>
      </c>
      <c r="AJ1119">
        <v>1567</v>
      </c>
      <c r="AK1119">
        <v>1</v>
      </c>
      <c r="AL1119">
        <v>0</v>
      </c>
      <c r="AM1119">
        <v>1</v>
      </c>
      <c r="AN1119">
        <v>157</v>
      </c>
      <c r="AO1119">
        <v>1</v>
      </c>
      <c r="AP1119">
        <v>153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>
      <c r="A1120" t="s">
        <v>2794</v>
      </c>
      <c r="B1120" t="s">
        <v>79</v>
      </c>
      <c r="C1120" t="s">
        <v>2634</v>
      </c>
      <c r="D1120" t="s">
        <v>81</v>
      </c>
      <c r="E1120" s="2" t="str">
        <f>HYPERLINK("capsilon://?command=openfolder&amp;siteaddress=FAM.docvelocity-na8.net&amp;folderid=FX7F0CB497-92F9-A6B0-0B1A-A8B47D1B4429","FX211111876")</f>
        <v>FX211111876</v>
      </c>
      <c r="F1120" t="s">
        <v>19</v>
      </c>
      <c r="G1120" t="s">
        <v>19</v>
      </c>
      <c r="H1120" t="s">
        <v>82</v>
      </c>
      <c r="I1120" t="s">
        <v>2795</v>
      </c>
      <c r="J1120">
        <v>38</v>
      </c>
      <c r="K1120" t="s">
        <v>84</v>
      </c>
      <c r="L1120" t="s">
        <v>85</v>
      </c>
      <c r="M1120" t="s">
        <v>86</v>
      </c>
      <c r="N1120">
        <v>2</v>
      </c>
      <c r="O1120" s="1">
        <v>44523.455324074072</v>
      </c>
      <c r="P1120" s="1">
        <v>44523.480810185189</v>
      </c>
      <c r="Q1120">
        <v>1861</v>
      </c>
      <c r="R1120">
        <v>341</v>
      </c>
      <c r="S1120" t="b">
        <v>0</v>
      </c>
      <c r="T1120" t="s">
        <v>87</v>
      </c>
      <c r="U1120" t="b">
        <v>0</v>
      </c>
      <c r="V1120" t="s">
        <v>181</v>
      </c>
      <c r="W1120" s="1">
        <v>44523.456608796296</v>
      </c>
      <c r="X1120">
        <v>105</v>
      </c>
      <c r="Y1120">
        <v>37</v>
      </c>
      <c r="Z1120">
        <v>0</v>
      </c>
      <c r="AA1120">
        <v>37</v>
      </c>
      <c r="AB1120">
        <v>0</v>
      </c>
      <c r="AC1120">
        <v>7</v>
      </c>
      <c r="AD1120">
        <v>1</v>
      </c>
      <c r="AE1120">
        <v>0</v>
      </c>
      <c r="AF1120">
        <v>0</v>
      </c>
      <c r="AG1120">
        <v>0</v>
      </c>
      <c r="AH1120" t="s">
        <v>104</v>
      </c>
      <c r="AI1120" s="1">
        <v>44523.480810185189</v>
      </c>
      <c r="AJ1120">
        <v>236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1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>
      <c r="A1121" t="s">
        <v>2796</v>
      </c>
      <c r="B1121" t="s">
        <v>79</v>
      </c>
      <c r="C1121" t="s">
        <v>2797</v>
      </c>
      <c r="D1121" t="s">
        <v>81</v>
      </c>
      <c r="E1121" s="2" t="str">
        <f>HYPERLINK("capsilon://?command=openfolder&amp;siteaddress=FAM.docvelocity-na8.net&amp;folderid=FX1947414D-FC43-9C9C-BABB-71B65DF711B7","FX21118478")</f>
        <v>FX21118478</v>
      </c>
      <c r="F1121" t="s">
        <v>19</v>
      </c>
      <c r="G1121" t="s">
        <v>19</v>
      </c>
      <c r="H1121" t="s">
        <v>82</v>
      </c>
      <c r="I1121" t="s">
        <v>2798</v>
      </c>
      <c r="J1121">
        <v>38</v>
      </c>
      <c r="K1121" t="s">
        <v>84</v>
      </c>
      <c r="L1121" t="s">
        <v>85</v>
      </c>
      <c r="M1121" t="s">
        <v>86</v>
      </c>
      <c r="N1121">
        <v>2</v>
      </c>
      <c r="O1121" s="1">
        <v>44523.459490740737</v>
      </c>
      <c r="P1121" s="1">
        <v>44523.481458333335</v>
      </c>
      <c r="Q1121">
        <v>1421</v>
      </c>
      <c r="R1121">
        <v>477</v>
      </c>
      <c r="S1121" t="b">
        <v>0</v>
      </c>
      <c r="T1121" t="s">
        <v>87</v>
      </c>
      <c r="U1121" t="b">
        <v>0</v>
      </c>
      <c r="V1121" t="s">
        <v>130</v>
      </c>
      <c r="W1121" s="1">
        <v>44523.462280092594</v>
      </c>
      <c r="X1121">
        <v>191</v>
      </c>
      <c r="Y1121">
        <v>37</v>
      </c>
      <c r="Z1121">
        <v>0</v>
      </c>
      <c r="AA1121">
        <v>37</v>
      </c>
      <c r="AB1121">
        <v>0</v>
      </c>
      <c r="AC1121">
        <v>10</v>
      </c>
      <c r="AD1121">
        <v>1</v>
      </c>
      <c r="AE1121">
        <v>0</v>
      </c>
      <c r="AF1121">
        <v>0</v>
      </c>
      <c r="AG1121">
        <v>0</v>
      </c>
      <c r="AH1121" t="s">
        <v>182</v>
      </c>
      <c r="AI1121" s="1">
        <v>44523.481458333335</v>
      </c>
      <c r="AJ1121">
        <v>286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1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>
      <c r="A1122" t="s">
        <v>2799</v>
      </c>
      <c r="B1122" t="s">
        <v>79</v>
      </c>
      <c r="C1122" t="s">
        <v>2800</v>
      </c>
      <c r="D1122" t="s">
        <v>81</v>
      </c>
      <c r="E1122" s="2" t="str">
        <f>HYPERLINK("capsilon://?command=openfolder&amp;siteaddress=FAM.docvelocity-na8.net&amp;folderid=FX3A7738C1-0D70-7280-E23A-330606BF6C7C","FX211012748")</f>
        <v>FX211012748</v>
      </c>
      <c r="F1122" t="s">
        <v>19</v>
      </c>
      <c r="G1122" t="s">
        <v>19</v>
      </c>
      <c r="H1122" t="s">
        <v>82</v>
      </c>
      <c r="I1122" t="s">
        <v>2801</v>
      </c>
      <c r="J1122">
        <v>38</v>
      </c>
      <c r="K1122" t="s">
        <v>84</v>
      </c>
      <c r="L1122" t="s">
        <v>85</v>
      </c>
      <c r="M1122" t="s">
        <v>86</v>
      </c>
      <c r="N1122">
        <v>2</v>
      </c>
      <c r="O1122" s="1">
        <v>44502.609976851854</v>
      </c>
      <c r="P1122" s="1">
        <v>44502.794965277775</v>
      </c>
      <c r="Q1122">
        <v>15355</v>
      </c>
      <c r="R1122">
        <v>628</v>
      </c>
      <c r="S1122" t="b">
        <v>0</v>
      </c>
      <c r="T1122" t="s">
        <v>87</v>
      </c>
      <c r="U1122" t="b">
        <v>0</v>
      </c>
      <c r="V1122" t="s">
        <v>125</v>
      </c>
      <c r="W1122" s="1">
        <v>44502.623472222222</v>
      </c>
      <c r="X1122">
        <v>209</v>
      </c>
      <c r="Y1122">
        <v>37</v>
      </c>
      <c r="Z1122">
        <v>0</v>
      </c>
      <c r="AA1122">
        <v>37</v>
      </c>
      <c r="AB1122">
        <v>0</v>
      </c>
      <c r="AC1122">
        <v>3</v>
      </c>
      <c r="AD1122">
        <v>1</v>
      </c>
      <c r="AE1122">
        <v>0</v>
      </c>
      <c r="AF1122">
        <v>0</v>
      </c>
      <c r="AG1122">
        <v>0</v>
      </c>
      <c r="AH1122" t="s">
        <v>104</v>
      </c>
      <c r="AI1122" s="1">
        <v>44502.794965277775</v>
      </c>
      <c r="AJ1122">
        <v>123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1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>
      <c r="A1123" t="s">
        <v>2802</v>
      </c>
      <c r="B1123" t="s">
        <v>79</v>
      </c>
      <c r="C1123" t="s">
        <v>673</v>
      </c>
      <c r="D1123" t="s">
        <v>81</v>
      </c>
      <c r="E1123" s="2" t="str">
        <f>HYPERLINK("capsilon://?command=openfolder&amp;siteaddress=FAM.docvelocity-na8.net&amp;folderid=FX1932A43A-27EA-E3CC-9B05-F9BF024890EA","FX211012298")</f>
        <v>FX211012298</v>
      </c>
      <c r="F1123" t="s">
        <v>19</v>
      </c>
      <c r="G1123" t="s">
        <v>19</v>
      </c>
      <c r="H1123" t="s">
        <v>82</v>
      </c>
      <c r="I1123" t="s">
        <v>2803</v>
      </c>
      <c r="J1123">
        <v>66</v>
      </c>
      <c r="K1123" t="s">
        <v>84</v>
      </c>
      <c r="L1123" t="s">
        <v>85</v>
      </c>
      <c r="M1123" t="s">
        <v>86</v>
      </c>
      <c r="N1123">
        <v>2</v>
      </c>
      <c r="O1123" s="1">
        <v>44523.473634259259</v>
      </c>
      <c r="P1123" s="1">
        <v>44523.480613425927</v>
      </c>
      <c r="Q1123">
        <v>459</v>
      </c>
      <c r="R1123">
        <v>144</v>
      </c>
      <c r="S1123" t="b">
        <v>0</v>
      </c>
      <c r="T1123" t="s">
        <v>87</v>
      </c>
      <c r="U1123" t="b">
        <v>0</v>
      </c>
      <c r="V1123" t="s">
        <v>181</v>
      </c>
      <c r="W1123" s="1">
        <v>44523.474583333336</v>
      </c>
      <c r="X1123">
        <v>46</v>
      </c>
      <c r="Y1123">
        <v>0</v>
      </c>
      <c r="Z1123">
        <v>0</v>
      </c>
      <c r="AA1123">
        <v>0</v>
      </c>
      <c r="AB1123">
        <v>52</v>
      </c>
      <c r="AC1123">
        <v>0</v>
      </c>
      <c r="AD1123">
        <v>66</v>
      </c>
      <c r="AE1123">
        <v>0</v>
      </c>
      <c r="AF1123">
        <v>0</v>
      </c>
      <c r="AG1123">
        <v>0</v>
      </c>
      <c r="AH1123" t="s">
        <v>182</v>
      </c>
      <c r="AI1123" s="1">
        <v>44523.480613425927</v>
      </c>
      <c r="AJ1123">
        <v>91</v>
      </c>
      <c r="AK1123">
        <v>0</v>
      </c>
      <c r="AL1123">
        <v>0</v>
      </c>
      <c r="AM1123">
        <v>0</v>
      </c>
      <c r="AN1123">
        <v>52</v>
      </c>
      <c r="AO1123">
        <v>0</v>
      </c>
      <c r="AP1123">
        <v>66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>
      <c r="A1124" t="s">
        <v>2804</v>
      </c>
      <c r="B1124" t="s">
        <v>79</v>
      </c>
      <c r="C1124" t="s">
        <v>2620</v>
      </c>
      <c r="D1124" t="s">
        <v>81</v>
      </c>
      <c r="E1124" s="2" t="str">
        <f>HYPERLINK("capsilon://?command=openfolder&amp;siteaddress=FAM.docvelocity-na8.net&amp;folderid=FX1F2F36C3-FB66-A0AD-1F0D-C98D5512D0D7","FX211110003")</f>
        <v>FX211110003</v>
      </c>
      <c r="F1124" t="s">
        <v>19</v>
      </c>
      <c r="G1124" t="s">
        <v>19</v>
      </c>
      <c r="H1124" t="s">
        <v>82</v>
      </c>
      <c r="I1124" t="s">
        <v>2805</v>
      </c>
      <c r="J1124">
        <v>28</v>
      </c>
      <c r="K1124" t="s">
        <v>84</v>
      </c>
      <c r="L1124" t="s">
        <v>85</v>
      </c>
      <c r="M1124" t="s">
        <v>86</v>
      </c>
      <c r="N1124">
        <v>2</v>
      </c>
      <c r="O1124" s="1">
        <v>44523.478425925925</v>
      </c>
      <c r="P1124" s="1">
        <v>44523.482546296298</v>
      </c>
      <c r="Q1124">
        <v>9</v>
      </c>
      <c r="R1124">
        <v>347</v>
      </c>
      <c r="S1124" t="b">
        <v>0</v>
      </c>
      <c r="T1124" t="s">
        <v>87</v>
      </c>
      <c r="U1124" t="b">
        <v>0</v>
      </c>
      <c r="V1124" t="s">
        <v>189</v>
      </c>
      <c r="W1124" s="1">
        <v>44523.480844907404</v>
      </c>
      <c r="X1124">
        <v>203</v>
      </c>
      <c r="Y1124">
        <v>21</v>
      </c>
      <c r="Z1124">
        <v>0</v>
      </c>
      <c r="AA1124">
        <v>21</v>
      </c>
      <c r="AB1124">
        <v>0</v>
      </c>
      <c r="AC1124">
        <v>20</v>
      </c>
      <c r="AD1124">
        <v>7</v>
      </c>
      <c r="AE1124">
        <v>0</v>
      </c>
      <c r="AF1124">
        <v>0</v>
      </c>
      <c r="AG1124">
        <v>0</v>
      </c>
      <c r="AH1124" t="s">
        <v>104</v>
      </c>
      <c r="AI1124" s="1">
        <v>44523.482546296298</v>
      </c>
      <c r="AJ1124">
        <v>144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>
      <c r="A1125" t="s">
        <v>2806</v>
      </c>
      <c r="B1125" t="s">
        <v>79</v>
      </c>
      <c r="C1125" t="s">
        <v>2774</v>
      </c>
      <c r="D1125" t="s">
        <v>81</v>
      </c>
      <c r="E1125" s="2" t="str">
        <f>HYPERLINK("capsilon://?command=openfolder&amp;siteaddress=FAM.docvelocity-na8.net&amp;folderid=FXED5B3FB8-67D4-62D8-70EE-7E2D4D613FB4","FX21114138")</f>
        <v>FX21114138</v>
      </c>
      <c r="F1125" t="s">
        <v>19</v>
      </c>
      <c r="G1125" t="s">
        <v>19</v>
      </c>
      <c r="H1125" t="s">
        <v>82</v>
      </c>
      <c r="I1125" t="s">
        <v>2807</v>
      </c>
      <c r="J1125">
        <v>66</v>
      </c>
      <c r="K1125" t="s">
        <v>84</v>
      </c>
      <c r="L1125" t="s">
        <v>85</v>
      </c>
      <c r="M1125" t="s">
        <v>86</v>
      </c>
      <c r="N1125">
        <v>2</v>
      </c>
      <c r="O1125" s="1">
        <v>44523.478645833333</v>
      </c>
      <c r="P1125" s="1">
        <v>44523.485706018517</v>
      </c>
      <c r="Q1125">
        <v>12</v>
      </c>
      <c r="R1125">
        <v>598</v>
      </c>
      <c r="S1125" t="b">
        <v>0</v>
      </c>
      <c r="T1125" t="s">
        <v>87</v>
      </c>
      <c r="U1125" t="b">
        <v>0</v>
      </c>
      <c r="V1125" t="s">
        <v>88</v>
      </c>
      <c r="W1125" s="1">
        <v>44523.481203703705</v>
      </c>
      <c r="X1125">
        <v>214</v>
      </c>
      <c r="Y1125">
        <v>52</v>
      </c>
      <c r="Z1125">
        <v>0</v>
      </c>
      <c r="AA1125">
        <v>52</v>
      </c>
      <c r="AB1125">
        <v>0</v>
      </c>
      <c r="AC1125">
        <v>31</v>
      </c>
      <c r="AD1125">
        <v>14</v>
      </c>
      <c r="AE1125">
        <v>0</v>
      </c>
      <c r="AF1125">
        <v>0</v>
      </c>
      <c r="AG1125">
        <v>0</v>
      </c>
      <c r="AH1125" t="s">
        <v>182</v>
      </c>
      <c r="AI1125" s="1">
        <v>44523.485706018517</v>
      </c>
      <c r="AJ1125">
        <v>384</v>
      </c>
      <c r="AK1125">
        <v>1</v>
      </c>
      <c r="AL1125">
        <v>0</v>
      </c>
      <c r="AM1125">
        <v>1</v>
      </c>
      <c r="AN1125">
        <v>0</v>
      </c>
      <c r="AO1125">
        <v>1</v>
      </c>
      <c r="AP1125">
        <v>13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>
      <c r="A1126" t="s">
        <v>2808</v>
      </c>
      <c r="B1126" t="s">
        <v>79</v>
      </c>
      <c r="C1126" t="s">
        <v>2679</v>
      </c>
      <c r="D1126" t="s">
        <v>81</v>
      </c>
      <c r="E1126" s="2" t="str">
        <f>HYPERLINK("capsilon://?command=openfolder&amp;siteaddress=FAM.docvelocity-na8.net&amp;folderid=FX4D36E61D-21DE-DCE4-A3EF-7F1F387C790D","FX21119073")</f>
        <v>FX21119073</v>
      </c>
      <c r="F1126" t="s">
        <v>19</v>
      </c>
      <c r="G1126" t="s">
        <v>19</v>
      </c>
      <c r="H1126" t="s">
        <v>82</v>
      </c>
      <c r="I1126" t="s">
        <v>2809</v>
      </c>
      <c r="J1126">
        <v>30</v>
      </c>
      <c r="K1126" t="s">
        <v>84</v>
      </c>
      <c r="L1126" t="s">
        <v>85</v>
      </c>
      <c r="M1126" t="s">
        <v>86</v>
      </c>
      <c r="N1126">
        <v>2</v>
      </c>
      <c r="O1126" s="1">
        <v>44523.480636574073</v>
      </c>
      <c r="P1126" s="1">
        <v>44523.482916666668</v>
      </c>
      <c r="Q1126">
        <v>23</v>
      </c>
      <c r="R1126">
        <v>174</v>
      </c>
      <c r="S1126" t="b">
        <v>0</v>
      </c>
      <c r="T1126" t="s">
        <v>87</v>
      </c>
      <c r="U1126" t="b">
        <v>0</v>
      </c>
      <c r="V1126" t="s">
        <v>189</v>
      </c>
      <c r="W1126" s="1">
        <v>44523.481412037036</v>
      </c>
      <c r="X1126">
        <v>48</v>
      </c>
      <c r="Y1126">
        <v>9</v>
      </c>
      <c r="Z1126">
        <v>0</v>
      </c>
      <c r="AA1126">
        <v>9</v>
      </c>
      <c r="AB1126">
        <v>0</v>
      </c>
      <c r="AC1126">
        <v>3</v>
      </c>
      <c r="AD1126">
        <v>21</v>
      </c>
      <c r="AE1126">
        <v>0</v>
      </c>
      <c r="AF1126">
        <v>0</v>
      </c>
      <c r="AG1126">
        <v>0</v>
      </c>
      <c r="AH1126" t="s">
        <v>182</v>
      </c>
      <c r="AI1126" s="1">
        <v>44523.482916666668</v>
      </c>
      <c r="AJ1126">
        <v>126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21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>
      <c r="A1127" t="s">
        <v>2810</v>
      </c>
      <c r="B1127" t="s">
        <v>79</v>
      </c>
      <c r="C1127" t="s">
        <v>2811</v>
      </c>
      <c r="D1127" t="s">
        <v>81</v>
      </c>
      <c r="E1127" s="2" t="str">
        <f>HYPERLINK("capsilon://?command=openfolder&amp;siteaddress=FAM.docvelocity-na8.net&amp;folderid=FX1AEF9482-3B76-95E5-B879-2BDD3D7BB948","FX211012227")</f>
        <v>FX211012227</v>
      </c>
      <c r="F1127" t="s">
        <v>19</v>
      </c>
      <c r="G1127" t="s">
        <v>19</v>
      </c>
      <c r="H1127" t="s">
        <v>82</v>
      </c>
      <c r="I1127" t="s">
        <v>2812</v>
      </c>
      <c r="J1127">
        <v>228</v>
      </c>
      <c r="K1127" t="s">
        <v>84</v>
      </c>
      <c r="L1127" t="s">
        <v>85</v>
      </c>
      <c r="M1127" t="s">
        <v>86</v>
      </c>
      <c r="N1127">
        <v>2</v>
      </c>
      <c r="O1127" s="1">
        <v>44523.490023148152</v>
      </c>
      <c r="P1127" s="1">
        <v>44523.525555555556</v>
      </c>
      <c r="Q1127">
        <v>1851</v>
      </c>
      <c r="R1127">
        <v>1219</v>
      </c>
      <c r="S1127" t="b">
        <v>0</v>
      </c>
      <c r="T1127" t="s">
        <v>87</v>
      </c>
      <c r="U1127" t="b">
        <v>0</v>
      </c>
      <c r="V1127" t="s">
        <v>147</v>
      </c>
      <c r="W1127" s="1">
        <v>44523.495451388888</v>
      </c>
      <c r="X1127">
        <v>467</v>
      </c>
      <c r="Y1127">
        <v>180</v>
      </c>
      <c r="Z1127">
        <v>0</v>
      </c>
      <c r="AA1127">
        <v>180</v>
      </c>
      <c r="AB1127">
        <v>0</v>
      </c>
      <c r="AC1127">
        <v>48</v>
      </c>
      <c r="AD1127">
        <v>48</v>
      </c>
      <c r="AE1127">
        <v>0</v>
      </c>
      <c r="AF1127">
        <v>0</v>
      </c>
      <c r="AG1127">
        <v>0</v>
      </c>
      <c r="AH1127" t="s">
        <v>89</v>
      </c>
      <c r="AI1127" s="1">
        <v>44523.525555555556</v>
      </c>
      <c r="AJ1127">
        <v>654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48</v>
      </c>
      <c r="AQ1127">
        <v>0</v>
      </c>
      <c r="AR1127">
        <v>0</v>
      </c>
      <c r="AS1127">
        <v>0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>
      <c r="A1128" t="s">
        <v>2813</v>
      </c>
      <c r="B1128" t="s">
        <v>79</v>
      </c>
      <c r="C1128" t="s">
        <v>2814</v>
      </c>
      <c r="D1128" t="s">
        <v>81</v>
      </c>
      <c r="E1128" s="2" t="str">
        <f>HYPERLINK("capsilon://?command=openfolder&amp;siteaddress=FAM.docvelocity-na8.net&amp;folderid=FXD08D0F69-66EC-4271-8F9F-68317145506F","FX21101809")</f>
        <v>FX21101809</v>
      </c>
      <c r="F1128" t="s">
        <v>19</v>
      </c>
      <c r="G1128" t="s">
        <v>19</v>
      </c>
      <c r="H1128" t="s">
        <v>82</v>
      </c>
      <c r="I1128" t="s">
        <v>2815</v>
      </c>
      <c r="J1128">
        <v>66</v>
      </c>
      <c r="K1128" t="s">
        <v>84</v>
      </c>
      <c r="L1128" t="s">
        <v>85</v>
      </c>
      <c r="M1128" t="s">
        <v>86</v>
      </c>
      <c r="N1128">
        <v>2</v>
      </c>
      <c r="O1128" s="1">
        <v>44523.502314814818</v>
      </c>
      <c r="P1128" s="1">
        <v>44523.525995370372</v>
      </c>
      <c r="Q1128">
        <v>1971</v>
      </c>
      <c r="R1128">
        <v>75</v>
      </c>
      <c r="S1128" t="b">
        <v>0</v>
      </c>
      <c r="T1128" t="s">
        <v>87</v>
      </c>
      <c r="U1128" t="b">
        <v>0</v>
      </c>
      <c r="V1128" t="s">
        <v>189</v>
      </c>
      <c r="W1128" s="1">
        <v>44523.502928240741</v>
      </c>
      <c r="X1128">
        <v>37</v>
      </c>
      <c r="Y1128">
        <v>0</v>
      </c>
      <c r="Z1128">
        <v>0</v>
      </c>
      <c r="AA1128">
        <v>0</v>
      </c>
      <c r="AB1128">
        <v>52</v>
      </c>
      <c r="AC1128">
        <v>0</v>
      </c>
      <c r="AD1128">
        <v>66</v>
      </c>
      <c r="AE1128">
        <v>0</v>
      </c>
      <c r="AF1128">
        <v>0</v>
      </c>
      <c r="AG1128">
        <v>0</v>
      </c>
      <c r="AH1128" t="s">
        <v>89</v>
      </c>
      <c r="AI1128" s="1">
        <v>44523.525995370372</v>
      </c>
      <c r="AJ1128">
        <v>38</v>
      </c>
      <c r="AK1128">
        <v>0</v>
      </c>
      <c r="AL1128">
        <v>0</v>
      </c>
      <c r="AM1128">
        <v>0</v>
      </c>
      <c r="AN1128">
        <v>52</v>
      </c>
      <c r="AO1128">
        <v>0</v>
      </c>
      <c r="AP1128">
        <v>66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>
      <c r="A1129" t="s">
        <v>2816</v>
      </c>
      <c r="B1129" t="s">
        <v>79</v>
      </c>
      <c r="C1129" t="s">
        <v>2817</v>
      </c>
      <c r="D1129" t="s">
        <v>81</v>
      </c>
      <c r="E1129" s="2" t="str">
        <f>HYPERLINK("capsilon://?command=openfolder&amp;siteaddress=FAM.docvelocity-na8.net&amp;folderid=FXFB890F1D-BB7A-A950-6C89-6B3181A41839","FX21107673")</f>
        <v>FX21107673</v>
      </c>
      <c r="F1129" t="s">
        <v>19</v>
      </c>
      <c r="G1129" t="s">
        <v>19</v>
      </c>
      <c r="H1129" t="s">
        <v>82</v>
      </c>
      <c r="I1129" t="s">
        <v>2818</v>
      </c>
      <c r="J1129">
        <v>132</v>
      </c>
      <c r="K1129" t="s">
        <v>84</v>
      </c>
      <c r="L1129" t="s">
        <v>85</v>
      </c>
      <c r="M1129" t="s">
        <v>86</v>
      </c>
      <c r="N1129">
        <v>2</v>
      </c>
      <c r="O1129" s="1">
        <v>44523.507893518516</v>
      </c>
      <c r="P1129" s="1">
        <v>44523.526469907411</v>
      </c>
      <c r="Q1129">
        <v>1482</v>
      </c>
      <c r="R1129">
        <v>123</v>
      </c>
      <c r="S1129" t="b">
        <v>0</v>
      </c>
      <c r="T1129" t="s">
        <v>87</v>
      </c>
      <c r="U1129" t="b">
        <v>0</v>
      </c>
      <c r="V1129" t="s">
        <v>99</v>
      </c>
      <c r="W1129" s="1">
        <v>44523.508888888886</v>
      </c>
      <c r="X1129">
        <v>83</v>
      </c>
      <c r="Y1129">
        <v>0</v>
      </c>
      <c r="Z1129">
        <v>0</v>
      </c>
      <c r="AA1129">
        <v>0</v>
      </c>
      <c r="AB1129">
        <v>104</v>
      </c>
      <c r="AC1129">
        <v>1</v>
      </c>
      <c r="AD1129">
        <v>132</v>
      </c>
      <c r="AE1129">
        <v>0</v>
      </c>
      <c r="AF1129">
        <v>0</v>
      </c>
      <c r="AG1129">
        <v>0</v>
      </c>
      <c r="AH1129" t="s">
        <v>89</v>
      </c>
      <c r="AI1129" s="1">
        <v>44523.526469907411</v>
      </c>
      <c r="AJ1129">
        <v>40</v>
      </c>
      <c r="AK1129">
        <v>0</v>
      </c>
      <c r="AL1129">
        <v>0</v>
      </c>
      <c r="AM1129">
        <v>0</v>
      </c>
      <c r="AN1129">
        <v>104</v>
      </c>
      <c r="AO1129">
        <v>0</v>
      </c>
      <c r="AP1129">
        <v>132</v>
      </c>
      <c r="AQ1129">
        <v>0</v>
      </c>
      <c r="AR1129">
        <v>0</v>
      </c>
      <c r="AS1129">
        <v>0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>
      <c r="A1130" t="s">
        <v>2819</v>
      </c>
      <c r="B1130" t="s">
        <v>79</v>
      </c>
      <c r="C1130" t="s">
        <v>2732</v>
      </c>
      <c r="D1130" t="s">
        <v>81</v>
      </c>
      <c r="E1130" s="2" t="str">
        <f>HYPERLINK("capsilon://?command=openfolder&amp;siteaddress=FAM.docvelocity-na8.net&amp;folderid=FXE9E9114D-851C-A899-4685-C18C1AA292FE","FX21119862")</f>
        <v>FX21119862</v>
      </c>
      <c r="F1130" t="s">
        <v>19</v>
      </c>
      <c r="G1130" t="s">
        <v>19</v>
      </c>
      <c r="H1130" t="s">
        <v>82</v>
      </c>
      <c r="I1130" t="s">
        <v>2820</v>
      </c>
      <c r="J1130">
        <v>112</v>
      </c>
      <c r="K1130" t="s">
        <v>84</v>
      </c>
      <c r="L1130" t="s">
        <v>85</v>
      </c>
      <c r="M1130" t="s">
        <v>86</v>
      </c>
      <c r="N1130">
        <v>1</v>
      </c>
      <c r="O1130" s="1">
        <v>44523.510034722225</v>
      </c>
      <c r="P1130" s="1">
        <v>44523.515902777777</v>
      </c>
      <c r="Q1130">
        <v>212</v>
      </c>
      <c r="R1130">
        <v>295</v>
      </c>
      <c r="S1130" t="b">
        <v>0</v>
      </c>
      <c r="T1130" t="s">
        <v>87</v>
      </c>
      <c r="U1130" t="b">
        <v>0</v>
      </c>
      <c r="V1130" t="s">
        <v>181</v>
      </c>
      <c r="W1130" s="1">
        <v>44523.515902777777</v>
      </c>
      <c r="X1130">
        <v>206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112</v>
      </c>
      <c r="AE1130">
        <v>95</v>
      </c>
      <c r="AF1130">
        <v>0</v>
      </c>
      <c r="AG1130">
        <v>3</v>
      </c>
      <c r="AH1130" t="s">
        <v>87</v>
      </c>
      <c r="AI1130" t="s">
        <v>87</v>
      </c>
      <c r="AJ1130" t="s">
        <v>87</v>
      </c>
      <c r="AK1130" t="s">
        <v>87</v>
      </c>
      <c r="AL1130" t="s">
        <v>87</v>
      </c>
      <c r="AM1130" t="s">
        <v>87</v>
      </c>
      <c r="AN1130" t="s">
        <v>87</v>
      </c>
      <c r="AO1130" t="s">
        <v>87</v>
      </c>
      <c r="AP1130" t="s">
        <v>87</v>
      </c>
      <c r="AQ1130" t="s">
        <v>87</v>
      </c>
      <c r="AR1130" t="s">
        <v>87</v>
      </c>
      <c r="AS1130" t="s">
        <v>87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>
      <c r="A1131" t="s">
        <v>2821</v>
      </c>
      <c r="B1131" t="s">
        <v>79</v>
      </c>
      <c r="C1131" t="s">
        <v>2732</v>
      </c>
      <c r="D1131" t="s">
        <v>81</v>
      </c>
      <c r="E1131" s="2" t="str">
        <f>HYPERLINK("capsilon://?command=openfolder&amp;siteaddress=FAM.docvelocity-na8.net&amp;folderid=FXE9E9114D-851C-A899-4685-C18C1AA292FE","FX21119862")</f>
        <v>FX21119862</v>
      </c>
      <c r="F1131" t="s">
        <v>19</v>
      </c>
      <c r="G1131" t="s">
        <v>19</v>
      </c>
      <c r="H1131" t="s">
        <v>82</v>
      </c>
      <c r="I1131" t="s">
        <v>2822</v>
      </c>
      <c r="J1131">
        <v>38</v>
      </c>
      <c r="K1131" t="s">
        <v>84</v>
      </c>
      <c r="L1131" t="s">
        <v>85</v>
      </c>
      <c r="M1131" t="s">
        <v>86</v>
      </c>
      <c r="N1131">
        <v>2</v>
      </c>
      <c r="O1131" s="1">
        <v>44523.513784722221</v>
      </c>
      <c r="P1131" s="1">
        <v>44523.534351851849</v>
      </c>
      <c r="Q1131">
        <v>915</v>
      </c>
      <c r="R1131">
        <v>862</v>
      </c>
      <c r="S1131" t="b">
        <v>0</v>
      </c>
      <c r="T1131" t="s">
        <v>87</v>
      </c>
      <c r="U1131" t="b">
        <v>0</v>
      </c>
      <c r="V1131" t="s">
        <v>99</v>
      </c>
      <c r="W1131" s="1">
        <v>44523.517326388886</v>
      </c>
      <c r="X1131">
        <v>181</v>
      </c>
      <c r="Y1131">
        <v>37</v>
      </c>
      <c r="Z1131">
        <v>0</v>
      </c>
      <c r="AA1131">
        <v>37</v>
      </c>
      <c r="AB1131">
        <v>0</v>
      </c>
      <c r="AC1131">
        <v>17</v>
      </c>
      <c r="AD1131">
        <v>1</v>
      </c>
      <c r="AE1131">
        <v>0</v>
      </c>
      <c r="AF1131">
        <v>0</v>
      </c>
      <c r="AG1131">
        <v>0</v>
      </c>
      <c r="AH1131" t="s">
        <v>89</v>
      </c>
      <c r="AI1131" s="1">
        <v>44523.534351851849</v>
      </c>
      <c r="AJ1131">
        <v>681</v>
      </c>
      <c r="AK1131">
        <v>1</v>
      </c>
      <c r="AL1131">
        <v>0</v>
      </c>
      <c r="AM1131">
        <v>1</v>
      </c>
      <c r="AN1131">
        <v>0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>
      <c r="A1132" t="s">
        <v>2823</v>
      </c>
      <c r="B1132" t="s">
        <v>79</v>
      </c>
      <c r="C1132" t="s">
        <v>2732</v>
      </c>
      <c r="D1132" t="s">
        <v>81</v>
      </c>
      <c r="E1132" s="2" t="str">
        <f>HYPERLINK("capsilon://?command=openfolder&amp;siteaddress=FAM.docvelocity-na8.net&amp;folderid=FXE9E9114D-851C-A899-4685-C18C1AA292FE","FX21119862")</f>
        <v>FX21119862</v>
      </c>
      <c r="F1132" t="s">
        <v>19</v>
      </c>
      <c r="G1132" t="s">
        <v>19</v>
      </c>
      <c r="H1132" t="s">
        <v>82</v>
      </c>
      <c r="I1132" t="s">
        <v>2824</v>
      </c>
      <c r="J1132">
        <v>38</v>
      </c>
      <c r="K1132" t="s">
        <v>84</v>
      </c>
      <c r="L1132" t="s">
        <v>85</v>
      </c>
      <c r="M1132" t="s">
        <v>86</v>
      </c>
      <c r="N1132">
        <v>2</v>
      </c>
      <c r="O1132" s="1">
        <v>44523.515011574076</v>
      </c>
      <c r="P1132" s="1">
        <v>44523.530925925923</v>
      </c>
      <c r="Q1132">
        <v>766</v>
      </c>
      <c r="R1132">
        <v>609</v>
      </c>
      <c r="S1132" t="b">
        <v>0</v>
      </c>
      <c r="T1132" t="s">
        <v>87</v>
      </c>
      <c r="U1132" t="b">
        <v>0</v>
      </c>
      <c r="V1132" t="s">
        <v>173</v>
      </c>
      <c r="W1132" s="1">
        <v>44523.51834490741</v>
      </c>
      <c r="X1132">
        <v>237</v>
      </c>
      <c r="Y1132">
        <v>37</v>
      </c>
      <c r="Z1132">
        <v>0</v>
      </c>
      <c r="AA1132">
        <v>37</v>
      </c>
      <c r="AB1132">
        <v>0</v>
      </c>
      <c r="AC1132">
        <v>17</v>
      </c>
      <c r="AD1132">
        <v>1</v>
      </c>
      <c r="AE1132">
        <v>0</v>
      </c>
      <c r="AF1132">
        <v>0</v>
      </c>
      <c r="AG1132">
        <v>0</v>
      </c>
      <c r="AH1132" t="s">
        <v>182</v>
      </c>
      <c r="AI1132" s="1">
        <v>44523.530925925923</v>
      </c>
      <c r="AJ1132">
        <v>372</v>
      </c>
      <c r="AK1132">
        <v>1</v>
      </c>
      <c r="AL1132">
        <v>0</v>
      </c>
      <c r="AM1132">
        <v>1</v>
      </c>
      <c r="AN1132">
        <v>0</v>
      </c>
      <c r="AO1132">
        <v>1</v>
      </c>
      <c r="AP1132">
        <v>0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>
      <c r="A1133" t="s">
        <v>2825</v>
      </c>
      <c r="B1133" t="s">
        <v>79</v>
      </c>
      <c r="C1133" t="s">
        <v>2826</v>
      </c>
      <c r="D1133" t="s">
        <v>81</v>
      </c>
      <c r="E1133" s="2" t="str">
        <f>HYPERLINK("capsilon://?command=openfolder&amp;siteaddress=FAM.docvelocity-na8.net&amp;folderid=FX12B4D1ED-0C14-4130-316F-C831B5F795B6","FX211111781")</f>
        <v>FX211111781</v>
      </c>
      <c r="F1133" t="s">
        <v>19</v>
      </c>
      <c r="G1133" t="s">
        <v>19</v>
      </c>
      <c r="H1133" t="s">
        <v>82</v>
      </c>
      <c r="I1133" t="s">
        <v>2827</v>
      </c>
      <c r="J1133">
        <v>38</v>
      </c>
      <c r="K1133" t="s">
        <v>84</v>
      </c>
      <c r="L1133" t="s">
        <v>85</v>
      </c>
      <c r="M1133" t="s">
        <v>86</v>
      </c>
      <c r="N1133">
        <v>2</v>
      </c>
      <c r="O1133" s="1">
        <v>44523.516261574077</v>
      </c>
      <c r="P1133" s="1">
        <v>44523.534641203703</v>
      </c>
      <c r="Q1133">
        <v>1092</v>
      </c>
      <c r="R1133">
        <v>496</v>
      </c>
      <c r="S1133" t="b">
        <v>0</v>
      </c>
      <c r="T1133" t="s">
        <v>87</v>
      </c>
      <c r="U1133" t="b">
        <v>0</v>
      </c>
      <c r="V1133" t="s">
        <v>99</v>
      </c>
      <c r="W1133" s="1">
        <v>44523.519363425927</v>
      </c>
      <c r="X1133">
        <v>175</v>
      </c>
      <c r="Y1133">
        <v>37</v>
      </c>
      <c r="Z1133">
        <v>0</v>
      </c>
      <c r="AA1133">
        <v>37</v>
      </c>
      <c r="AB1133">
        <v>0</v>
      </c>
      <c r="AC1133">
        <v>10</v>
      </c>
      <c r="AD1133">
        <v>1</v>
      </c>
      <c r="AE1133">
        <v>0</v>
      </c>
      <c r="AF1133">
        <v>0</v>
      </c>
      <c r="AG1133">
        <v>0</v>
      </c>
      <c r="AH1133" t="s">
        <v>182</v>
      </c>
      <c r="AI1133" s="1">
        <v>44523.534641203703</v>
      </c>
      <c r="AJ1133">
        <v>321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1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>
      <c r="A1134" t="s">
        <v>2828</v>
      </c>
      <c r="B1134" t="s">
        <v>79</v>
      </c>
      <c r="C1134" t="s">
        <v>2732</v>
      </c>
      <c r="D1134" t="s">
        <v>81</v>
      </c>
      <c r="E1134" s="2" t="str">
        <f>HYPERLINK("capsilon://?command=openfolder&amp;siteaddress=FAM.docvelocity-na8.net&amp;folderid=FXE9E9114D-851C-A899-4685-C18C1AA292FE","FX21119862")</f>
        <v>FX21119862</v>
      </c>
      <c r="F1134" t="s">
        <v>19</v>
      </c>
      <c r="G1134" t="s">
        <v>19</v>
      </c>
      <c r="H1134" t="s">
        <v>82</v>
      </c>
      <c r="I1134" t="s">
        <v>2820</v>
      </c>
      <c r="J1134">
        <v>112</v>
      </c>
      <c r="K1134" t="s">
        <v>84</v>
      </c>
      <c r="L1134" t="s">
        <v>85</v>
      </c>
      <c r="M1134" t="s">
        <v>86</v>
      </c>
      <c r="N1134">
        <v>2</v>
      </c>
      <c r="O1134" s="1">
        <v>44523.517418981479</v>
      </c>
      <c r="P1134" s="1">
        <v>44523.540173611109</v>
      </c>
      <c r="Q1134">
        <v>222</v>
      </c>
      <c r="R1134">
        <v>1744</v>
      </c>
      <c r="S1134" t="b">
        <v>0</v>
      </c>
      <c r="T1134" t="s">
        <v>87</v>
      </c>
      <c r="U1134" t="b">
        <v>1</v>
      </c>
      <c r="V1134" t="s">
        <v>173</v>
      </c>
      <c r="W1134" s="1">
        <v>44523.532731481479</v>
      </c>
      <c r="X1134">
        <v>1242</v>
      </c>
      <c r="Y1134">
        <v>103</v>
      </c>
      <c r="Z1134">
        <v>0</v>
      </c>
      <c r="AA1134">
        <v>103</v>
      </c>
      <c r="AB1134">
        <v>0</v>
      </c>
      <c r="AC1134">
        <v>65</v>
      </c>
      <c r="AD1134">
        <v>9</v>
      </c>
      <c r="AE1134">
        <v>0</v>
      </c>
      <c r="AF1134">
        <v>0</v>
      </c>
      <c r="AG1134">
        <v>0</v>
      </c>
      <c r="AH1134" t="s">
        <v>89</v>
      </c>
      <c r="AI1134" s="1">
        <v>44523.540173611109</v>
      </c>
      <c r="AJ1134">
        <v>502</v>
      </c>
      <c r="AK1134">
        <v>1</v>
      </c>
      <c r="AL1134">
        <v>0</v>
      </c>
      <c r="AM1134">
        <v>1</v>
      </c>
      <c r="AN1134">
        <v>0</v>
      </c>
      <c r="AO1134">
        <v>1</v>
      </c>
      <c r="AP1134">
        <v>8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>
      <c r="A1135" t="s">
        <v>2829</v>
      </c>
      <c r="B1135" t="s">
        <v>79</v>
      </c>
      <c r="C1135" t="s">
        <v>2830</v>
      </c>
      <c r="D1135" t="s">
        <v>81</v>
      </c>
      <c r="E1135" s="2" t="str">
        <f>HYPERLINK("capsilon://?command=openfolder&amp;siteaddress=FAM.docvelocity-na8.net&amp;folderid=FXD3DB0991-CB90-7676-A373-1B65030B72CB","FX211111925")</f>
        <v>FX211111925</v>
      </c>
      <c r="F1135" t="s">
        <v>19</v>
      </c>
      <c r="G1135" t="s">
        <v>19</v>
      </c>
      <c r="H1135" t="s">
        <v>82</v>
      </c>
      <c r="I1135" t="s">
        <v>2831</v>
      </c>
      <c r="J1135">
        <v>96</v>
      </c>
      <c r="K1135" t="s">
        <v>84</v>
      </c>
      <c r="L1135" t="s">
        <v>85</v>
      </c>
      <c r="M1135" t="s">
        <v>86</v>
      </c>
      <c r="N1135">
        <v>2</v>
      </c>
      <c r="O1135" s="1">
        <v>44523.519699074073</v>
      </c>
      <c r="P1135" s="1">
        <v>44523.55568287037</v>
      </c>
      <c r="Q1135">
        <v>335</v>
      </c>
      <c r="R1135">
        <v>2774</v>
      </c>
      <c r="S1135" t="b">
        <v>0</v>
      </c>
      <c r="T1135" t="s">
        <v>87</v>
      </c>
      <c r="U1135" t="b">
        <v>0</v>
      </c>
      <c r="V1135" t="s">
        <v>181</v>
      </c>
      <c r="W1135" s="1">
        <v>44523.537986111114</v>
      </c>
      <c r="X1135">
        <v>1430</v>
      </c>
      <c r="Y1135">
        <v>147</v>
      </c>
      <c r="Z1135">
        <v>0</v>
      </c>
      <c r="AA1135">
        <v>147</v>
      </c>
      <c r="AB1135">
        <v>0</v>
      </c>
      <c r="AC1135">
        <v>129</v>
      </c>
      <c r="AD1135">
        <v>-51</v>
      </c>
      <c r="AE1135">
        <v>0</v>
      </c>
      <c r="AF1135">
        <v>0</v>
      </c>
      <c r="AG1135">
        <v>0</v>
      </c>
      <c r="AH1135" t="s">
        <v>182</v>
      </c>
      <c r="AI1135" s="1">
        <v>44523.55568287037</v>
      </c>
      <c r="AJ1135">
        <v>1344</v>
      </c>
      <c r="AK1135">
        <v>1</v>
      </c>
      <c r="AL1135">
        <v>0</v>
      </c>
      <c r="AM1135">
        <v>1</v>
      </c>
      <c r="AN1135">
        <v>0</v>
      </c>
      <c r="AO1135">
        <v>1</v>
      </c>
      <c r="AP1135">
        <v>-52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>
      <c r="A1136" t="s">
        <v>2832</v>
      </c>
      <c r="B1136" t="s">
        <v>79</v>
      </c>
      <c r="C1136" t="s">
        <v>2833</v>
      </c>
      <c r="D1136" t="s">
        <v>81</v>
      </c>
      <c r="E1136" s="2" t="str">
        <f>HYPERLINK("capsilon://?command=openfolder&amp;siteaddress=FAM.docvelocity-na8.net&amp;folderid=FX53C45059-2FD4-4306-4D20-BFCDA344F971","FX21107002")</f>
        <v>FX21107002</v>
      </c>
      <c r="F1136" t="s">
        <v>19</v>
      </c>
      <c r="G1136" t="s">
        <v>19</v>
      </c>
      <c r="H1136" t="s">
        <v>82</v>
      </c>
      <c r="I1136" t="s">
        <v>2834</v>
      </c>
      <c r="J1136">
        <v>66</v>
      </c>
      <c r="K1136" t="s">
        <v>84</v>
      </c>
      <c r="L1136" t="s">
        <v>85</v>
      </c>
      <c r="M1136" t="s">
        <v>86</v>
      </c>
      <c r="N1136">
        <v>2</v>
      </c>
      <c r="O1136" s="1">
        <v>44523.525081018517</v>
      </c>
      <c r="P1136" s="1">
        <v>44523.553865740738</v>
      </c>
      <c r="Q1136">
        <v>2404</v>
      </c>
      <c r="R1136">
        <v>83</v>
      </c>
      <c r="S1136" t="b">
        <v>0</v>
      </c>
      <c r="T1136" t="s">
        <v>87</v>
      </c>
      <c r="U1136" t="b">
        <v>0</v>
      </c>
      <c r="V1136" t="s">
        <v>181</v>
      </c>
      <c r="W1136" s="1">
        <v>44523.53837962963</v>
      </c>
      <c r="X1136">
        <v>33</v>
      </c>
      <c r="Y1136">
        <v>0</v>
      </c>
      <c r="Z1136">
        <v>0</v>
      </c>
      <c r="AA1136">
        <v>0</v>
      </c>
      <c r="AB1136">
        <v>52</v>
      </c>
      <c r="AC1136">
        <v>0</v>
      </c>
      <c r="AD1136">
        <v>66</v>
      </c>
      <c r="AE1136">
        <v>0</v>
      </c>
      <c r="AF1136">
        <v>0</v>
      </c>
      <c r="AG1136">
        <v>0</v>
      </c>
      <c r="AH1136" t="s">
        <v>104</v>
      </c>
      <c r="AI1136" s="1">
        <v>44523.553865740738</v>
      </c>
      <c r="AJ1136">
        <v>30</v>
      </c>
      <c r="AK1136">
        <v>0</v>
      </c>
      <c r="AL1136">
        <v>0</v>
      </c>
      <c r="AM1136">
        <v>0</v>
      </c>
      <c r="AN1136">
        <v>52</v>
      </c>
      <c r="AO1136">
        <v>0</v>
      </c>
      <c r="AP1136">
        <v>66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>
      <c r="A1137" t="s">
        <v>2835</v>
      </c>
      <c r="B1137" t="s">
        <v>79</v>
      </c>
      <c r="C1137" t="s">
        <v>2836</v>
      </c>
      <c r="D1137" t="s">
        <v>81</v>
      </c>
      <c r="E1137" s="2" t="str">
        <f>HYPERLINK("capsilon://?command=openfolder&amp;siteaddress=FAM.docvelocity-na8.net&amp;folderid=FXC4CF3ABB-0692-69CC-67A2-374815B9A0F8","FX21107010")</f>
        <v>FX21107010</v>
      </c>
      <c r="F1137" t="s">
        <v>19</v>
      </c>
      <c r="G1137" t="s">
        <v>19</v>
      </c>
      <c r="H1137" t="s">
        <v>82</v>
      </c>
      <c r="I1137" t="s">
        <v>2837</v>
      </c>
      <c r="J1137">
        <v>66</v>
      </c>
      <c r="K1137" t="s">
        <v>84</v>
      </c>
      <c r="L1137" t="s">
        <v>85</v>
      </c>
      <c r="M1137" t="s">
        <v>86</v>
      </c>
      <c r="N1137">
        <v>2</v>
      </c>
      <c r="O1137" s="1">
        <v>44523.527256944442</v>
      </c>
      <c r="P1137" s="1">
        <v>44523.554062499999</v>
      </c>
      <c r="Q1137">
        <v>2279</v>
      </c>
      <c r="R1137">
        <v>37</v>
      </c>
      <c r="S1137" t="b">
        <v>0</v>
      </c>
      <c r="T1137" t="s">
        <v>87</v>
      </c>
      <c r="U1137" t="b">
        <v>0</v>
      </c>
      <c r="V1137" t="s">
        <v>181</v>
      </c>
      <c r="W1137" s="1">
        <v>44523.538634259261</v>
      </c>
      <c r="X1137">
        <v>21</v>
      </c>
      <c r="Y1137">
        <v>0</v>
      </c>
      <c r="Z1137">
        <v>0</v>
      </c>
      <c r="AA1137">
        <v>0</v>
      </c>
      <c r="AB1137">
        <v>52</v>
      </c>
      <c r="AC1137">
        <v>0</v>
      </c>
      <c r="AD1137">
        <v>66</v>
      </c>
      <c r="AE1137">
        <v>0</v>
      </c>
      <c r="AF1137">
        <v>0</v>
      </c>
      <c r="AG1137">
        <v>0</v>
      </c>
      <c r="AH1137" t="s">
        <v>104</v>
      </c>
      <c r="AI1137" s="1">
        <v>44523.554062499999</v>
      </c>
      <c r="AJ1137">
        <v>16</v>
      </c>
      <c r="AK1137">
        <v>0</v>
      </c>
      <c r="AL1137">
        <v>0</v>
      </c>
      <c r="AM1137">
        <v>0</v>
      </c>
      <c r="AN1137">
        <v>52</v>
      </c>
      <c r="AO1137">
        <v>0</v>
      </c>
      <c r="AP1137">
        <v>66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>
      <c r="A1138" t="s">
        <v>2838</v>
      </c>
      <c r="B1138" t="s">
        <v>79</v>
      </c>
      <c r="C1138" t="s">
        <v>2839</v>
      </c>
      <c r="D1138" t="s">
        <v>81</v>
      </c>
      <c r="E1138" s="2" t="str">
        <f>HYPERLINK("capsilon://?command=openfolder&amp;siteaddress=FAM.docvelocity-na8.net&amp;folderid=FX7B0AFE46-E327-BC86-3E43-46ED8C8540AB","FX21108442")</f>
        <v>FX21108442</v>
      </c>
      <c r="F1138" t="s">
        <v>19</v>
      </c>
      <c r="G1138" t="s">
        <v>19</v>
      </c>
      <c r="H1138" t="s">
        <v>82</v>
      </c>
      <c r="I1138" t="s">
        <v>2840</v>
      </c>
      <c r="J1138">
        <v>66</v>
      </c>
      <c r="K1138" t="s">
        <v>84</v>
      </c>
      <c r="L1138" t="s">
        <v>85</v>
      </c>
      <c r="M1138" t="s">
        <v>86</v>
      </c>
      <c r="N1138">
        <v>2</v>
      </c>
      <c r="O1138" s="1">
        <v>44523.527499999997</v>
      </c>
      <c r="P1138" s="1">
        <v>44523.554259259261</v>
      </c>
      <c r="Q1138">
        <v>2265</v>
      </c>
      <c r="R1138">
        <v>47</v>
      </c>
      <c r="S1138" t="b">
        <v>0</v>
      </c>
      <c r="T1138" t="s">
        <v>87</v>
      </c>
      <c r="U1138" t="b">
        <v>0</v>
      </c>
      <c r="V1138" t="s">
        <v>181</v>
      </c>
      <c r="W1138" s="1">
        <v>44523.539004629631</v>
      </c>
      <c r="X1138">
        <v>31</v>
      </c>
      <c r="Y1138">
        <v>0</v>
      </c>
      <c r="Z1138">
        <v>0</v>
      </c>
      <c r="AA1138">
        <v>0</v>
      </c>
      <c r="AB1138">
        <v>52</v>
      </c>
      <c r="AC1138">
        <v>0</v>
      </c>
      <c r="AD1138">
        <v>66</v>
      </c>
      <c r="AE1138">
        <v>0</v>
      </c>
      <c r="AF1138">
        <v>0</v>
      </c>
      <c r="AG1138">
        <v>0</v>
      </c>
      <c r="AH1138" t="s">
        <v>104</v>
      </c>
      <c r="AI1138" s="1">
        <v>44523.554259259261</v>
      </c>
      <c r="AJ1138">
        <v>16</v>
      </c>
      <c r="AK1138">
        <v>0</v>
      </c>
      <c r="AL1138">
        <v>0</v>
      </c>
      <c r="AM1138">
        <v>0</v>
      </c>
      <c r="AN1138">
        <v>52</v>
      </c>
      <c r="AO1138">
        <v>0</v>
      </c>
      <c r="AP1138">
        <v>66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>
      <c r="A1139" t="s">
        <v>2841</v>
      </c>
      <c r="B1139" t="s">
        <v>79</v>
      </c>
      <c r="C1139" t="s">
        <v>1111</v>
      </c>
      <c r="D1139" t="s">
        <v>81</v>
      </c>
      <c r="E1139" s="2" t="str">
        <f>HYPERLINK("capsilon://?command=openfolder&amp;siteaddress=FAM.docvelocity-na8.net&amp;folderid=FX5E3F7112-0C9B-1F4E-13A5-7E1706907C25","FX21106165")</f>
        <v>FX21106165</v>
      </c>
      <c r="F1139" t="s">
        <v>19</v>
      </c>
      <c r="G1139" t="s">
        <v>19</v>
      </c>
      <c r="H1139" t="s">
        <v>82</v>
      </c>
      <c r="I1139" t="s">
        <v>2842</v>
      </c>
      <c r="J1139">
        <v>66</v>
      </c>
      <c r="K1139" t="s">
        <v>84</v>
      </c>
      <c r="L1139" t="s">
        <v>85</v>
      </c>
      <c r="M1139" t="s">
        <v>86</v>
      </c>
      <c r="N1139">
        <v>2</v>
      </c>
      <c r="O1139" s="1">
        <v>44502.615995370368</v>
      </c>
      <c r="P1139" s="1">
        <v>44502.796400462961</v>
      </c>
      <c r="Q1139">
        <v>14828</v>
      </c>
      <c r="R1139">
        <v>759</v>
      </c>
      <c r="S1139" t="b">
        <v>0</v>
      </c>
      <c r="T1139" t="s">
        <v>87</v>
      </c>
      <c r="U1139" t="b">
        <v>0</v>
      </c>
      <c r="V1139" t="s">
        <v>125</v>
      </c>
      <c r="W1139" s="1">
        <v>44502.625833333332</v>
      </c>
      <c r="X1139">
        <v>203</v>
      </c>
      <c r="Y1139">
        <v>51</v>
      </c>
      <c r="Z1139">
        <v>0</v>
      </c>
      <c r="AA1139">
        <v>51</v>
      </c>
      <c r="AB1139">
        <v>0</v>
      </c>
      <c r="AC1139">
        <v>3</v>
      </c>
      <c r="AD1139">
        <v>15</v>
      </c>
      <c r="AE1139">
        <v>0</v>
      </c>
      <c r="AF1139">
        <v>0</v>
      </c>
      <c r="AG1139">
        <v>0</v>
      </c>
      <c r="AH1139" t="s">
        <v>104</v>
      </c>
      <c r="AI1139" s="1">
        <v>44502.796400462961</v>
      </c>
      <c r="AJ1139">
        <v>123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15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>
      <c r="A1140" t="s">
        <v>2843</v>
      </c>
      <c r="B1140" t="s">
        <v>79</v>
      </c>
      <c r="C1140" t="s">
        <v>2501</v>
      </c>
      <c r="D1140" t="s">
        <v>81</v>
      </c>
      <c r="E1140" s="2" t="str">
        <f>HYPERLINK("capsilon://?command=openfolder&amp;siteaddress=FAM.docvelocity-na8.net&amp;folderid=FXB818A905-B628-4D6D-F551-3F62C776CFF8","FX21118374")</f>
        <v>FX21118374</v>
      </c>
      <c r="F1140" t="s">
        <v>19</v>
      </c>
      <c r="G1140" t="s">
        <v>19</v>
      </c>
      <c r="H1140" t="s">
        <v>82</v>
      </c>
      <c r="I1140" t="s">
        <v>2844</v>
      </c>
      <c r="J1140">
        <v>38</v>
      </c>
      <c r="K1140" t="s">
        <v>84</v>
      </c>
      <c r="L1140" t="s">
        <v>85</v>
      </c>
      <c r="M1140" t="s">
        <v>86</v>
      </c>
      <c r="N1140">
        <v>2</v>
      </c>
      <c r="O1140" s="1">
        <v>44523.541006944448</v>
      </c>
      <c r="P1140" s="1">
        <v>44524.254432870373</v>
      </c>
      <c r="Q1140">
        <v>59288</v>
      </c>
      <c r="R1140">
        <v>2352</v>
      </c>
      <c r="S1140" t="b">
        <v>0</v>
      </c>
      <c r="T1140" t="s">
        <v>87</v>
      </c>
      <c r="U1140" t="b">
        <v>0</v>
      </c>
      <c r="V1140" t="s">
        <v>103</v>
      </c>
      <c r="W1140" s="1">
        <v>44524.220567129632</v>
      </c>
      <c r="X1140">
        <v>973</v>
      </c>
      <c r="Y1140">
        <v>37</v>
      </c>
      <c r="Z1140">
        <v>0</v>
      </c>
      <c r="AA1140">
        <v>37</v>
      </c>
      <c r="AB1140">
        <v>0</v>
      </c>
      <c r="AC1140">
        <v>21</v>
      </c>
      <c r="AD1140">
        <v>1</v>
      </c>
      <c r="AE1140">
        <v>0</v>
      </c>
      <c r="AF1140">
        <v>0</v>
      </c>
      <c r="AG1140">
        <v>0</v>
      </c>
      <c r="AH1140" t="s">
        <v>177</v>
      </c>
      <c r="AI1140" s="1">
        <v>44524.254432870373</v>
      </c>
      <c r="AJ1140">
        <v>933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</v>
      </c>
      <c r="AQ1140">
        <v>37</v>
      </c>
      <c r="AR1140">
        <v>0</v>
      </c>
      <c r="AS1140">
        <v>3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>
      <c r="A1141" t="s">
        <v>2845</v>
      </c>
      <c r="B1141" t="s">
        <v>79</v>
      </c>
      <c r="C1141" t="s">
        <v>1839</v>
      </c>
      <c r="D1141" t="s">
        <v>81</v>
      </c>
      <c r="E1141" s="2" t="str">
        <f>HYPERLINK("capsilon://?command=openfolder&amp;siteaddress=FAM.docvelocity-na8.net&amp;folderid=FX50A722B8-96F5-C5A9-C6E0-287E9C1BA75B","FX21116604")</f>
        <v>FX21116604</v>
      </c>
      <c r="F1141" t="s">
        <v>19</v>
      </c>
      <c r="G1141" t="s">
        <v>19</v>
      </c>
      <c r="H1141" t="s">
        <v>82</v>
      </c>
      <c r="I1141" t="s">
        <v>2846</v>
      </c>
      <c r="J1141">
        <v>38</v>
      </c>
      <c r="K1141" t="s">
        <v>84</v>
      </c>
      <c r="L1141" t="s">
        <v>85</v>
      </c>
      <c r="M1141" t="s">
        <v>86</v>
      </c>
      <c r="N1141">
        <v>2</v>
      </c>
      <c r="O1141" s="1">
        <v>44523.541701388887</v>
      </c>
      <c r="P1141" s="1">
        <v>44523.555983796294</v>
      </c>
      <c r="Q1141">
        <v>866</v>
      </c>
      <c r="R1141">
        <v>368</v>
      </c>
      <c r="S1141" t="b">
        <v>0</v>
      </c>
      <c r="T1141" t="s">
        <v>87</v>
      </c>
      <c r="U1141" t="b">
        <v>0</v>
      </c>
      <c r="V1141" t="s">
        <v>189</v>
      </c>
      <c r="W1141" s="1">
        <v>44523.548854166664</v>
      </c>
      <c r="X1141">
        <v>219</v>
      </c>
      <c r="Y1141">
        <v>37</v>
      </c>
      <c r="Z1141">
        <v>0</v>
      </c>
      <c r="AA1141">
        <v>37</v>
      </c>
      <c r="AB1141">
        <v>0</v>
      </c>
      <c r="AC1141">
        <v>24</v>
      </c>
      <c r="AD1141">
        <v>1</v>
      </c>
      <c r="AE1141">
        <v>0</v>
      </c>
      <c r="AF1141">
        <v>0</v>
      </c>
      <c r="AG1141">
        <v>0</v>
      </c>
      <c r="AH1141" t="s">
        <v>104</v>
      </c>
      <c r="AI1141" s="1">
        <v>44523.555983796294</v>
      </c>
      <c r="AJ1141">
        <v>149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1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>
      <c r="A1142" t="s">
        <v>2847</v>
      </c>
      <c r="B1142" t="s">
        <v>79</v>
      </c>
      <c r="C1142" t="s">
        <v>2833</v>
      </c>
      <c r="D1142" t="s">
        <v>81</v>
      </c>
      <c r="E1142" s="2" t="str">
        <f>HYPERLINK("capsilon://?command=openfolder&amp;siteaddress=FAM.docvelocity-na8.net&amp;folderid=FX53C45059-2FD4-4306-4D20-BFCDA344F971","FX21107002")</f>
        <v>FX21107002</v>
      </c>
      <c r="F1142" t="s">
        <v>19</v>
      </c>
      <c r="G1142" t="s">
        <v>19</v>
      </c>
      <c r="H1142" t="s">
        <v>82</v>
      </c>
      <c r="I1142" t="s">
        <v>2848</v>
      </c>
      <c r="J1142">
        <v>66</v>
      </c>
      <c r="K1142" t="s">
        <v>84</v>
      </c>
      <c r="L1142" t="s">
        <v>85</v>
      </c>
      <c r="M1142" t="s">
        <v>86</v>
      </c>
      <c r="N1142">
        <v>2</v>
      </c>
      <c r="O1142" s="1">
        <v>44523.543333333335</v>
      </c>
      <c r="P1142" s="1">
        <v>44523.555983796294</v>
      </c>
      <c r="Q1142">
        <v>1028</v>
      </c>
      <c r="R1142">
        <v>65</v>
      </c>
      <c r="S1142" t="b">
        <v>0</v>
      </c>
      <c r="T1142" t="s">
        <v>87</v>
      </c>
      <c r="U1142" t="b">
        <v>0</v>
      </c>
      <c r="V1142" t="s">
        <v>189</v>
      </c>
      <c r="W1142" s="1">
        <v>44523.549328703702</v>
      </c>
      <c r="X1142">
        <v>40</v>
      </c>
      <c r="Y1142">
        <v>0</v>
      </c>
      <c r="Z1142">
        <v>0</v>
      </c>
      <c r="AA1142">
        <v>0</v>
      </c>
      <c r="AB1142">
        <v>52</v>
      </c>
      <c r="AC1142">
        <v>0</v>
      </c>
      <c r="AD1142">
        <v>66</v>
      </c>
      <c r="AE1142">
        <v>0</v>
      </c>
      <c r="AF1142">
        <v>0</v>
      </c>
      <c r="AG1142">
        <v>0</v>
      </c>
      <c r="AH1142" t="s">
        <v>182</v>
      </c>
      <c r="AI1142" s="1">
        <v>44523.555983796294</v>
      </c>
      <c r="AJ1142">
        <v>25</v>
      </c>
      <c r="AK1142">
        <v>0</v>
      </c>
      <c r="AL1142">
        <v>0</v>
      </c>
      <c r="AM1142">
        <v>0</v>
      </c>
      <c r="AN1142">
        <v>52</v>
      </c>
      <c r="AO1142">
        <v>0</v>
      </c>
      <c r="AP1142">
        <v>66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>
      <c r="A1143" t="s">
        <v>2849</v>
      </c>
      <c r="B1143" t="s">
        <v>79</v>
      </c>
      <c r="C1143" t="s">
        <v>2836</v>
      </c>
      <c r="D1143" t="s">
        <v>81</v>
      </c>
      <c r="E1143" s="2" t="str">
        <f>HYPERLINK("capsilon://?command=openfolder&amp;siteaddress=FAM.docvelocity-na8.net&amp;folderid=FXC4CF3ABB-0692-69CC-67A2-374815B9A0F8","FX21107010")</f>
        <v>FX21107010</v>
      </c>
      <c r="F1143" t="s">
        <v>19</v>
      </c>
      <c r="G1143" t="s">
        <v>19</v>
      </c>
      <c r="H1143" t="s">
        <v>82</v>
      </c>
      <c r="I1143" t="s">
        <v>2850</v>
      </c>
      <c r="J1143">
        <v>66</v>
      </c>
      <c r="K1143" t="s">
        <v>84</v>
      </c>
      <c r="L1143" t="s">
        <v>85</v>
      </c>
      <c r="M1143" t="s">
        <v>86</v>
      </c>
      <c r="N1143">
        <v>2</v>
      </c>
      <c r="O1143" s="1">
        <v>44523.543912037036</v>
      </c>
      <c r="P1143" s="1">
        <v>44523.556192129632</v>
      </c>
      <c r="Q1143">
        <v>1015</v>
      </c>
      <c r="R1143">
        <v>46</v>
      </c>
      <c r="S1143" t="b">
        <v>0</v>
      </c>
      <c r="T1143" t="s">
        <v>87</v>
      </c>
      <c r="U1143" t="b">
        <v>0</v>
      </c>
      <c r="V1143" t="s">
        <v>189</v>
      </c>
      <c r="W1143" s="1">
        <v>44523.549675925926</v>
      </c>
      <c r="X1143">
        <v>29</v>
      </c>
      <c r="Y1143">
        <v>0</v>
      </c>
      <c r="Z1143">
        <v>0</v>
      </c>
      <c r="AA1143">
        <v>0</v>
      </c>
      <c r="AB1143">
        <v>52</v>
      </c>
      <c r="AC1143">
        <v>0</v>
      </c>
      <c r="AD1143">
        <v>66</v>
      </c>
      <c r="AE1143">
        <v>0</v>
      </c>
      <c r="AF1143">
        <v>0</v>
      </c>
      <c r="AG1143">
        <v>0</v>
      </c>
      <c r="AH1143" t="s">
        <v>104</v>
      </c>
      <c r="AI1143" s="1">
        <v>44523.556192129632</v>
      </c>
      <c r="AJ1143">
        <v>17</v>
      </c>
      <c r="AK1143">
        <v>0</v>
      </c>
      <c r="AL1143">
        <v>0</v>
      </c>
      <c r="AM1143">
        <v>0</v>
      </c>
      <c r="AN1143">
        <v>52</v>
      </c>
      <c r="AO1143">
        <v>0</v>
      </c>
      <c r="AP1143">
        <v>66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>
      <c r="A1144" t="s">
        <v>2851</v>
      </c>
      <c r="B1144" t="s">
        <v>79</v>
      </c>
      <c r="C1144" t="s">
        <v>2852</v>
      </c>
      <c r="D1144" t="s">
        <v>81</v>
      </c>
      <c r="E1144" s="2" t="str">
        <f>HYPERLINK("capsilon://?command=openfolder&amp;siteaddress=FAM.docvelocity-na8.net&amp;folderid=FXBE1A4DE1-1E5C-060E-7D61-43BE00D12DE5","FX211111756")</f>
        <v>FX211111756</v>
      </c>
      <c r="F1144" t="s">
        <v>19</v>
      </c>
      <c r="G1144" t="s">
        <v>19</v>
      </c>
      <c r="H1144" t="s">
        <v>82</v>
      </c>
      <c r="I1144" t="s">
        <v>2853</v>
      </c>
      <c r="J1144">
        <v>38</v>
      </c>
      <c r="K1144" t="s">
        <v>84</v>
      </c>
      <c r="L1144" t="s">
        <v>85</v>
      </c>
      <c r="M1144" t="s">
        <v>86</v>
      </c>
      <c r="N1144">
        <v>2</v>
      </c>
      <c r="O1144" s="1">
        <v>44523.544236111113</v>
      </c>
      <c r="P1144" s="1">
        <v>44523.560833333337</v>
      </c>
      <c r="Q1144">
        <v>845</v>
      </c>
      <c r="R1144">
        <v>589</v>
      </c>
      <c r="S1144" t="b">
        <v>0</v>
      </c>
      <c r="T1144" t="s">
        <v>87</v>
      </c>
      <c r="U1144" t="b">
        <v>0</v>
      </c>
      <c r="V1144" t="s">
        <v>189</v>
      </c>
      <c r="W1144" s="1">
        <v>44523.551666666666</v>
      </c>
      <c r="X1144">
        <v>171</v>
      </c>
      <c r="Y1144">
        <v>37</v>
      </c>
      <c r="Z1144">
        <v>0</v>
      </c>
      <c r="AA1144">
        <v>37</v>
      </c>
      <c r="AB1144">
        <v>0</v>
      </c>
      <c r="AC1144">
        <v>22</v>
      </c>
      <c r="AD1144">
        <v>1</v>
      </c>
      <c r="AE1144">
        <v>0</v>
      </c>
      <c r="AF1144">
        <v>0</v>
      </c>
      <c r="AG1144">
        <v>0</v>
      </c>
      <c r="AH1144" t="s">
        <v>182</v>
      </c>
      <c r="AI1144" s="1">
        <v>44523.560833333337</v>
      </c>
      <c r="AJ1144">
        <v>418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1</v>
      </c>
      <c r="AQ1144">
        <v>0</v>
      </c>
      <c r="AR1144">
        <v>0</v>
      </c>
      <c r="AS1144">
        <v>0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>
      <c r="A1145" t="s">
        <v>2854</v>
      </c>
      <c r="B1145" t="s">
        <v>79</v>
      </c>
      <c r="C1145" t="s">
        <v>2836</v>
      </c>
      <c r="D1145" t="s">
        <v>81</v>
      </c>
      <c r="E1145" s="2" t="str">
        <f>HYPERLINK("capsilon://?command=openfolder&amp;siteaddress=FAM.docvelocity-na8.net&amp;folderid=FXC4CF3ABB-0692-69CC-67A2-374815B9A0F8","FX21107010")</f>
        <v>FX21107010</v>
      </c>
      <c r="F1145" t="s">
        <v>19</v>
      </c>
      <c r="G1145" t="s">
        <v>19</v>
      </c>
      <c r="H1145" t="s">
        <v>82</v>
      </c>
      <c r="I1145" t="s">
        <v>2855</v>
      </c>
      <c r="J1145">
        <v>66</v>
      </c>
      <c r="K1145" t="s">
        <v>84</v>
      </c>
      <c r="L1145" t="s">
        <v>85</v>
      </c>
      <c r="M1145" t="s">
        <v>86</v>
      </c>
      <c r="N1145">
        <v>2</v>
      </c>
      <c r="O1145" s="1">
        <v>44523.544317129628</v>
      </c>
      <c r="P1145" s="1">
        <v>44523.55636574074</v>
      </c>
      <c r="Q1145">
        <v>944</v>
      </c>
      <c r="R1145">
        <v>97</v>
      </c>
      <c r="S1145" t="b">
        <v>0</v>
      </c>
      <c r="T1145" t="s">
        <v>87</v>
      </c>
      <c r="U1145" t="b">
        <v>0</v>
      </c>
      <c r="V1145" t="s">
        <v>125</v>
      </c>
      <c r="W1145" s="1">
        <v>44523.551064814812</v>
      </c>
      <c r="X1145">
        <v>83</v>
      </c>
      <c r="Y1145">
        <v>0</v>
      </c>
      <c r="Z1145">
        <v>0</v>
      </c>
      <c r="AA1145">
        <v>0</v>
      </c>
      <c r="AB1145">
        <v>52</v>
      </c>
      <c r="AC1145">
        <v>0</v>
      </c>
      <c r="AD1145">
        <v>66</v>
      </c>
      <c r="AE1145">
        <v>0</v>
      </c>
      <c r="AF1145">
        <v>0</v>
      </c>
      <c r="AG1145">
        <v>0</v>
      </c>
      <c r="AH1145" t="s">
        <v>104</v>
      </c>
      <c r="AI1145" s="1">
        <v>44523.55636574074</v>
      </c>
      <c r="AJ1145">
        <v>14</v>
      </c>
      <c r="AK1145">
        <v>0</v>
      </c>
      <c r="AL1145">
        <v>0</v>
      </c>
      <c r="AM1145">
        <v>0</v>
      </c>
      <c r="AN1145">
        <v>52</v>
      </c>
      <c r="AO1145">
        <v>0</v>
      </c>
      <c r="AP1145">
        <v>66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>
      <c r="A1146" t="s">
        <v>2856</v>
      </c>
      <c r="B1146" t="s">
        <v>79</v>
      </c>
      <c r="C1146" t="s">
        <v>2839</v>
      </c>
      <c r="D1146" t="s">
        <v>81</v>
      </c>
      <c r="E1146" s="2" t="str">
        <f>HYPERLINK("capsilon://?command=openfolder&amp;siteaddress=FAM.docvelocity-na8.net&amp;folderid=FX7B0AFE46-E327-BC86-3E43-46ED8C8540AB","FX21108442")</f>
        <v>FX21108442</v>
      </c>
      <c r="F1146" t="s">
        <v>19</v>
      </c>
      <c r="G1146" t="s">
        <v>19</v>
      </c>
      <c r="H1146" t="s">
        <v>82</v>
      </c>
      <c r="I1146" t="s">
        <v>2857</v>
      </c>
      <c r="J1146">
        <v>66</v>
      </c>
      <c r="K1146" t="s">
        <v>84</v>
      </c>
      <c r="L1146" t="s">
        <v>85</v>
      </c>
      <c r="M1146" t="s">
        <v>86</v>
      </c>
      <c r="N1146">
        <v>2</v>
      </c>
      <c r="O1146" s="1">
        <v>44523.544525462959</v>
      </c>
      <c r="P1146" s="1">
        <v>44523.556562500002</v>
      </c>
      <c r="Q1146">
        <v>977</v>
      </c>
      <c r="R1146">
        <v>63</v>
      </c>
      <c r="S1146" t="b">
        <v>0</v>
      </c>
      <c r="T1146" t="s">
        <v>87</v>
      </c>
      <c r="U1146" t="b">
        <v>0</v>
      </c>
      <c r="V1146" t="s">
        <v>125</v>
      </c>
      <c r="W1146" s="1">
        <v>44523.551620370374</v>
      </c>
      <c r="X1146">
        <v>47</v>
      </c>
      <c r="Y1146">
        <v>0</v>
      </c>
      <c r="Z1146">
        <v>0</v>
      </c>
      <c r="AA1146">
        <v>0</v>
      </c>
      <c r="AB1146">
        <v>52</v>
      </c>
      <c r="AC1146">
        <v>0</v>
      </c>
      <c r="AD1146">
        <v>66</v>
      </c>
      <c r="AE1146">
        <v>0</v>
      </c>
      <c r="AF1146">
        <v>0</v>
      </c>
      <c r="AG1146">
        <v>0</v>
      </c>
      <c r="AH1146" t="s">
        <v>104</v>
      </c>
      <c r="AI1146" s="1">
        <v>44523.556562500002</v>
      </c>
      <c r="AJ1146">
        <v>16</v>
      </c>
      <c r="AK1146">
        <v>0</v>
      </c>
      <c r="AL1146">
        <v>0</v>
      </c>
      <c r="AM1146">
        <v>0</v>
      </c>
      <c r="AN1146">
        <v>52</v>
      </c>
      <c r="AO1146">
        <v>0</v>
      </c>
      <c r="AP1146">
        <v>66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>
      <c r="A1147" t="s">
        <v>2858</v>
      </c>
      <c r="B1147" t="s">
        <v>79</v>
      </c>
      <c r="C1147" t="s">
        <v>2484</v>
      </c>
      <c r="D1147" t="s">
        <v>81</v>
      </c>
      <c r="E1147" s="2" t="str">
        <f>HYPERLINK("capsilon://?command=openfolder&amp;siteaddress=FAM.docvelocity-na8.net&amp;folderid=FXC0E9B790-91FC-CEF7-30DD-AFD836803247","FX21119608")</f>
        <v>FX21119608</v>
      </c>
      <c r="F1147" t="s">
        <v>19</v>
      </c>
      <c r="G1147" t="s">
        <v>19</v>
      </c>
      <c r="H1147" t="s">
        <v>82</v>
      </c>
      <c r="I1147" t="s">
        <v>2859</v>
      </c>
      <c r="J1147">
        <v>66</v>
      </c>
      <c r="K1147" t="s">
        <v>84</v>
      </c>
      <c r="L1147" t="s">
        <v>85</v>
      </c>
      <c r="M1147" t="s">
        <v>86</v>
      </c>
      <c r="N1147">
        <v>2</v>
      </c>
      <c r="O1147" s="1">
        <v>44523.562442129631</v>
      </c>
      <c r="P1147" s="1">
        <v>44523.572997685187</v>
      </c>
      <c r="Q1147">
        <v>520</v>
      </c>
      <c r="R1147">
        <v>392</v>
      </c>
      <c r="S1147" t="b">
        <v>0</v>
      </c>
      <c r="T1147" t="s">
        <v>87</v>
      </c>
      <c r="U1147" t="b">
        <v>0</v>
      </c>
      <c r="V1147" t="s">
        <v>147</v>
      </c>
      <c r="W1147" s="1">
        <v>44523.56590277778</v>
      </c>
      <c r="X1147">
        <v>266</v>
      </c>
      <c r="Y1147">
        <v>52</v>
      </c>
      <c r="Z1147">
        <v>0</v>
      </c>
      <c r="AA1147">
        <v>52</v>
      </c>
      <c r="AB1147">
        <v>0</v>
      </c>
      <c r="AC1147">
        <v>30</v>
      </c>
      <c r="AD1147">
        <v>14</v>
      </c>
      <c r="AE1147">
        <v>0</v>
      </c>
      <c r="AF1147">
        <v>0</v>
      </c>
      <c r="AG1147">
        <v>0</v>
      </c>
      <c r="AH1147" t="s">
        <v>104</v>
      </c>
      <c r="AI1147" s="1">
        <v>44523.572997685187</v>
      </c>
      <c r="AJ1147">
        <v>126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14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>
      <c r="A1148" t="s">
        <v>2860</v>
      </c>
      <c r="B1148" t="s">
        <v>79</v>
      </c>
      <c r="C1148" t="s">
        <v>2079</v>
      </c>
      <c r="D1148" t="s">
        <v>81</v>
      </c>
      <c r="E1148" s="2" t="str">
        <f>HYPERLINK("capsilon://?command=openfolder&amp;siteaddress=FAM.docvelocity-na8.net&amp;folderid=FX0CB772FC-4F29-C528-9F6F-A6D62D45364D","FX210511274")</f>
        <v>FX210511274</v>
      </c>
      <c r="F1148" t="s">
        <v>19</v>
      </c>
      <c r="G1148" t="s">
        <v>19</v>
      </c>
      <c r="H1148" t="s">
        <v>82</v>
      </c>
      <c r="I1148" t="s">
        <v>2861</v>
      </c>
      <c r="J1148">
        <v>38</v>
      </c>
      <c r="K1148" t="s">
        <v>84</v>
      </c>
      <c r="L1148" t="s">
        <v>85</v>
      </c>
      <c r="M1148" t="s">
        <v>86</v>
      </c>
      <c r="N1148">
        <v>2</v>
      </c>
      <c r="O1148" s="1">
        <v>44502.622766203705</v>
      </c>
      <c r="P1148" s="1">
        <v>44502.797800925924</v>
      </c>
      <c r="Q1148">
        <v>14851</v>
      </c>
      <c r="R1148">
        <v>272</v>
      </c>
      <c r="S1148" t="b">
        <v>0</v>
      </c>
      <c r="T1148" t="s">
        <v>87</v>
      </c>
      <c r="U1148" t="b">
        <v>0</v>
      </c>
      <c r="V1148" t="s">
        <v>189</v>
      </c>
      <c r="W1148" s="1">
        <v>44502.626006944447</v>
      </c>
      <c r="X1148">
        <v>151</v>
      </c>
      <c r="Y1148">
        <v>37</v>
      </c>
      <c r="Z1148">
        <v>0</v>
      </c>
      <c r="AA1148">
        <v>37</v>
      </c>
      <c r="AB1148">
        <v>0</v>
      </c>
      <c r="AC1148">
        <v>19</v>
      </c>
      <c r="AD1148">
        <v>1</v>
      </c>
      <c r="AE1148">
        <v>0</v>
      </c>
      <c r="AF1148">
        <v>0</v>
      </c>
      <c r="AG1148">
        <v>0</v>
      </c>
      <c r="AH1148" t="s">
        <v>104</v>
      </c>
      <c r="AI1148" s="1">
        <v>44502.797800925924</v>
      </c>
      <c r="AJ1148">
        <v>121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>
      <c r="A1149" t="s">
        <v>2862</v>
      </c>
      <c r="B1149" t="s">
        <v>79</v>
      </c>
      <c r="C1149" t="s">
        <v>1079</v>
      </c>
      <c r="D1149" t="s">
        <v>81</v>
      </c>
      <c r="E1149" s="2" t="str">
        <f>HYPERLINK("capsilon://?command=openfolder&amp;siteaddress=FAM.docvelocity-na8.net&amp;folderid=FX04BA2D66-A538-F38B-93EA-14165B6E5F31","FX211011281")</f>
        <v>FX211011281</v>
      </c>
      <c r="F1149" t="s">
        <v>19</v>
      </c>
      <c r="G1149" t="s">
        <v>19</v>
      </c>
      <c r="H1149" t="s">
        <v>82</v>
      </c>
      <c r="I1149" t="s">
        <v>2863</v>
      </c>
      <c r="J1149">
        <v>70</v>
      </c>
      <c r="K1149" t="s">
        <v>84</v>
      </c>
      <c r="L1149" t="s">
        <v>85</v>
      </c>
      <c r="M1149" t="s">
        <v>86</v>
      </c>
      <c r="N1149">
        <v>2</v>
      </c>
      <c r="O1149" s="1">
        <v>44502.625706018516</v>
      </c>
      <c r="P1149" s="1">
        <v>44502.799849537034</v>
      </c>
      <c r="Q1149">
        <v>14617</v>
      </c>
      <c r="R1149">
        <v>429</v>
      </c>
      <c r="S1149" t="b">
        <v>0</v>
      </c>
      <c r="T1149" t="s">
        <v>87</v>
      </c>
      <c r="U1149" t="b">
        <v>0</v>
      </c>
      <c r="V1149" t="s">
        <v>125</v>
      </c>
      <c r="W1149" s="1">
        <v>44502.62877314815</v>
      </c>
      <c r="X1149">
        <v>253</v>
      </c>
      <c r="Y1149">
        <v>69</v>
      </c>
      <c r="Z1149">
        <v>0</v>
      </c>
      <c r="AA1149">
        <v>69</v>
      </c>
      <c r="AB1149">
        <v>0</v>
      </c>
      <c r="AC1149">
        <v>51</v>
      </c>
      <c r="AD1149">
        <v>1</v>
      </c>
      <c r="AE1149">
        <v>0</v>
      </c>
      <c r="AF1149">
        <v>0</v>
      </c>
      <c r="AG1149">
        <v>0</v>
      </c>
      <c r="AH1149" t="s">
        <v>104</v>
      </c>
      <c r="AI1149" s="1">
        <v>44502.799849537034</v>
      </c>
      <c r="AJ1149">
        <v>176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1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>
      <c r="A1150" t="s">
        <v>2864</v>
      </c>
      <c r="B1150" t="s">
        <v>79</v>
      </c>
      <c r="C1150" t="s">
        <v>106</v>
      </c>
      <c r="D1150" t="s">
        <v>81</v>
      </c>
      <c r="E1150" s="2" t="str">
        <f>HYPERLINK("capsilon://?command=openfolder&amp;siteaddress=FAM.docvelocity-na8.net&amp;folderid=FX898BA4D6-7550-58F8-A600-DA01CE722CCD","FX211013295")</f>
        <v>FX211013295</v>
      </c>
      <c r="F1150" t="s">
        <v>19</v>
      </c>
      <c r="G1150" t="s">
        <v>19</v>
      </c>
      <c r="H1150" t="s">
        <v>82</v>
      </c>
      <c r="I1150" t="s">
        <v>2865</v>
      </c>
      <c r="J1150">
        <v>66</v>
      </c>
      <c r="K1150" t="s">
        <v>84</v>
      </c>
      <c r="L1150" t="s">
        <v>85</v>
      </c>
      <c r="M1150" t="s">
        <v>86</v>
      </c>
      <c r="N1150">
        <v>2</v>
      </c>
      <c r="O1150" s="1">
        <v>44523.594490740739</v>
      </c>
      <c r="P1150" s="1">
        <v>44523.609780092593</v>
      </c>
      <c r="Q1150">
        <v>654</v>
      </c>
      <c r="R1150">
        <v>667</v>
      </c>
      <c r="S1150" t="b">
        <v>0</v>
      </c>
      <c r="T1150" t="s">
        <v>87</v>
      </c>
      <c r="U1150" t="b">
        <v>0</v>
      </c>
      <c r="V1150" t="s">
        <v>181</v>
      </c>
      <c r="W1150" s="1">
        <v>44523.599131944444</v>
      </c>
      <c r="X1150">
        <v>385</v>
      </c>
      <c r="Y1150">
        <v>52</v>
      </c>
      <c r="Z1150">
        <v>0</v>
      </c>
      <c r="AA1150">
        <v>52</v>
      </c>
      <c r="AB1150">
        <v>0</v>
      </c>
      <c r="AC1150">
        <v>28</v>
      </c>
      <c r="AD1150">
        <v>14</v>
      </c>
      <c r="AE1150">
        <v>0</v>
      </c>
      <c r="AF1150">
        <v>0</v>
      </c>
      <c r="AG1150">
        <v>0</v>
      </c>
      <c r="AH1150" t="s">
        <v>160</v>
      </c>
      <c r="AI1150" s="1">
        <v>44523.609780092593</v>
      </c>
      <c r="AJ1150">
        <v>282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14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>
      <c r="A1151" t="s">
        <v>2866</v>
      </c>
      <c r="B1151" t="s">
        <v>79</v>
      </c>
      <c r="C1151" t="s">
        <v>2867</v>
      </c>
      <c r="D1151" t="s">
        <v>81</v>
      </c>
      <c r="E1151" s="2" t="str">
        <f>HYPERLINK("capsilon://?command=openfolder&amp;siteaddress=FAM.docvelocity-na8.net&amp;folderid=FXF3A8051E-E2BA-D8BD-572C-EBA67554D873","FX21118373")</f>
        <v>FX21118373</v>
      </c>
      <c r="F1151" t="s">
        <v>19</v>
      </c>
      <c r="G1151" t="s">
        <v>19</v>
      </c>
      <c r="H1151" t="s">
        <v>82</v>
      </c>
      <c r="I1151" t="s">
        <v>2868</v>
      </c>
      <c r="J1151">
        <v>38</v>
      </c>
      <c r="K1151" t="s">
        <v>84</v>
      </c>
      <c r="L1151" t="s">
        <v>85</v>
      </c>
      <c r="M1151" t="s">
        <v>86</v>
      </c>
      <c r="N1151">
        <v>2</v>
      </c>
      <c r="O1151" s="1">
        <v>44523.595578703702</v>
      </c>
      <c r="P1151" s="1">
        <v>44523.61204861111</v>
      </c>
      <c r="Q1151">
        <v>641</v>
      </c>
      <c r="R1151">
        <v>782</v>
      </c>
      <c r="S1151" t="b">
        <v>0</v>
      </c>
      <c r="T1151" t="s">
        <v>87</v>
      </c>
      <c r="U1151" t="b">
        <v>0</v>
      </c>
      <c r="V1151" t="s">
        <v>189</v>
      </c>
      <c r="W1151" s="1">
        <v>44523.603796296295</v>
      </c>
      <c r="X1151">
        <v>569</v>
      </c>
      <c r="Y1151">
        <v>37</v>
      </c>
      <c r="Z1151">
        <v>0</v>
      </c>
      <c r="AA1151">
        <v>37</v>
      </c>
      <c r="AB1151">
        <v>0</v>
      </c>
      <c r="AC1151">
        <v>16</v>
      </c>
      <c r="AD1151">
        <v>1</v>
      </c>
      <c r="AE1151">
        <v>0</v>
      </c>
      <c r="AF1151">
        <v>0</v>
      </c>
      <c r="AG1151">
        <v>0</v>
      </c>
      <c r="AH1151" t="s">
        <v>160</v>
      </c>
      <c r="AI1151" s="1">
        <v>44523.61204861111</v>
      </c>
      <c r="AJ1151">
        <v>195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1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>
      <c r="A1152" t="s">
        <v>2869</v>
      </c>
      <c r="B1152" t="s">
        <v>79</v>
      </c>
      <c r="C1152" t="s">
        <v>195</v>
      </c>
      <c r="D1152" t="s">
        <v>81</v>
      </c>
      <c r="E1152" s="2" t="str">
        <f>HYPERLINK("capsilon://?command=openfolder&amp;siteaddress=FAM.docvelocity-na8.net&amp;folderid=FX9484260D-6498-F5B2-4455-27F950A6BC93","FX21111274")</f>
        <v>FX21111274</v>
      </c>
      <c r="F1152" t="s">
        <v>19</v>
      </c>
      <c r="G1152" t="s">
        <v>19</v>
      </c>
      <c r="H1152" t="s">
        <v>82</v>
      </c>
      <c r="I1152" t="s">
        <v>2870</v>
      </c>
      <c r="J1152">
        <v>66</v>
      </c>
      <c r="K1152" t="s">
        <v>84</v>
      </c>
      <c r="L1152" t="s">
        <v>85</v>
      </c>
      <c r="M1152" t="s">
        <v>86</v>
      </c>
      <c r="N1152">
        <v>2</v>
      </c>
      <c r="O1152" s="1">
        <v>44523.596620370372</v>
      </c>
      <c r="P1152" s="1">
        <v>44523.616793981484</v>
      </c>
      <c r="Q1152">
        <v>1648</v>
      </c>
      <c r="R1152">
        <v>95</v>
      </c>
      <c r="S1152" t="b">
        <v>0</v>
      </c>
      <c r="T1152" t="s">
        <v>87</v>
      </c>
      <c r="U1152" t="b">
        <v>0</v>
      </c>
      <c r="V1152" t="s">
        <v>181</v>
      </c>
      <c r="W1152" s="1">
        <v>44523.599814814814</v>
      </c>
      <c r="X1152">
        <v>58</v>
      </c>
      <c r="Y1152">
        <v>0</v>
      </c>
      <c r="Z1152">
        <v>0</v>
      </c>
      <c r="AA1152">
        <v>0</v>
      </c>
      <c r="AB1152">
        <v>52</v>
      </c>
      <c r="AC1152">
        <v>0</v>
      </c>
      <c r="AD1152">
        <v>66</v>
      </c>
      <c r="AE1152">
        <v>0</v>
      </c>
      <c r="AF1152">
        <v>0</v>
      </c>
      <c r="AG1152">
        <v>0</v>
      </c>
      <c r="AH1152" t="s">
        <v>160</v>
      </c>
      <c r="AI1152" s="1">
        <v>44523.616793981484</v>
      </c>
      <c r="AJ1152">
        <v>37</v>
      </c>
      <c r="AK1152">
        <v>0</v>
      </c>
      <c r="AL1152">
        <v>0</v>
      </c>
      <c r="AM1152">
        <v>0</v>
      </c>
      <c r="AN1152">
        <v>52</v>
      </c>
      <c r="AO1152">
        <v>0</v>
      </c>
      <c r="AP1152">
        <v>66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>
      <c r="A1153" t="s">
        <v>2871</v>
      </c>
      <c r="B1153" t="s">
        <v>79</v>
      </c>
      <c r="C1153" t="s">
        <v>2872</v>
      </c>
      <c r="D1153" t="s">
        <v>81</v>
      </c>
      <c r="E1153" s="2" t="str">
        <f>HYPERLINK("capsilon://?command=openfolder&amp;siteaddress=FAM.docvelocity-na8.net&amp;folderid=FX92DBE564-0776-0185-4F0D-0B8AAB6D8CCB","FX21114179")</f>
        <v>FX21114179</v>
      </c>
      <c r="F1153" t="s">
        <v>19</v>
      </c>
      <c r="G1153" t="s">
        <v>19</v>
      </c>
      <c r="H1153" t="s">
        <v>82</v>
      </c>
      <c r="I1153" t="s">
        <v>2873</v>
      </c>
      <c r="J1153">
        <v>38</v>
      </c>
      <c r="K1153" t="s">
        <v>84</v>
      </c>
      <c r="L1153" t="s">
        <v>85</v>
      </c>
      <c r="M1153" t="s">
        <v>86</v>
      </c>
      <c r="N1153">
        <v>2</v>
      </c>
      <c r="O1153" s="1">
        <v>44523.601469907408</v>
      </c>
      <c r="P1153" s="1">
        <v>44523.619571759256</v>
      </c>
      <c r="Q1153">
        <v>1221</v>
      </c>
      <c r="R1153">
        <v>343</v>
      </c>
      <c r="S1153" t="b">
        <v>0</v>
      </c>
      <c r="T1153" t="s">
        <v>87</v>
      </c>
      <c r="U1153" t="b">
        <v>0</v>
      </c>
      <c r="V1153" t="s">
        <v>181</v>
      </c>
      <c r="W1153" s="1">
        <v>44523.604953703703</v>
      </c>
      <c r="X1153">
        <v>104</v>
      </c>
      <c r="Y1153">
        <v>37</v>
      </c>
      <c r="Z1153">
        <v>0</v>
      </c>
      <c r="AA1153">
        <v>37</v>
      </c>
      <c r="AB1153">
        <v>0</v>
      </c>
      <c r="AC1153">
        <v>5</v>
      </c>
      <c r="AD1153">
        <v>1</v>
      </c>
      <c r="AE1153">
        <v>0</v>
      </c>
      <c r="AF1153">
        <v>0</v>
      </c>
      <c r="AG1153">
        <v>0</v>
      </c>
      <c r="AH1153" t="s">
        <v>160</v>
      </c>
      <c r="AI1153" s="1">
        <v>44523.619571759256</v>
      </c>
      <c r="AJ1153">
        <v>239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1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>
      <c r="A1154" t="s">
        <v>2874</v>
      </c>
      <c r="B1154" t="s">
        <v>79</v>
      </c>
      <c r="C1154" t="s">
        <v>1994</v>
      </c>
      <c r="D1154" t="s">
        <v>81</v>
      </c>
      <c r="E1154" s="2" t="str">
        <f>HYPERLINK("capsilon://?command=openfolder&amp;siteaddress=FAM.docvelocity-na8.net&amp;folderid=FXAA19D8EB-5368-7C8B-B425-BC66023C6240","FX21117834")</f>
        <v>FX21117834</v>
      </c>
      <c r="F1154" t="s">
        <v>19</v>
      </c>
      <c r="G1154" t="s">
        <v>19</v>
      </c>
      <c r="H1154" t="s">
        <v>82</v>
      </c>
      <c r="I1154" t="s">
        <v>2875</v>
      </c>
      <c r="J1154">
        <v>57</v>
      </c>
      <c r="K1154" t="s">
        <v>84</v>
      </c>
      <c r="L1154" t="s">
        <v>85</v>
      </c>
      <c r="M1154" t="s">
        <v>86</v>
      </c>
      <c r="N1154">
        <v>2</v>
      </c>
      <c r="O1154" s="1">
        <v>44523.601863425924</v>
      </c>
      <c r="P1154" s="1">
        <v>44523.619328703702</v>
      </c>
      <c r="Q1154">
        <v>1212</v>
      </c>
      <c r="R1154">
        <v>297</v>
      </c>
      <c r="S1154" t="b">
        <v>0</v>
      </c>
      <c r="T1154" t="s">
        <v>87</v>
      </c>
      <c r="U1154" t="b">
        <v>0</v>
      </c>
      <c r="V1154" t="s">
        <v>189</v>
      </c>
      <c r="W1154" s="1">
        <v>44523.605150462965</v>
      </c>
      <c r="X1154">
        <v>116</v>
      </c>
      <c r="Y1154">
        <v>40</v>
      </c>
      <c r="Z1154">
        <v>0</v>
      </c>
      <c r="AA1154">
        <v>40</v>
      </c>
      <c r="AB1154">
        <v>0</v>
      </c>
      <c r="AC1154">
        <v>4</v>
      </c>
      <c r="AD1154">
        <v>17</v>
      </c>
      <c r="AE1154">
        <v>0</v>
      </c>
      <c r="AF1154">
        <v>0</v>
      </c>
      <c r="AG1154">
        <v>0</v>
      </c>
      <c r="AH1154" t="s">
        <v>104</v>
      </c>
      <c r="AI1154" s="1">
        <v>44523.619328703702</v>
      </c>
      <c r="AJ1154">
        <v>181</v>
      </c>
      <c r="AK1154">
        <v>1</v>
      </c>
      <c r="AL1154">
        <v>0</v>
      </c>
      <c r="AM1154">
        <v>1</v>
      </c>
      <c r="AN1154">
        <v>0</v>
      </c>
      <c r="AO1154">
        <v>1</v>
      </c>
      <c r="AP1154">
        <v>16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>
      <c r="A1155" t="s">
        <v>2876</v>
      </c>
      <c r="B1155" t="s">
        <v>79</v>
      </c>
      <c r="C1155" t="s">
        <v>1994</v>
      </c>
      <c r="D1155" t="s">
        <v>81</v>
      </c>
      <c r="E1155" s="2" t="str">
        <f>HYPERLINK("capsilon://?command=openfolder&amp;siteaddress=FAM.docvelocity-na8.net&amp;folderid=FXAA19D8EB-5368-7C8B-B425-BC66023C6240","FX21117834")</f>
        <v>FX21117834</v>
      </c>
      <c r="F1155" t="s">
        <v>19</v>
      </c>
      <c r="G1155" t="s">
        <v>19</v>
      </c>
      <c r="H1155" t="s">
        <v>82</v>
      </c>
      <c r="I1155" t="s">
        <v>2877</v>
      </c>
      <c r="J1155">
        <v>28</v>
      </c>
      <c r="K1155" t="s">
        <v>84</v>
      </c>
      <c r="L1155" t="s">
        <v>85</v>
      </c>
      <c r="M1155" t="s">
        <v>86</v>
      </c>
      <c r="N1155">
        <v>1</v>
      </c>
      <c r="O1155" s="1">
        <v>44523.602048611108</v>
      </c>
      <c r="P1155" s="1">
        <v>44523.606238425928</v>
      </c>
      <c r="Q1155">
        <v>252</v>
      </c>
      <c r="R1155">
        <v>110</v>
      </c>
      <c r="S1155" t="b">
        <v>0</v>
      </c>
      <c r="T1155" t="s">
        <v>87</v>
      </c>
      <c r="U1155" t="b">
        <v>0</v>
      </c>
      <c r="V1155" t="s">
        <v>181</v>
      </c>
      <c r="W1155" s="1">
        <v>44523.606238425928</v>
      </c>
      <c r="X1155">
        <v>110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28</v>
      </c>
      <c r="AE1155">
        <v>21</v>
      </c>
      <c r="AF1155">
        <v>0</v>
      </c>
      <c r="AG1155">
        <v>1</v>
      </c>
      <c r="AH1155" t="s">
        <v>87</v>
      </c>
      <c r="AI1155" t="s">
        <v>87</v>
      </c>
      <c r="AJ1155" t="s">
        <v>87</v>
      </c>
      <c r="AK1155" t="s">
        <v>87</v>
      </c>
      <c r="AL1155" t="s">
        <v>87</v>
      </c>
      <c r="AM1155" t="s">
        <v>87</v>
      </c>
      <c r="AN1155" t="s">
        <v>87</v>
      </c>
      <c r="AO1155" t="s">
        <v>87</v>
      </c>
      <c r="AP1155" t="s">
        <v>87</v>
      </c>
      <c r="AQ1155" t="s">
        <v>87</v>
      </c>
      <c r="AR1155" t="s">
        <v>87</v>
      </c>
      <c r="AS1155" t="s">
        <v>87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>
      <c r="A1156" t="s">
        <v>2878</v>
      </c>
      <c r="B1156" t="s">
        <v>79</v>
      </c>
      <c r="C1156" t="s">
        <v>1994</v>
      </c>
      <c r="D1156" t="s">
        <v>81</v>
      </c>
      <c r="E1156" s="2" t="str">
        <f>HYPERLINK("capsilon://?command=openfolder&amp;siteaddress=FAM.docvelocity-na8.net&amp;folderid=FXAA19D8EB-5368-7C8B-B425-BC66023C6240","FX21117834")</f>
        <v>FX21117834</v>
      </c>
      <c r="F1156" t="s">
        <v>19</v>
      </c>
      <c r="G1156" t="s">
        <v>19</v>
      </c>
      <c r="H1156" t="s">
        <v>82</v>
      </c>
      <c r="I1156" t="s">
        <v>2879</v>
      </c>
      <c r="J1156">
        <v>52</v>
      </c>
      <c r="K1156" t="s">
        <v>84</v>
      </c>
      <c r="L1156" t="s">
        <v>85</v>
      </c>
      <c r="M1156" t="s">
        <v>86</v>
      </c>
      <c r="N1156">
        <v>2</v>
      </c>
      <c r="O1156" s="1">
        <v>44523.603009259263</v>
      </c>
      <c r="P1156" s="1">
        <v>44523.624930555554</v>
      </c>
      <c r="Q1156">
        <v>1337</v>
      </c>
      <c r="R1156">
        <v>557</v>
      </c>
      <c r="S1156" t="b">
        <v>0</v>
      </c>
      <c r="T1156" t="s">
        <v>87</v>
      </c>
      <c r="U1156" t="b">
        <v>0</v>
      </c>
      <c r="V1156" t="s">
        <v>189</v>
      </c>
      <c r="W1156" s="1">
        <v>44523.605833333335</v>
      </c>
      <c r="X1156">
        <v>58</v>
      </c>
      <c r="Y1156">
        <v>35</v>
      </c>
      <c r="Z1156">
        <v>0</v>
      </c>
      <c r="AA1156">
        <v>35</v>
      </c>
      <c r="AB1156">
        <v>0</v>
      </c>
      <c r="AC1156">
        <v>4</v>
      </c>
      <c r="AD1156">
        <v>17</v>
      </c>
      <c r="AE1156">
        <v>0</v>
      </c>
      <c r="AF1156">
        <v>0</v>
      </c>
      <c r="AG1156">
        <v>0</v>
      </c>
      <c r="AH1156" t="s">
        <v>182</v>
      </c>
      <c r="AI1156" s="1">
        <v>44523.624930555554</v>
      </c>
      <c r="AJ1156">
        <v>499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17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>
      <c r="A1157" t="s">
        <v>2880</v>
      </c>
      <c r="B1157" t="s">
        <v>79</v>
      </c>
      <c r="C1157" t="s">
        <v>1994</v>
      </c>
      <c r="D1157" t="s">
        <v>81</v>
      </c>
      <c r="E1157" s="2" t="str">
        <f>HYPERLINK("capsilon://?command=openfolder&amp;siteaddress=FAM.docvelocity-na8.net&amp;folderid=FXAA19D8EB-5368-7C8B-B425-BC66023C6240","FX21117834")</f>
        <v>FX21117834</v>
      </c>
      <c r="F1157" t="s">
        <v>19</v>
      </c>
      <c r="G1157" t="s">
        <v>19</v>
      </c>
      <c r="H1157" t="s">
        <v>82</v>
      </c>
      <c r="I1157" t="s">
        <v>2881</v>
      </c>
      <c r="J1157">
        <v>66</v>
      </c>
      <c r="K1157" t="s">
        <v>84</v>
      </c>
      <c r="L1157" t="s">
        <v>85</v>
      </c>
      <c r="M1157" t="s">
        <v>86</v>
      </c>
      <c r="N1157">
        <v>2</v>
      </c>
      <c r="O1157" s="1">
        <v>44523.603472222225</v>
      </c>
      <c r="P1157" s="1">
        <v>44523.621319444443</v>
      </c>
      <c r="Q1157">
        <v>1234</v>
      </c>
      <c r="R1157">
        <v>308</v>
      </c>
      <c r="S1157" t="b">
        <v>0</v>
      </c>
      <c r="T1157" t="s">
        <v>87</v>
      </c>
      <c r="U1157" t="b">
        <v>0</v>
      </c>
      <c r="V1157" t="s">
        <v>189</v>
      </c>
      <c r="W1157" s="1">
        <v>44523.607430555552</v>
      </c>
      <c r="X1157">
        <v>137</v>
      </c>
      <c r="Y1157">
        <v>52</v>
      </c>
      <c r="Z1157">
        <v>0</v>
      </c>
      <c r="AA1157">
        <v>52</v>
      </c>
      <c r="AB1157">
        <v>0</v>
      </c>
      <c r="AC1157">
        <v>25</v>
      </c>
      <c r="AD1157">
        <v>14</v>
      </c>
      <c r="AE1157">
        <v>0</v>
      </c>
      <c r="AF1157">
        <v>0</v>
      </c>
      <c r="AG1157">
        <v>0</v>
      </c>
      <c r="AH1157" t="s">
        <v>104</v>
      </c>
      <c r="AI1157" s="1">
        <v>44523.621319444443</v>
      </c>
      <c r="AJ1157">
        <v>171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14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>
      <c r="A1158" t="s">
        <v>2882</v>
      </c>
      <c r="B1158" t="s">
        <v>79</v>
      </c>
      <c r="C1158" t="s">
        <v>1994</v>
      </c>
      <c r="D1158" t="s">
        <v>81</v>
      </c>
      <c r="E1158" s="2" t="str">
        <f>HYPERLINK("capsilon://?command=openfolder&amp;siteaddress=FAM.docvelocity-na8.net&amp;folderid=FXAA19D8EB-5368-7C8B-B425-BC66023C6240","FX21117834")</f>
        <v>FX21117834</v>
      </c>
      <c r="F1158" t="s">
        <v>19</v>
      </c>
      <c r="G1158" t="s">
        <v>19</v>
      </c>
      <c r="H1158" t="s">
        <v>82</v>
      </c>
      <c r="I1158" t="s">
        <v>2883</v>
      </c>
      <c r="J1158">
        <v>28</v>
      </c>
      <c r="K1158" t="s">
        <v>84</v>
      </c>
      <c r="L1158" t="s">
        <v>85</v>
      </c>
      <c r="M1158" t="s">
        <v>86</v>
      </c>
      <c r="N1158">
        <v>1</v>
      </c>
      <c r="O1158" s="1">
        <v>44523.60365740741</v>
      </c>
      <c r="P1158" s="1">
        <v>44523.607199074075</v>
      </c>
      <c r="Q1158">
        <v>224</v>
      </c>
      <c r="R1158">
        <v>82</v>
      </c>
      <c r="S1158" t="b">
        <v>0</v>
      </c>
      <c r="T1158" t="s">
        <v>87</v>
      </c>
      <c r="U1158" t="b">
        <v>0</v>
      </c>
      <c r="V1158" t="s">
        <v>181</v>
      </c>
      <c r="W1158" s="1">
        <v>44523.607199074075</v>
      </c>
      <c r="X1158">
        <v>82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28</v>
      </c>
      <c r="AE1158">
        <v>21</v>
      </c>
      <c r="AF1158">
        <v>0</v>
      </c>
      <c r="AG1158">
        <v>1</v>
      </c>
      <c r="AH1158" t="s">
        <v>87</v>
      </c>
      <c r="AI1158" t="s">
        <v>87</v>
      </c>
      <c r="AJ1158" t="s">
        <v>87</v>
      </c>
      <c r="AK1158" t="s">
        <v>87</v>
      </c>
      <c r="AL1158" t="s">
        <v>87</v>
      </c>
      <c r="AM1158" t="s">
        <v>87</v>
      </c>
      <c r="AN1158" t="s">
        <v>87</v>
      </c>
      <c r="AO1158" t="s">
        <v>87</v>
      </c>
      <c r="AP1158" t="s">
        <v>87</v>
      </c>
      <c r="AQ1158" t="s">
        <v>87</v>
      </c>
      <c r="AR1158" t="s">
        <v>87</v>
      </c>
      <c r="AS1158" t="s">
        <v>87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>
      <c r="A1159" t="s">
        <v>2884</v>
      </c>
      <c r="B1159" t="s">
        <v>79</v>
      </c>
      <c r="C1159" t="s">
        <v>2885</v>
      </c>
      <c r="D1159" t="s">
        <v>81</v>
      </c>
      <c r="E1159" s="2" t="str">
        <f>HYPERLINK("capsilon://?command=openfolder&amp;siteaddress=FAM.docvelocity-na8.net&amp;folderid=FXE7F7B435-C4CD-287C-AA3C-971EF0F815D9","FX21118557")</f>
        <v>FX21118557</v>
      </c>
      <c r="F1159" t="s">
        <v>19</v>
      </c>
      <c r="G1159" t="s">
        <v>19</v>
      </c>
      <c r="H1159" t="s">
        <v>82</v>
      </c>
      <c r="I1159" t="s">
        <v>2886</v>
      </c>
      <c r="J1159">
        <v>38</v>
      </c>
      <c r="K1159" t="s">
        <v>84</v>
      </c>
      <c r="L1159" t="s">
        <v>85</v>
      </c>
      <c r="M1159" t="s">
        <v>86</v>
      </c>
      <c r="N1159">
        <v>2</v>
      </c>
      <c r="O1159" s="1">
        <v>44523.603715277779</v>
      </c>
      <c r="P1159" s="1">
        <v>44523.621539351851</v>
      </c>
      <c r="Q1159">
        <v>1292</v>
      </c>
      <c r="R1159">
        <v>248</v>
      </c>
      <c r="S1159" t="b">
        <v>0</v>
      </c>
      <c r="T1159" t="s">
        <v>87</v>
      </c>
      <c r="U1159" t="b">
        <v>0</v>
      </c>
      <c r="V1159" t="s">
        <v>189</v>
      </c>
      <c r="W1159" s="1">
        <v>44523.608344907407</v>
      </c>
      <c r="X1159">
        <v>79</v>
      </c>
      <c r="Y1159">
        <v>37</v>
      </c>
      <c r="Z1159">
        <v>0</v>
      </c>
      <c r="AA1159">
        <v>37</v>
      </c>
      <c r="AB1159">
        <v>0</v>
      </c>
      <c r="AC1159">
        <v>9</v>
      </c>
      <c r="AD1159">
        <v>1</v>
      </c>
      <c r="AE1159">
        <v>0</v>
      </c>
      <c r="AF1159">
        <v>0</v>
      </c>
      <c r="AG1159">
        <v>0</v>
      </c>
      <c r="AH1159" t="s">
        <v>160</v>
      </c>
      <c r="AI1159" s="1">
        <v>44523.621539351851</v>
      </c>
      <c r="AJ1159">
        <v>169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1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>
      <c r="A1160" t="s">
        <v>2887</v>
      </c>
      <c r="B1160" t="s">
        <v>79</v>
      </c>
      <c r="C1160" t="s">
        <v>2888</v>
      </c>
      <c r="D1160" t="s">
        <v>81</v>
      </c>
      <c r="E1160" s="2" t="str">
        <f>HYPERLINK("capsilon://?command=openfolder&amp;siteaddress=FAM.docvelocity-na8.net&amp;folderid=FXA3A89794-5170-1209-360C-E54F52C6CC2F","FX21107453")</f>
        <v>FX21107453</v>
      </c>
      <c r="F1160" t="s">
        <v>19</v>
      </c>
      <c r="G1160" t="s">
        <v>19</v>
      </c>
      <c r="H1160" t="s">
        <v>82</v>
      </c>
      <c r="I1160" t="s">
        <v>2889</v>
      </c>
      <c r="J1160">
        <v>66</v>
      </c>
      <c r="K1160" t="s">
        <v>84</v>
      </c>
      <c r="L1160" t="s">
        <v>85</v>
      </c>
      <c r="M1160" t="s">
        <v>86</v>
      </c>
      <c r="N1160">
        <v>2</v>
      </c>
      <c r="O1160" s="1">
        <v>44523.603946759256</v>
      </c>
      <c r="P1160" s="1">
        <v>44523.623252314814</v>
      </c>
      <c r="Q1160">
        <v>1369</v>
      </c>
      <c r="R1160">
        <v>299</v>
      </c>
      <c r="S1160" t="b">
        <v>0</v>
      </c>
      <c r="T1160" t="s">
        <v>87</v>
      </c>
      <c r="U1160" t="b">
        <v>0</v>
      </c>
      <c r="V1160" t="s">
        <v>189</v>
      </c>
      <c r="W1160" s="1">
        <v>44523.611851851849</v>
      </c>
      <c r="X1160">
        <v>133</v>
      </c>
      <c r="Y1160">
        <v>52</v>
      </c>
      <c r="Z1160">
        <v>0</v>
      </c>
      <c r="AA1160">
        <v>52</v>
      </c>
      <c r="AB1160">
        <v>0</v>
      </c>
      <c r="AC1160">
        <v>24</v>
      </c>
      <c r="AD1160">
        <v>14</v>
      </c>
      <c r="AE1160">
        <v>0</v>
      </c>
      <c r="AF1160">
        <v>0</v>
      </c>
      <c r="AG1160">
        <v>0</v>
      </c>
      <c r="AH1160" t="s">
        <v>104</v>
      </c>
      <c r="AI1160" s="1">
        <v>44523.623252314814</v>
      </c>
      <c r="AJ1160">
        <v>166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14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>
      <c r="A1161" t="s">
        <v>2890</v>
      </c>
      <c r="B1161" t="s">
        <v>79</v>
      </c>
      <c r="C1161" t="s">
        <v>2891</v>
      </c>
      <c r="D1161" t="s">
        <v>81</v>
      </c>
      <c r="E1161" s="2" t="str">
        <f>HYPERLINK("capsilon://?command=openfolder&amp;siteaddress=FAM.docvelocity-na8.net&amp;folderid=FXCBCDC7F3-B71C-28DA-E498-BF61E3EE778D","FX21118920")</f>
        <v>FX21118920</v>
      </c>
      <c r="F1161" t="s">
        <v>19</v>
      </c>
      <c r="G1161" t="s">
        <v>19</v>
      </c>
      <c r="H1161" t="s">
        <v>82</v>
      </c>
      <c r="I1161" t="s">
        <v>2892</v>
      </c>
      <c r="J1161">
        <v>158</v>
      </c>
      <c r="K1161" t="s">
        <v>84</v>
      </c>
      <c r="L1161" t="s">
        <v>85</v>
      </c>
      <c r="M1161" t="s">
        <v>86</v>
      </c>
      <c r="N1161">
        <v>2</v>
      </c>
      <c r="O1161" s="1">
        <v>44523.605752314812</v>
      </c>
      <c r="P1161" s="1">
        <v>44523.635011574072</v>
      </c>
      <c r="Q1161">
        <v>743</v>
      </c>
      <c r="R1161">
        <v>1785</v>
      </c>
      <c r="S1161" t="b">
        <v>0</v>
      </c>
      <c r="T1161" t="s">
        <v>87</v>
      </c>
      <c r="U1161" t="b">
        <v>0</v>
      </c>
      <c r="V1161" t="s">
        <v>181</v>
      </c>
      <c r="W1161" s="1">
        <v>44523.618773148148</v>
      </c>
      <c r="X1161">
        <v>622</v>
      </c>
      <c r="Y1161">
        <v>151</v>
      </c>
      <c r="Z1161">
        <v>0</v>
      </c>
      <c r="AA1161">
        <v>151</v>
      </c>
      <c r="AB1161">
        <v>0</v>
      </c>
      <c r="AC1161">
        <v>80</v>
      </c>
      <c r="AD1161">
        <v>7</v>
      </c>
      <c r="AE1161">
        <v>0</v>
      </c>
      <c r="AF1161">
        <v>0</v>
      </c>
      <c r="AG1161">
        <v>0</v>
      </c>
      <c r="AH1161" t="s">
        <v>160</v>
      </c>
      <c r="AI1161" s="1">
        <v>44523.635011574072</v>
      </c>
      <c r="AJ1161">
        <v>1163</v>
      </c>
      <c r="AK1161">
        <v>18</v>
      </c>
      <c r="AL1161">
        <v>0</v>
      </c>
      <c r="AM1161">
        <v>18</v>
      </c>
      <c r="AN1161">
        <v>0</v>
      </c>
      <c r="AO1161">
        <v>18</v>
      </c>
      <c r="AP1161">
        <v>-11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>
      <c r="A1162" t="s">
        <v>2893</v>
      </c>
      <c r="B1162" t="s">
        <v>79</v>
      </c>
      <c r="C1162" t="s">
        <v>1994</v>
      </c>
      <c r="D1162" t="s">
        <v>81</v>
      </c>
      <c r="E1162" s="2" t="str">
        <f>HYPERLINK("capsilon://?command=openfolder&amp;siteaddress=FAM.docvelocity-na8.net&amp;folderid=FXAA19D8EB-5368-7C8B-B425-BC66023C6240","FX21117834")</f>
        <v>FX21117834</v>
      </c>
      <c r="F1162" t="s">
        <v>19</v>
      </c>
      <c r="G1162" t="s">
        <v>19</v>
      </c>
      <c r="H1162" t="s">
        <v>82</v>
      </c>
      <c r="I1162" t="s">
        <v>2877</v>
      </c>
      <c r="J1162">
        <v>28</v>
      </c>
      <c r="K1162" t="s">
        <v>84</v>
      </c>
      <c r="L1162" t="s">
        <v>85</v>
      </c>
      <c r="M1162" t="s">
        <v>86</v>
      </c>
      <c r="N1162">
        <v>2</v>
      </c>
      <c r="O1162" s="1">
        <v>44523.607002314813</v>
      </c>
      <c r="P1162" s="1">
        <v>44523.61440972222</v>
      </c>
      <c r="Q1162">
        <v>61</v>
      </c>
      <c r="R1162">
        <v>579</v>
      </c>
      <c r="S1162" t="b">
        <v>0</v>
      </c>
      <c r="T1162" t="s">
        <v>87</v>
      </c>
      <c r="U1162" t="b">
        <v>1</v>
      </c>
      <c r="V1162" t="s">
        <v>181</v>
      </c>
      <c r="W1162" s="1">
        <v>44523.611562500002</v>
      </c>
      <c r="X1162">
        <v>376</v>
      </c>
      <c r="Y1162">
        <v>21</v>
      </c>
      <c r="Z1162">
        <v>0</v>
      </c>
      <c r="AA1162">
        <v>21</v>
      </c>
      <c r="AB1162">
        <v>0</v>
      </c>
      <c r="AC1162">
        <v>20</v>
      </c>
      <c r="AD1162">
        <v>7</v>
      </c>
      <c r="AE1162">
        <v>0</v>
      </c>
      <c r="AF1162">
        <v>0</v>
      </c>
      <c r="AG1162">
        <v>0</v>
      </c>
      <c r="AH1162" t="s">
        <v>160</v>
      </c>
      <c r="AI1162" s="1">
        <v>44523.61440972222</v>
      </c>
      <c r="AJ1162">
        <v>203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7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>
      <c r="A1163" t="s">
        <v>2894</v>
      </c>
      <c r="B1163" t="s">
        <v>79</v>
      </c>
      <c r="C1163" t="s">
        <v>135</v>
      </c>
      <c r="D1163" t="s">
        <v>81</v>
      </c>
      <c r="E1163" s="2" t="str">
        <f>HYPERLINK("capsilon://?command=openfolder&amp;siteaddress=FAM.docvelocity-na8.net&amp;folderid=FXAB275BEA-5645-5F41-64C1-5B2D5B79148D","FX2111528")</f>
        <v>FX2111528</v>
      </c>
      <c r="F1163" t="s">
        <v>19</v>
      </c>
      <c r="G1163" t="s">
        <v>19</v>
      </c>
      <c r="H1163" t="s">
        <v>82</v>
      </c>
      <c r="I1163" t="s">
        <v>2895</v>
      </c>
      <c r="J1163">
        <v>66</v>
      </c>
      <c r="K1163" t="s">
        <v>84</v>
      </c>
      <c r="L1163" t="s">
        <v>85</v>
      </c>
      <c r="M1163" t="s">
        <v>86</v>
      </c>
      <c r="N1163">
        <v>2</v>
      </c>
      <c r="O1163" s="1">
        <v>44523.607534722221</v>
      </c>
      <c r="P1163" s="1">
        <v>44523.623483796298</v>
      </c>
      <c r="Q1163">
        <v>1336</v>
      </c>
      <c r="R1163">
        <v>42</v>
      </c>
      <c r="S1163" t="b">
        <v>0</v>
      </c>
      <c r="T1163" t="s">
        <v>87</v>
      </c>
      <c r="U1163" t="b">
        <v>0</v>
      </c>
      <c r="V1163" t="s">
        <v>189</v>
      </c>
      <c r="W1163" s="1">
        <v>44523.612129629626</v>
      </c>
      <c r="X1163">
        <v>23</v>
      </c>
      <c r="Y1163">
        <v>0</v>
      </c>
      <c r="Z1163">
        <v>0</v>
      </c>
      <c r="AA1163">
        <v>0</v>
      </c>
      <c r="AB1163">
        <v>52</v>
      </c>
      <c r="AC1163">
        <v>0</v>
      </c>
      <c r="AD1163">
        <v>66</v>
      </c>
      <c r="AE1163">
        <v>0</v>
      </c>
      <c r="AF1163">
        <v>0</v>
      </c>
      <c r="AG1163">
        <v>0</v>
      </c>
      <c r="AH1163" t="s">
        <v>104</v>
      </c>
      <c r="AI1163" s="1">
        <v>44523.623483796298</v>
      </c>
      <c r="AJ1163">
        <v>19</v>
      </c>
      <c r="AK1163">
        <v>0</v>
      </c>
      <c r="AL1163">
        <v>0</v>
      </c>
      <c r="AM1163">
        <v>0</v>
      </c>
      <c r="AN1163">
        <v>52</v>
      </c>
      <c r="AO1163">
        <v>0</v>
      </c>
      <c r="AP1163">
        <v>66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>
      <c r="A1164" t="s">
        <v>2896</v>
      </c>
      <c r="B1164" t="s">
        <v>79</v>
      </c>
      <c r="C1164" t="s">
        <v>1994</v>
      </c>
      <c r="D1164" t="s">
        <v>81</v>
      </c>
      <c r="E1164" s="2" t="str">
        <f>HYPERLINK("capsilon://?command=openfolder&amp;siteaddress=FAM.docvelocity-na8.net&amp;folderid=FXAA19D8EB-5368-7C8B-B425-BC66023C6240","FX21117834")</f>
        <v>FX21117834</v>
      </c>
      <c r="F1164" t="s">
        <v>19</v>
      </c>
      <c r="G1164" t="s">
        <v>19</v>
      </c>
      <c r="H1164" t="s">
        <v>82</v>
      </c>
      <c r="I1164" t="s">
        <v>2883</v>
      </c>
      <c r="J1164">
        <v>28</v>
      </c>
      <c r="K1164" t="s">
        <v>84</v>
      </c>
      <c r="L1164" t="s">
        <v>85</v>
      </c>
      <c r="M1164" t="s">
        <v>86</v>
      </c>
      <c r="N1164">
        <v>2</v>
      </c>
      <c r="O1164" s="1">
        <v>44523.607986111114</v>
      </c>
      <c r="P1164" s="1">
        <v>44523.616354166668</v>
      </c>
      <c r="Q1164">
        <v>387</v>
      </c>
      <c r="R1164">
        <v>336</v>
      </c>
      <c r="S1164" t="b">
        <v>0</v>
      </c>
      <c r="T1164" t="s">
        <v>87</v>
      </c>
      <c r="U1164" t="b">
        <v>1</v>
      </c>
      <c r="V1164" t="s">
        <v>189</v>
      </c>
      <c r="W1164" s="1">
        <v>44523.610312500001</v>
      </c>
      <c r="X1164">
        <v>169</v>
      </c>
      <c r="Y1164">
        <v>21</v>
      </c>
      <c r="Z1164">
        <v>0</v>
      </c>
      <c r="AA1164">
        <v>21</v>
      </c>
      <c r="AB1164">
        <v>0</v>
      </c>
      <c r="AC1164">
        <v>19</v>
      </c>
      <c r="AD1164">
        <v>7</v>
      </c>
      <c r="AE1164">
        <v>0</v>
      </c>
      <c r="AF1164">
        <v>0</v>
      </c>
      <c r="AG1164">
        <v>0</v>
      </c>
      <c r="AH1164" t="s">
        <v>160</v>
      </c>
      <c r="AI1164" s="1">
        <v>44523.616354166668</v>
      </c>
      <c r="AJ1164">
        <v>167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7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>
      <c r="A1165" t="s">
        <v>2897</v>
      </c>
      <c r="B1165" t="s">
        <v>79</v>
      </c>
      <c r="C1165" t="s">
        <v>2898</v>
      </c>
      <c r="D1165" t="s">
        <v>81</v>
      </c>
      <c r="E1165" s="2" t="str">
        <f>HYPERLINK("capsilon://?command=openfolder&amp;siteaddress=FAM.docvelocity-na8.net&amp;folderid=FX75F14F4F-7A4E-A1AD-DEE6-9DC3BD308320","FX211112352")</f>
        <v>FX211112352</v>
      </c>
      <c r="F1165" t="s">
        <v>19</v>
      </c>
      <c r="G1165" t="s">
        <v>19</v>
      </c>
      <c r="H1165" t="s">
        <v>82</v>
      </c>
      <c r="I1165" t="s">
        <v>2899</v>
      </c>
      <c r="J1165">
        <v>110</v>
      </c>
      <c r="K1165" t="s">
        <v>84</v>
      </c>
      <c r="L1165" t="s">
        <v>85</v>
      </c>
      <c r="M1165" t="s">
        <v>86</v>
      </c>
      <c r="N1165">
        <v>2</v>
      </c>
      <c r="O1165" s="1">
        <v>44523.611168981479</v>
      </c>
      <c r="P1165" s="1">
        <v>44523.631886574076</v>
      </c>
      <c r="Q1165">
        <v>401</v>
      </c>
      <c r="R1165">
        <v>1389</v>
      </c>
      <c r="S1165" t="b">
        <v>0</v>
      </c>
      <c r="T1165" t="s">
        <v>87</v>
      </c>
      <c r="U1165" t="b">
        <v>0</v>
      </c>
      <c r="V1165" t="s">
        <v>189</v>
      </c>
      <c r="W1165" s="1">
        <v>44523.619814814818</v>
      </c>
      <c r="X1165">
        <v>664</v>
      </c>
      <c r="Y1165">
        <v>183</v>
      </c>
      <c r="Z1165">
        <v>0</v>
      </c>
      <c r="AA1165">
        <v>183</v>
      </c>
      <c r="AB1165">
        <v>0</v>
      </c>
      <c r="AC1165">
        <v>129</v>
      </c>
      <c r="AD1165">
        <v>-73</v>
      </c>
      <c r="AE1165">
        <v>0</v>
      </c>
      <c r="AF1165">
        <v>0</v>
      </c>
      <c r="AG1165">
        <v>0</v>
      </c>
      <c r="AH1165" t="s">
        <v>104</v>
      </c>
      <c r="AI1165" s="1">
        <v>44523.631886574076</v>
      </c>
      <c r="AJ1165">
        <v>725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-73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>
      <c r="A1166" t="s">
        <v>2900</v>
      </c>
      <c r="B1166" t="s">
        <v>79</v>
      </c>
      <c r="C1166" t="s">
        <v>2901</v>
      </c>
      <c r="D1166" t="s">
        <v>81</v>
      </c>
      <c r="E1166" s="2" t="str">
        <f>HYPERLINK("capsilon://?command=openfolder&amp;siteaddress=FAM.docvelocity-na8.net&amp;folderid=FXBDADDC2E-4F94-E403-A09E-B360EBF6F543","FX211112051")</f>
        <v>FX211112051</v>
      </c>
      <c r="F1166" t="s">
        <v>19</v>
      </c>
      <c r="G1166" t="s">
        <v>19</v>
      </c>
      <c r="H1166" t="s">
        <v>82</v>
      </c>
      <c r="I1166" t="s">
        <v>2902</v>
      </c>
      <c r="J1166">
        <v>260</v>
      </c>
      <c r="K1166" t="s">
        <v>84</v>
      </c>
      <c r="L1166" t="s">
        <v>85</v>
      </c>
      <c r="M1166" t="s">
        <v>86</v>
      </c>
      <c r="N1166">
        <v>2</v>
      </c>
      <c r="O1166" s="1">
        <v>44523.627476851849</v>
      </c>
      <c r="P1166" s="1">
        <v>44523.646226851852</v>
      </c>
      <c r="Q1166">
        <v>104</v>
      </c>
      <c r="R1166">
        <v>1516</v>
      </c>
      <c r="S1166" t="b">
        <v>0</v>
      </c>
      <c r="T1166" t="s">
        <v>87</v>
      </c>
      <c r="U1166" t="b">
        <v>0</v>
      </c>
      <c r="V1166" t="s">
        <v>125</v>
      </c>
      <c r="W1166" s="1">
        <v>44523.638368055559</v>
      </c>
      <c r="X1166">
        <v>930</v>
      </c>
      <c r="Y1166">
        <v>153</v>
      </c>
      <c r="Z1166">
        <v>0</v>
      </c>
      <c r="AA1166">
        <v>153</v>
      </c>
      <c r="AB1166">
        <v>0</v>
      </c>
      <c r="AC1166">
        <v>78</v>
      </c>
      <c r="AD1166">
        <v>107</v>
      </c>
      <c r="AE1166">
        <v>0</v>
      </c>
      <c r="AF1166">
        <v>0</v>
      </c>
      <c r="AG1166">
        <v>0</v>
      </c>
      <c r="AH1166" t="s">
        <v>104</v>
      </c>
      <c r="AI1166" s="1">
        <v>44523.646226851852</v>
      </c>
      <c r="AJ1166">
        <v>586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107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>
      <c r="A1167" t="s">
        <v>2903</v>
      </c>
      <c r="B1167" t="s">
        <v>79</v>
      </c>
      <c r="C1167" t="s">
        <v>2904</v>
      </c>
      <c r="D1167" t="s">
        <v>81</v>
      </c>
      <c r="E1167" s="2" t="str">
        <f>HYPERLINK("capsilon://?command=openfolder&amp;siteaddress=FAM.docvelocity-na8.net&amp;folderid=FX680D15BA-341A-0BAA-738D-E292584899C5","FX21111507")</f>
        <v>FX21111507</v>
      </c>
      <c r="F1167" t="s">
        <v>19</v>
      </c>
      <c r="G1167" t="s">
        <v>19</v>
      </c>
      <c r="H1167" t="s">
        <v>82</v>
      </c>
      <c r="I1167" t="s">
        <v>2905</v>
      </c>
      <c r="J1167">
        <v>66</v>
      </c>
      <c r="K1167" t="s">
        <v>84</v>
      </c>
      <c r="L1167" t="s">
        <v>85</v>
      </c>
      <c r="M1167" t="s">
        <v>86</v>
      </c>
      <c r="N1167">
        <v>2</v>
      </c>
      <c r="O1167" s="1">
        <v>44523.63113425926</v>
      </c>
      <c r="P1167" s="1">
        <v>44523.632071759261</v>
      </c>
      <c r="Q1167">
        <v>46</v>
      </c>
      <c r="R1167">
        <v>35</v>
      </c>
      <c r="S1167" t="b">
        <v>0</v>
      </c>
      <c r="T1167" t="s">
        <v>87</v>
      </c>
      <c r="U1167" t="b">
        <v>0</v>
      </c>
      <c r="V1167" t="s">
        <v>189</v>
      </c>
      <c r="W1167" s="1">
        <v>44523.631423611114</v>
      </c>
      <c r="X1167">
        <v>20</v>
      </c>
      <c r="Y1167">
        <v>0</v>
      </c>
      <c r="Z1167">
        <v>0</v>
      </c>
      <c r="AA1167">
        <v>0</v>
      </c>
      <c r="AB1167">
        <v>52</v>
      </c>
      <c r="AC1167">
        <v>0</v>
      </c>
      <c r="AD1167">
        <v>66</v>
      </c>
      <c r="AE1167">
        <v>0</v>
      </c>
      <c r="AF1167">
        <v>0</v>
      </c>
      <c r="AG1167">
        <v>0</v>
      </c>
      <c r="AH1167" t="s">
        <v>104</v>
      </c>
      <c r="AI1167" s="1">
        <v>44523.632071759261</v>
      </c>
      <c r="AJ1167">
        <v>15</v>
      </c>
      <c r="AK1167">
        <v>0</v>
      </c>
      <c r="AL1167">
        <v>0</v>
      </c>
      <c r="AM1167">
        <v>0</v>
      </c>
      <c r="AN1167">
        <v>52</v>
      </c>
      <c r="AO1167">
        <v>0</v>
      </c>
      <c r="AP1167">
        <v>66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>
      <c r="A1168" t="s">
        <v>2906</v>
      </c>
      <c r="B1168" t="s">
        <v>79</v>
      </c>
      <c r="C1168" t="s">
        <v>2907</v>
      </c>
      <c r="D1168" t="s">
        <v>81</v>
      </c>
      <c r="E1168" s="2" t="str">
        <f>HYPERLINK("capsilon://?command=openfolder&amp;siteaddress=FAM.docvelocity-na8.net&amp;folderid=FXE325FB61-3AA0-5441-3379-015A43B53173","FX211110034")</f>
        <v>FX211110034</v>
      </c>
      <c r="F1168" t="s">
        <v>19</v>
      </c>
      <c r="G1168" t="s">
        <v>19</v>
      </c>
      <c r="H1168" t="s">
        <v>82</v>
      </c>
      <c r="I1168" t="s">
        <v>2908</v>
      </c>
      <c r="J1168">
        <v>439</v>
      </c>
      <c r="K1168" t="s">
        <v>84</v>
      </c>
      <c r="L1168" t="s">
        <v>85</v>
      </c>
      <c r="M1168" t="s">
        <v>86</v>
      </c>
      <c r="N1168">
        <v>2</v>
      </c>
      <c r="O1168" s="1">
        <v>44523.631458333337</v>
      </c>
      <c r="P1168" s="1">
        <v>44523.818564814814</v>
      </c>
      <c r="Q1168">
        <v>9106</v>
      </c>
      <c r="R1168">
        <v>7060</v>
      </c>
      <c r="S1168" t="b">
        <v>0</v>
      </c>
      <c r="T1168" t="s">
        <v>87</v>
      </c>
      <c r="U1168" t="b">
        <v>0</v>
      </c>
      <c r="V1168" t="s">
        <v>181</v>
      </c>
      <c r="W1168" s="1">
        <v>44523.752604166664</v>
      </c>
      <c r="X1168">
        <v>4089</v>
      </c>
      <c r="Y1168">
        <v>669</v>
      </c>
      <c r="Z1168">
        <v>0</v>
      </c>
      <c r="AA1168">
        <v>669</v>
      </c>
      <c r="AB1168">
        <v>0</v>
      </c>
      <c r="AC1168">
        <v>449</v>
      </c>
      <c r="AD1168">
        <v>-230</v>
      </c>
      <c r="AE1168">
        <v>0</v>
      </c>
      <c r="AF1168">
        <v>0</v>
      </c>
      <c r="AG1168">
        <v>0</v>
      </c>
      <c r="AH1168" t="s">
        <v>160</v>
      </c>
      <c r="AI1168" s="1">
        <v>44523.818564814814</v>
      </c>
      <c r="AJ1168">
        <v>2519</v>
      </c>
      <c r="AK1168">
        <v>4</v>
      </c>
      <c r="AL1168">
        <v>0</v>
      </c>
      <c r="AM1168">
        <v>4</v>
      </c>
      <c r="AN1168">
        <v>0</v>
      </c>
      <c r="AO1168">
        <v>4</v>
      </c>
      <c r="AP1168">
        <v>-234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>
      <c r="A1169" t="s">
        <v>2909</v>
      </c>
      <c r="B1169" t="s">
        <v>79</v>
      </c>
      <c r="C1169" t="s">
        <v>2910</v>
      </c>
      <c r="D1169" t="s">
        <v>81</v>
      </c>
      <c r="E1169" s="2" t="str">
        <f>HYPERLINK("capsilon://?command=openfolder&amp;siteaddress=FAM.docvelocity-na8.net&amp;folderid=FX9F44AF34-4DDD-9DF7-A3DF-0275410A35FD","FX211112362")</f>
        <v>FX211112362</v>
      </c>
      <c r="F1169" t="s">
        <v>19</v>
      </c>
      <c r="G1169" t="s">
        <v>19</v>
      </c>
      <c r="H1169" t="s">
        <v>82</v>
      </c>
      <c r="I1169" t="s">
        <v>2911</v>
      </c>
      <c r="J1169">
        <v>38</v>
      </c>
      <c r="K1169" t="s">
        <v>84</v>
      </c>
      <c r="L1169" t="s">
        <v>85</v>
      </c>
      <c r="M1169" t="s">
        <v>86</v>
      </c>
      <c r="N1169">
        <v>2</v>
      </c>
      <c r="O1169" s="1">
        <v>44523.63385416667</v>
      </c>
      <c r="P1169" s="1">
        <v>44523.656539351854</v>
      </c>
      <c r="Q1169">
        <v>1501</v>
      </c>
      <c r="R1169">
        <v>459</v>
      </c>
      <c r="S1169" t="b">
        <v>0</v>
      </c>
      <c r="T1169" t="s">
        <v>87</v>
      </c>
      <c r="U1169" t="b">
        <v>0</v>
      </c>
      <c r="V1169" t="s">
        <v>189</v>
      </c>
      <c r="W1169" s="1">
        <v>44523.650196759256</v>
      </c>
      <c r="X1169">
        <v>275</v>
      </c>
      <c r="Y1169">
        <v>37</v>
      </c>
      <c r="Z1169">
        <v>0</v>
      </c>
      <c r="AA1169">
        <v>37</v>
      </c>
      <c r="AB1169">
        <v>0</v>
      </c>
      <c r="AC1169">
        <v>7</v>
      </c>
      <c r="AD1169">
        <v>1</v>
      </c>
      <c r="AE1169">
        <v>0</v>
      </c>
      <c r="AF1169">
        <v>0</v>
      </c>
      <c r="AG1169">
        <v>0</v>
      </c>
      <c r="AH1169" t="s">
        <v>104</v>
      </c>
      <c r="AI1169" s="1">
        <v>44523.656539351854</v>
      </c>
      <c r="AJ1169">
        <v>184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1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>
      <c r="A1170" t="s">
        <v>2912</v>
      </c>
      <c r="B1170" t="s">
        <v>79</v>
      </c>
      <c r="C1170" t="s">
        <v>2138</v>
      </c>
      <c r="D1170" t="s">
        <v>81</v>
      </c>
      <c r="E1170" s="2" t="str">
        <f>HYPERLINK("capsilon://?command=openfolder&amp;siteaddress=FAM.docvelocity-na8.net&amp;folderid=FXB781FFC1-FB40-5E10-3DF9-97DCB0A3148A","FX21103731")</f>
        <v>FX21103731</v>
      </c>
      <c r="F1170" t="s">
        <v>19</v>
      </c>
      <c r="G1170" t="s">
        <v>19</v>
      </c>
      <c r="H1170" t="s">
        <v>82</v>
      </c>
      <c r="I1170" t="s">
        <v>2913</v>
      </c>
      <c r="J1170">
        <v>28</v>
      </c>
      <c r="K1170" t="s">
        <v>84</v>
      </c>
      <c r="L1170" t="s">
        <v>85</v>
      </c>
      <c r="M1170" t="s">
        <v>86</v>
      </c>
      <c r="N1170">
        <v>2</v>
      </c>
      <c r="O1170" s="1">
        <v>44523.64166666667</v>
      </c>
      <c r="P1170" s="1">
        <v>44523.736261574071</v>
      </c>
      <c r="Q1170">
        <v>7911</v>
      </c>
      <c r="R1170">
        <v>262</v>
      </c>
      <c r="S1170" t="b">
        <v>0</v>
      </c>
      <c r="T1170" t="s">
        <v>87</v>
      </c>
      <c r="U1170" t="b">
        <v>0</v>
      </c>
      <c r="V1170" t="s">
        <v>125</v>
      </c>
      <c r="W1170" s="1">
        <v>44523.732465277775</v>
      </c>
      <c r="X1170">
        <v>123</v>
      </c>
      <c r="Y1170">
        <v>21</v>
      </c>
      <c r="Z1170">
        <v>0</v>
      </c>
      <c r="AA1170">
        <v>21</v>
      </c>
      <c r="AB1170">
        <v>0</v>
      </c>
      <c r="AC1170">
        <v>6</v>
      </c>
      <c r="AD1170">
        <v>7</v>
      </c>
      <c r="AE1170">
        <v>0</v>
      </c>
      <c r="AF1170">
        <v>0</v>
      </c>
      <c r="AG1170">
        <v>0</v>
      </c>
      <c r="AH1170" t="s">
        <v>104</v>
      </c>
      <c r="AI1170" s="1">
        <v>44523.736261574071</v>
      </c>
      <c r="AJ1170">
        <v>127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7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>
      <c r="A1171" t="s">
        <v>2914</v>
      </c>
      <c r="B1171" t="s">
        <v>79</v>
      </c>
      <c r="C1171" t="s">
        <v>2138</v>
      </c>
      <c r="D1171" t="s">
        <v>81</v>
      </c>
      <c r="E1171" s="2" t="str">
        <f>HYPERLINK("capsilon://?command=openfolder&amp;siteaddress=FAM.docvelocity-na8.net&amp;folderid=FXB781FFC1-FB40-5E10-3DF9-97DCB0A3148A","FX21103731")</f>
        <v>FX21103731</v>
      </c>
      <c r="F1171" t="s">
        <v>19</v>
      </c>
      <c r="G1171" t="s">
        <v>19</v>
      </c>
      <c r="H1171" t="s">
        <v>82</v>
      </c>
      <c r="I1171" t="s">
        <v>2915</v>
      </c>
      <c r="J1171">
        <v>28</v>
      </c>
      <c r="K1171" t="s">
        <v>84</v>
      </c>
      <c r="L1171" t="s">
        <v>85</v>
      </c>
      <c r="M1171" t="s">
        <v>86</v>
      </c>
      <c r="N1171">
        <v>2</v>
      </c>
      <c r="O1171" s="1">
        <v>44523.641967592594</v>
      </c>
      <c r="P1171" s="1">
        <v>44523.737800925926</v>
      </c>
      <c r="Q1171">
        <v>8001</v>
      </c>
      <c r="R1171">
        <v>279</v>
      </c>
      <c r="S1171" t="b">
        <v>0</v>
      </c>
      <c r="T1171" t="s">
        <v>87</v>
      </c>
      <c r="U1171" t="b">
        <v>0</v>
      </c>
      <c r="V1171" t="s">
        <v>125</v>
      </c>
      <c r="W1171" s="1">
        <v>44523.734074074076</v>
      </c>
      <c r="X1171">
        <v>139</v>
      </c>
      <c r="Y1171">
        <v>21</v>
      </c>
      <c r="Z1171">
        <v>0</v>
      </c>
      <c r="AA1171">
        <v>21</v>
      </c>
      <c r="AB1171">
        <v>0</v>
      </c>
      <c r="AC1171">
        <v>4</v>
      </c>
      <c r="AD1171">
        <v>7</v>
      </c>
      <c r="AE1171">
        <v>0</v>
      </c>
      <c r="AF1171">
        <v>0</v>
      </c>
      <c r="AG1171">
        <v>0</v>
      </c>
      <c r="AH1171" t="s">
        <v>104</v>
      </c>
      <c r="AI1171" s="1">
        <v>44523.737800925926</v>
      </c>
      <c r="AJ1171">
        <v>132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7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>
      <c r="A1172" t="s">
        <v>2916</v>
      </c>
      <c r="B1172" t="s">
        <v>79</v>
      </c>
      <c r="C1172" t="s">
        <v>2138</v>
      </c>
      <c r="D1172" t="s">
        <v>81</v>
      </c>
      <c r="E1172" s="2" t="str">
        <f>HYPERLINK("capsilon://?command=openfolder&amp;siteaddress=FAM.docvelocity-na8.net&amp;folderid=FXB781FFC1-FB40-5E10-3DF9-97DCB0A3148A","FX21103731")</f>
        <v>FX21103731</v>
      </c>
      <c r="F1172" t="s">
        <v>19</v>
      </c>
      <c r="G1172" t="s">
        <v>19</v>
      </c>
      <c r="H1172" t="s">
        <v>82</v>
      </c>
      <c r="I1172" t="s">
        <v>2917</v>
      </c>
      <c r="J1172">
        <v>28</v>
      </c>
      <c r="K1172" t="s">
        <v>84</v>
      </c>
      <c r="L1172" t="s">
        <v>85</v>
      </c>
      <c r="M1172" t="s">
        <v>86</v>
      </c>
      <c r="N1172">
        <v>2</v>
      </c>
      <c r="O1172" s="1">
        <v>44523.642002314817</v>
      </c>
      <c r="P1172" s="1">
        <v>44523.740833333337</v>
      </c>
      <c r="Q1172">
        <v>8211</v>
      </c>
      <c r="R1172">
        <v>328</v>
      </c>
      <c r="S1172" t="b">
        <v>0</v>
      </c>
      <c r="T1172" t="s">
        <v>87</v>
      </c>
      <c r="U1172" t="b">
        <v>0</v>
      </c>
      <c r="V1172" t="s">
        <v>125</v>
      </c>
      <c r="W1172" s="1">
        <v>44523.735034722224</v>
      </c>
      <c r="X1172">
        <v>82</v>
      </c>
      <c r="Y1172">
        <v>21</v>
      </c>
      <c r="Z1172">
        <v>0</v>
      </c>
      <c r="AA1172">
        <v>21</v>
      </c>
      <c r="AB1172">
        <v>0</v>
      </c>
      <c r="AC1172">
        <v>4</v>
      </c>
      <c r="AD1172">
        <v>7</v>
      </c>
      <c r="AE1172">
        <v>0</v>
      </c>
      <c r="AF1172">
        <v>0</v>
      </c>
      <c r="AG1172">
        <v>0</v>
      </c>
      <c r="AH1172" t="s">
        <v>104</v>
      </c>
      <c r="AI1172" s="1">
        <v>44523.740833333337</v>
      </c>
      <c r="AJ1172">
        <v>233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7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>
      <c r="A1173" t="s">
        <v>2918</v>
      </c>
      <c r="B1173" t="s">
        <v>79</v>
      </c>
      <c r="C1173" t="s">
        <v>2919</v>
      </c>
      <c r="D1173" t="s">
        <v>81</v>
      </c>
      <c r="E1173" s="2" t="str">
        <f>HYPERLINK("capsilon://?command=openfolder&amp;siteaddress=FAM.docvelocity-na8.net&amp;folderid=FX68AD769A-F27B-40A2-B558-855EEA4AB002","FX211112322")</f>
        <v>FX211112322</v>
      </c>
      <c r="F1173" t="s">
        <v>19</v>
      </c>
      <c r="G1173" t="s">
        <v>19</v>
      </c>
      <c r="H1173" t="s">
        <v>82</v>
      </c>
      <c r="I1173" t="s">
        <v>2920</v>
      </c>
      <c r="J1173">
        <v>260</v>
      </c>
      <c r="K1173" t="s">
        <v>84</v>
      </c>
      <c r="L1173" t="s">
        <v>85</v>
      </c>
      <c r="M1173" t="s">
        <v>86</v>
      </c>
      <c r="N1173">
        <v>2</v>
      </c>
      <c r="O1173" s="1">
        <v>44523.643518518518</v>
      </c>
      <c r="P1173" s="1">
        <v>44523.807615740741</v>
      </c>
      <c r="Q1173">
        <v>12639</v>
      </c>
      <c r="R1173">
        <v>1539</v>
      </c>
      <c r="S1173" t="b">
        <v>0</v>
      </c>
      <c r="T1173" t="s">
        <v>87</v>
      </c>
      <c r="U1173" t="b">
        <v>0</v>
      </c>
      <c r="V1173" t="s">
        <v>125</v>
      </c>
      <c r="W1173" s="1">
        <v>44523.743125000001</v>
      </c>
      <c r="X1173">
        <v>698</v>
      </c>
      <c r="Y1173">
        <v>153</v>
      </c>
      <c r="Z1173">
        <v>0</v>
      </c>
      <c r="AA1173">
        <v>153</v>
      </c>
      <c r="AB1173">
        <v>0</v>
      </c>
      <c r="AC1173">
        <v>82</v>
      </c>
      <c r="AD1173">
        <v>107</v>
      </c>
      <c r="AE1173">
        <v>0</v>
      </c>
      <c r="AF1173">
        <v>0</v>
      </c>
      <c r="AG1173">
        <v>0</v>
      </c>
      <c r="AH1173" t="s">
        <v>182</v>
      </c>
      <c r="AI1173" s="1">
        <v>44523.807615740741</v>
      </c>
      <c r="AJ1173">
        <v>808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107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>
      <c r="A1174" t="s">
        <v>2921</v>
      </c>
      <c r="B1174" t="s">
        <v>79</v>
      </c>
      <c r="C1174" t="s">
        <v>1624</v>
      </c>
      <c r="D1174" t="s">
        <v>81</v>
      </c>
      <c r="E1174" s="2" t="str">
        <f>HYPERLINK("capsilon://?command=openfolder&amp;siteaddress=FAM.docvelocity-na8.net&amp;folderid=FXF114A1E9-1955-15C1-4310-A07294F81551","FX21112054")</f>
        <v>FX21112054</v>
      </c>
      <c r="F1174" t="s">
        <v>19</v>
      </c>
      <c r="G1174" t="s">
        <v>19</v>
      </c>
      <c r="H1174" t="s">
        <v>82</v>
      </c>
      <c r="I1174" t="s">
        <v>2922</v>
      </c>
      <c r="J1174">
        <v>66</v>
      </c>
      <c r="K1174" t="s">
        <v>84</v>
      </c>
      <c r="L1174" t="s">
        <v>85</v>
      </c>
      <c r="M1174" t="s">
        <v>86</v>
      </c>
      <c r="N1174">
        <v>2</v>
      </c>
      <c r="O1174" s="1">
        <v>44523.644895833335</v>
      </c>
      <c r="P1174" s="1">
        <v>44523.820763888885</v>
      </c>
      <c r="Q1174">
        <v>14868</v>
      </c>
      <c r="R1174">
        <v>327</v>
      </c>
      <c r="S1174" t="b">
        <v>0</v>
      </c>
      <c r="T1174" t="s">
        <v>87</v>
      </c>
      <c r="U1174" t="b">
        <v>0</v>
      </c>
      <c r="V1174" t="s">
        <v>189</v>
      </c>
      <c r="W1174" s="1">
        <v>44523.743506944447</v>
      </c>
      <c r="X1174">
        <v>122</v>
      </c>
      <c r="Y1174">
        <v>52</v>
      </c>
      <c r="Z1174">
        <v>0</v>
      </c>
      <c r="AA1174">
        <v>52</v>
      </c>
      <c r="AB1174">
        <v>0</v>
      </c>
      <c r="AC1174">
        <v>21</v>
      </c>
      <c r="AD1174">
        <v>14</v>
      </c>
      <c r="AE1174">
        <v>0</v>
      </c>
      <c r="AF1174">
        <v>0</v>
      </c>
      <c r="AG1174">
        <v>0</v>
      </c>
      <c r="AH1174" t="s">
        <v>160</v>
      </c>
      <c r="AI1174" s="1">
        <v>44523.820763888885</v>
      </c>
      <c r="AJ1174">
        <v>189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14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>
      <c r="A1175" t="s">
        <v>2923</v>
      </c>
      <c r="B1175" t="s">
        <v>79</v>
      </c>
      <c r="C1175" t="s">
        <v>2924</v>
      </c>
      <c r="D1175" t="s">
        <v>81</v>
      </c>
      <c r="E1175" s="2" t="str">
        <f>HYPERLINK("capsilon://?command=openfolder&amp;siteaddress=FAM.docvelocity-na8.net&amp;folderid=FX7C9B17F4-F646-8CA4-BE2C-41AD31C97C61","FX211111814")</f>
        <v>FX211111814</v>
      </c>
      <c r="F1175" t="s">
        <v>19</v>
      </c>
      <c r="G1175" t="s">
        <v>19</v>
      </c>
      <c r="H1175" t="s">
        <v>82</v>
      </c>
      <c r="I1175" t="s">
        <v>2925</v>
      </c>
      <c r="J1175">
        <v>206</v>
      </c>
      <c r="K1175" t="s">
        <v>84</v>
      </c>
      <c r="L1175" t="s">
        <v>85</v>
      </c>
      <c r="M1175" t="s">
        <v>86</v>
      </c>
      <c r="N1175">
        <v>1</v>
      </c>
      <c r="O1175" s="1">
        <v>44523.649687500001</v>
      </c>
      <c r="P1175" s="1">
        <v>44524.275613425925</v>
      </c>
      <c r="Q1175">
        <v>52712</v>
      </c>
      <c r="R1175">
        <v>1368</v>
      </c>
      <c r="S1175" t="b">
        <v>0</v>
      </c>
      <c r="T1175" t="s">
        <v>87</v>
      </c>
      <c r="U1175" t="b">
        <v>0</v>
      </c>
      <c r="V1175" t="s">
        <v>231</v>
      </c>
      <c r="W1175" s="1">
        <v>44524.275613425925</v>
      </c>
      <c r="X1175">
        <v>618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206</v>
      </c>
      <c r="AE1175">
        <v>163</v>
      </c>
      <c r="AF1175">
        <v>0</v>
      </c>
      <c r="AG1175">
        <v>8</v>
      </c>
      <c r="AH1175" t="s">
        <v>87</v>
      </c>
      <c r="AI1175" t="s">
        <v>87</v>
      </c>
      <c r="AJ1175" t="s">
        <v>87</v>
      </c>
      <c r="AK1175" t="s">
        <v>87</v>
      </c>
      <c r="AL1175" t="s">
        <v>87</v>
      </c>
      <c r="AM1175" t="s">
        <v>87</v>
      </c>
      <c r="AN1175" t="s">
        <v>87</v>
      </c>
      <c r="AO1175" t="s">
        <v>87</v>
      </c>
      <c r="AP1175" t="s">
        <v>87</v>
      </c>
      <c r="AQ1175" t="s">
        <v>87</v>
      </c>
      <c r="AR1175" t="s">
        <v>87</v>
      </c>
      <c r="AS1175" t="s">
        <v>87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>
      <c r="A1176" t="s">
        <v>2926</v>
      </c>
      <c r="B1176" t="s">
        <v>79</v>
      </c>
      <c r="C1176" t="s">
        <v>2237</v>
      </c>
      <c r="D1176" t="s">
        <v>81</v>
      </c>
      <c r="E1176" s="2" t="str">
        <f>HYPERLINK("capsilon://?command=openfolder&amp;siteaddress=FAM.docvelocity-na8.net&amp;folderid=FX9AA84CCF-7EB9-BBE0-7F7D-66BECD6A6F72","FX21114912")</f>
        <v>FX21114912</v>
      </c>
      <c r="F1176" t="s">
        <v>19</v>
      </c>
      <c r="G1176" t="s">
        <v>19</v>
      </c>
      <c r="H1176" t="s">
        <v>82</v>
      </c>
      <c r="I1176" t="s">
        <v>2927</v>
      </c>
      <c r="J1176">
        <v>66</v>
      </c>
      <c r="K1176" t="s">
        <v>84</v>
      </c>
      <c r="L1176" t="s">
        <v>85</v>
      </c>
      <c r="M1176" t="s">
        <v>86</v>
      </c>
      <c r="N1176">
        <v>2</v>
      </c>
      <c r="O1176" s="1">
        <v>44523.661412037036</v>
      </c>
      <c r="P1176" s="1">
        <v>44523.82309027778</v>
      </c>
      <c r="Q1176">
        <v>13633</v>
      </c>
      <c r="R1176">
        <v>336</v>
      </c>
      <c r="S1176" t="b">
        <v>0</v>
      </c>
      <c r="T1176" t="s">
        <v>87</v>
      </c>
      <c r="U1176" t="b">
        <v>0</v>
      </c>
      <c r="V1176" t="s">
        <v>189</v>
      </c>
      <c r="W1176" s="1">
        <v>44523.745092592595</v>
      </c>
      <c r="X1176">
        <v>136</v>
      </c>
      <c r="Y1176">
        <v>52</v>
      </c>
      <c r="Z1176">
        <v>0</v>
      </c>
      <c r="AA1176">
        <v>52</v>
      </c>
      <c r="AB1176">
        <v>0</v>
      </c>
      <c r="AC1176">
        <v>32</v>
      </c>
      <c r="AD1176">
        <v>14</v>
      </c>
      <c r="AE1176">
        <v>0</v>
      </c>
      <c r="AF1176">
        <v>0</v>
      </c>
      <c r="AG1176">
        <v>0</v>
      </c>
      <c r="AH1176" t="s">
        <v>160</v>
      </c>
      <c r="AI1176" s="1">
        <v>44523.82309027778</v>
      </c>
      <c r="AJ1176">
        <v>200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14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>
      <c r="A1177" t="s">
        <v>2928</v>
      </c>
      <c r="B1177" t="s">
        <v>79</v>
      </c>
      <c r="C1177" t="s">
        <v>2929</v>
      </c>
      <c r="D1177" t="s">
        <v>81</v>
      </c>
      <c r="E1177" s="2" t="str">
        <f>HYPERLINK("capsilon://?command=openfolder&amp;siteaddress=FAM.docvelocity-na8.net&amp;folderid=FX1AC304AE-3F58-36C1-47E8-78554D47F2D1","FX211012278")</f>
        <v>FX211012278</v>
      </c>
      <c r="F1177" t="s">
        <v>19</v>
      </c>
      <c r="G1177" t="s">
        <v>19</v>
      </c>
      <c r="H1177" t="s">
        <v>82</v>
      </c>
      <c r="I1177" t="s">
        <v>2930</v>
      </c>
      <c r="J1177">
        <v>66</v>
      </c>
      <c r="K1177" t="s">
        <v>84</v>
      </c>
      <c r="L1177" t="s">
        <v>85</v>
      </c>
      <c r="M1177" t="s">
        <v>86</v>
      </c>
      <c r="N1177">
        <v>2</v>
      </c>
      <c r="O1177" s="1">
        <v>44523.662604166668</v>
      </c>
      <c r="P1177" s="1">
        <v>44523.823483796295</v>
      </c>
      <c r="Q1177">
        <v>13793</v>
      </c>
      <c r="R1177">
        <v>107</v>
      </c>
      <c r="S1177" t="b">
        <v>0</v>
      </c>
      <c r="T1177" t="s">
        <v>87</v>
      </c>
      <c r="U1177" t="b">
        <v>0</v>
      </c>
      <c r="V1177" t="s">
        <v>125</v>
      </c>
      <c r="W1177" s="1">
        <v>44523.744664351849</v>
      </c>
      <c r="X1177">
        <v>74</v>
      </c>
      <c r="Y1177">
        <v>0</v>
      </c>
      <c r="Z1177">
        <v>0</v>
      </c>
      <c r="AA1177">
        <v>0</v>
      </c>
      <c r="AB1177">
        <v>52</v>
      </c>
      <c r="AC1177">
        <v>0</v>
      </c>
      <c r="AD1177">
        <v>66</v>
      </c>
      <c r="AE1177">
        <v>0</v>
      </c>
      <c r="AF1177">
        <v>0</v>
      </c>
      <c r="AG1177">
        <v>0</v>
      </c>
      <c r="AH1177" t="s">
        <v>160</v>
      </c>
      <c r="AI1177" s="1">
        <v>44523.823483796295</v>
      </c>
      <c r="AJ1177">
        <v>33</v>
      </c>
      <c r="AK1177">
        <v>0</v>
      </c>
      <c r="AL1177">
        <v>0</v>
      </c>
      <c r="AM1177">
        <v>0</v>
      </c>
      <c r="AN1177">
        <v>52</v>
      </c>
      <c r="AO1177">
        <v>0</v>
      </c>
      <c r="AP1177">
        <v>66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>
      <c r="A1178" t="s">
        <v>2931</v>
      </c>
      <c r="B1178" t="s">
        <v>79</v>
      </c>
      <c r="C1178" t="s">
        <v>2372</v>
      </c>
      <c r="D1178" t="s">
        <v>81</v>
      </c>
      <c r="E1178" s="2" t="str">
        <f>HYPERLINK("capsilon://?command=openfolder&amp;siteaddress=FAM.docvelocity-na8.net&amp;folderid=FX5FFC4D06-451E-905E-16FD-B2964C76F6ED","FX21118996")</f>
        <v>FX21118996</v>
      </c>
      <c r="F1178" t="s">
        <v>19</v>
      </c>
      <c r="G1178" t="s">
        <v>19</v>
      </c>
      <c r="H1178" t="s">
        <v>82</v>
      </c>
      <c r="I1178" t="s">
        <v>2932</v>
      </c>
      <c r="J1178">
        <v>66</v>
      </c>
      <c r="K1178" t="s">
        <v>84</v>
      </c>
      <c r="L1178" t="s">
        <v>85</v>
      </c>
      <c r="M1178" t="s">
        <v>86</v>
      </c>
      <c r="N1178">
        <v>2</v>
      </c>
      <c r="O1178" s="1">
        <v>44523.662812499999</v>
      </c>
      <c r="P1178" s="1">
        <v>44523.826226851852</v>
      </c>
      <c r="Q1178">
        <v>13387</v>
      </c>
      <c r="R1178">
        <v>732</v>
      </c>
      <c r="S1178" t="b">
        <v>0</v>
      </c>
      <c r="T1178" t="s">
        <v>87</v>
      </c>
      <c r="U1178" t="b">
        <v>0</v>
      </c>
      <c r="V1178" t="s">
        <v>125</v>
      </c>
      <c r="W1178" s="1">
        <v>44523.750416666669</v>
      </c>
      <c r="X1178">
        <v>496</v>
      </c>
      <c r="Y1178">
        <v>52</v>
      </c>
      <c r="Z1178">
        <v>0</v>
      </c>
      <c r="AA1178">
        <v>52</v>
      </c>
      <c r="AB1178">
        <v>0</v>
      </c>
      <c r="AC1178">
        <v>34</v>
      </c>
      <c r="AD1178">
        <v>14</v>
      </c>
      <c r="AE1178">
        <v>0</v>
      </c>
      <c r="AF1178">
        <v>0</v>
      </c>
      <c r="AG1178">
        <v>0</v>
      </c>
      <c r="AH1178" t="s">
        <v>160</v>
      </c>
      <c r="AI1178" s="1">
        <v>44523.826226851852</v>
      </c>
      <c r="AJ1178">
        <v>236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14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>
      <c r="A1179" t="s">
        <v>2933</v>
      </c>
      <c r="B1179" t="s">
        <v>79</v>
      </c>
      <c r="C1179" t="s">
        <v>2715</v>
      </c>
      <c r="D1179" t="s">
        <v>81</v>
      </c>
      <c r="E1179" s="2" t="str">
        <f>HYPERLINK("capsilon://?command=openfolder&amp;siteaddress=FAM.docvelocity-na8.net&amp;folderid=FXDAE7C675-F6BD-62B8-1356-2E694403658F","FX21111471")</f>
        <v>FX21111471</v>
      </c>
      <c r="F1179" t="s">
        <v>19</v>
      </c>
      <c r="G1179" t="s">
        <v>19</v>
      </c>
      <c r="H1179" t="s">
        <v>82</v>
      </c>
      <c r="I1179" t="s">
        <v>2934</v>
      </c>
      <c r="J1179">
        <v>66</v>
      </c>
      <c r="K1179" t="s">
        <v>84</v>
      </c>
      <c r="L1179" t="s">
        <v>85</v>
      </c>
      <c r="M1179" t="s">
        <v>86</v>
      </c>
      <c r="N1179">
        <v>1</v>
      </c>
      <c r="O1179" s="1">
        <v>44523.66511574074</v>
      </c>
      <c r="P1179" s="1">
        <v>44523.754976851851</v>
      </c>
      <c r="Q1179">
        <v>7639</v>
      </c>
      <c r="R1179">
        <v>125</v>
      </c>
      <c r="S1179" t="b">
        <v>0</v>
      </c>
      <c r="T1179" t="s">
        <v>87</v>
      </c>
      <c r="U1179" t="b">
        <v>0</v>
      </c>
      <c r="V1179" t="s">
        <v>181</v>
      </c>
      <c r="W1179" s="1">
        <v>44523.754976851851</v>
      </c>
      <c r="X1179">
        <v>89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66</v>
      </c>
      <c r="AE1179">
        <v>52</v>
      </c>
      <c r="AF1179">
        <v>0</v>
      </c>
      <c r="AG1179">
        <v>1</v>
      </c>
      <c r="AH1179" t="s">
        <v>87</v>
      </c>
      <c r="AI1179" t="s">
        <v>87</v>
      </c>
      <c r="AJ1179" t="s">
        <v>87</v>
      </c>
      <c r="AK1179" t="s">
        <v>87</v>
      </c>
      <c r="AL1179" t="s">
        <v>87</v>
      </c>
      <c r="AM1179" t="s">
        <v>87</v>
      </c>
      <c r="AN1179" t="s">
        <v>87</v>
      </c>
      <c r="AO1179" t="s">
        <v>87</v>
      </c>
      <c r="AP1179" t="s">
        <v>87</v>
      </c>
      <c r="AQ1179" t="s">
        <v>87</v>
      </c>
      <c r="AR1179" t="s">
        <v>87</v>
      </c>
      <c r="AS1179" t="s">
        <v>87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>
      <c r="A1180" t="s">
        <v>2935</v>
      </c>
      <c r="B1180" t="s">
        <v>79</v>
      </c>
      <c r="C1180" t="s">
        <v>872</v>
      </c>
      <c r="D1180" t="s">
        <v>81</v>
      </c>
      <c r="E1180" s="2" t="str">
        <f>HYPERLINK("capsilon://?command=openfolder&amp;siteaddress=FAM.docvelocity-na8.net&amp;folderid=FX4CA331E1-0704-5E8D-4E3A-D57EF541E6C0","FX21112491")</f>
        <v>FX21112491</v>
      </c>
      <c r="F1180" t="s">
        <v>19</v>
      </c>
      <c r="G1180" t="s">
        <v>19</v>
      </c>
      <c r="H1180" t="s">
        <v>82</v>
      </c>
      <c r="I1180" t="s">
        <v>2936</v>
      </c>
      <c r="J1180">
        <v>66</v>
      </c>
      <c r="K1180" t="s">
        <v>84</v>
      </c>
      <c r="L1180" t="s">
        <v>85</v>
      </c>
      <c r="M1180" t="s">
        <v>86</v>
      </c>
      <c r="N1180">
        <v>2</v>
      </c>
      <c r="O1180" s="1">
        <v>44523.66847222222</v>
      </c>
      <c r="P1180" s="1">
        <v>44523.835150462961</v>
      </c>
      <c r="Q1180">
        <v>13054</v>
      </c>
      <c r="R1180">
        <v>1347</v>
      </c>
      <c r="S1180" t="b">
        <v>0</v>
      </c>
      <c r="T1180" t="s">
        <v>87</v>
      </c>
      <c r="U1180" t="b">
        <v>0</v>
      </c>
      <c r="V1180" t="s">
        <v>189</v>
      </c>
      <c r="W1180" s="1">
        <v>44523.752372685187</v>
      </c>
      <c r="X1180">
        <v>571</v>
      </c>
      <c r="Y1180">
        <v>52</v>
      </c>
      <c r="Z1180">
        <v>0</v>
      </c>
      <c r="AA1180">
        <v>52</v>
      </c>
      <c r="AB1180">
        <v>0</v>
      </c>
      <c r="AC1180">
        <v>25</v>
      </c>
      <c r="AD1180">
        <v>14</v>
      </c>
      <c r="AE1180">
        <v>0</v>
      </c>
      <c r="AF1180">
        <v>0</v>
      </c>
      <c r="AG1180">
        <v>0</v>
      </c>
      <c r="AH1180" t="s">
        <v>160</v>
      </c>
      <c r="AI1180" s="1">
        <v>44523.835150462961</v>
      </c>
      <c r="AJ1180">
        <v>770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14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>
      <c r="A1181" t="s">
        <v>2937</v>
      </c>
      <c r="B1181" t="s">
        <v>79</v>
      </c>
      <c r="C1181" t="s">
        <v>903</v>
      </c>
      <c r="D1181" t="s">
        <v>81</v>
      </c>
      <c r="E1181" s="2" t="str">
        <f>HYPERLINK("capsilon://?command=openfolder&amp;siteaddress=FAM.docvelocity-na8.net&amp;folderid=FX55F5BCE8-17E1-CE8D-9AA4-1F8A79531988","FX21111157")</f>
        <v>FX21111157</v>
      </c>
      <c r="F1181" t="s">
        <v>19</v>
      </c>
      <c r="G1181" t="s">
        <v>19</v>
      </c>
      <c r="H1181" t="s">
        <v>82</v>
      </c>
      <c r="I1181" t="s">
        <v>2938</v>
      </c>
      <c r="J1181">
        <v>38</v>
      </c>
      <c r="K1181" t="s">
        <v>84</v>
      </c>
      <c r="L1181" t="s">
        <v>85</v>
      </c>
      <c r="M1181" t="s">
        <v>86</v>
      </c>
      <c r="N1181">
        <v>1</v>
      </c>
      <c r="O1181" s="1">
        <v>44523.671006944445</v>
      </c>
      <c r="P1181" s="1">
        <v>44523.757025462961</v>
      </c>
      <c r="Q1181">
        <v>7185</v>
      </c>
      <c r="R1181">
        <v>247</v>
      </c>
      <c r="S1181" t="b">
        <v>0</v>
      </c>
      <c r="T1181" t="s">
        <v>87</v>
      </c>
      <c r="U1181" t="b">
        <v>0</v>
      </c>
      <c r="V1181" t="s">
        <v>181</v>
      </c>
      <c r="W1181" s="1">
        <v>44523.757025462961</v>
      </c>
      <c r="X1181">
        <v>176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38</v>
      </c>
      <c r="AE1181">
        <v>37</v>
      </c>
      <c r="AF1181">
        <v>0</v>
      </c>
      <c r="AG1181">
        <v>1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>
      <c r="A1182" t="s">
        <v>2939</v>
      </c>
      <c r="B1182" t="s">
        <v>79</v>
      </c>
      <c r="C1182" t="s">
        <v>2533</v>
      </c>
      <c r="D1182" t="s">
        <v>81</v>
      </c>
      <c r="E1182" s="2" t="str">
        <f>HYPERLINK("capsilon://?command=openfolder&amp;siteaddress=FAM.docvelocity-na8.net&amp;folderid=FX94A4EE72-F38E-6760-F026-5DCF3909290F","FX21117269")</f>
        <v>FX21117269</v>
      </c>
      <c r="F1182" t="s">
        <v>19</v>
      </c>
      <c r="G1182" t="s">
        <v>19</v>
      </c>
      <c r="H1182" t="s">
        <v>82</v>
      </c>
      <c r="I1182" t="s">
        <v>2940</v>
      </c>
      <c r="J1182">
        <v>66</v>
      </c>
      <c r="K1182" t="s">
        <v>84</v>
      </c>
      <c r="L1182" t="s">
        <v>85</v>
      </c>
      <c r="M1182" t="s">
        <v>86</v>
      </c>
      <c r="N1182">
        <v>2</v>
      </c>
      <c r="O1182" s="1">
        <v>44523.679386574076</v>
      </c>
      <c r="P1182" s="1">
        <v>44523.840590277781</v>
      </c>
      <c r="Q1182">
        <v>12054</v>
      </c>
      <c r="R1182">
        <v>1874</v>
      </c>
      <c r="S1182" t="b">
        <v>0</v>
      </c>
      <c r="T1182" t="s">
        <v>87</v>
      </c>
      <c r="U1182" t="b">
        <v>0</v>
      </c>
      <c r="V1182" t="s">
        <v>125</v>
      </c>
      <c r="W1182" s="1">
        <v>44523.767592592594</v>
      </c>
      <c r="X1182">
        <v>1405</v>
      </c>
      <c r="Y1182">
        <v>76</v>
      </c>
      <c r="Z1182">
        <v>0</v>
      </c>
      <c r="AA1182">
        <v>76</v>
      </c>
      <c r="AB1182">
        <v>0</v>
      </c>
      <c r="AC1182">
        <v>51</v>
      </c>
      <c r="AD1182">
        <v>-10</v>
      </c>
      <c r="AE1182">
        <v>0</v>
      </c>
      <c r="AF1182">
        <v>0</v>
      </c>
      <c r="AG1182">
        <v>0</v>
      </c>
      <c r="AH1182" t="s">
        <v>160</v>
      </c>
      <c r="AI1182" s="1">
        <v>44523.840590277781</v>
      </c>
      <c r="AJ1182">
        <v>469</v>
      </c>
      <c r="AK1182">
        <v>2</v>
      </c>
      <c r="AL1182">
        <v>0</v>
      </c>
      <c r="AM1182">
        <v>2</v>
      </c>
      <c r="AN1182">
        <v>0</v>
      </c>
      <c r="AO1182">
        <v>2</v>
      </c>
      <c r="AP1182">
        <v>-12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>
      <c r="A1183" t="s">
        <v>2941</v>
      </c>
      <c r="B1183" t="s">
        <v>79</v>
      </c>
      <c r="C1183" t="s">
        <v>1361</v>
      </c>
      <c r="D1183" t="s">
        <v>81</v>
      </c>
      <c r="E1183" s="2" t="str">
        <f>HYPERLINK("capsilon://?command=openfolder&amp;siteaddress=FAM.docvelocity-na8.net&amp;folderid=FX231E7F5A-278B-222E-B06A-8AD78B537B9F","FX21105520")</f>
        <v>FX21105520</v>
      </c>
      <c r="F1183" t="s">
        <v>19</v>
      </c>
      <c r="G1183" t="s">
        <v>19</v>
      </c>
      <c r="H1183" t="s">
        <v>82</v>
      </c>
      <c r="I1183" t="s">
        <v>2942</v>
      </c>
      <c r="J1183">
        <v>66</v>
      </c>
      <c r="K1183" t="s">
        <v>84</v>
      </c>
      <c r="L1183" t="s">
        <v>85</v>
      </c>
      <c r="M1183" t="s">
        <v>86</v>
      </c>
      <c r="N1183">
        <v>2</v>
      </c>
      <c r="O1183" s="1">
        <v>44523.679976851854</v>
      </c>
      <c r="P1183" s="1">
        <v>44523.848923611113</v>
      </c>
      <c r="Q1183">
        <v>14518</v>
      </c>
      <c r="R1183">
        <v>79</v>
      </c>
      <c r="S1183" t="b">
        <v>0</v>
      </c>
      <c r="T1183" t="s">
        <v>87</v>
      </c>
      <c r="U1183" t="b">
        <v>0</v>
      </c>
      <c r="V1183" t="s">
        <v>189</v>
      </c>
      <c r="W1183" s="1">
        <v>44523.752962962964</v>
      </c>
      <c r="X1183">
        <v>31</v>
      </c>
      <c r="Y1183">
        <v>0</v>
      </c>
      <c r="Z1183">
        <v>0</v>
      </c>
      <c r="AA1183">
        <v>0</v>
      </c>
      <c r="AB1183">
        <v>52</v>
      </c>
      <c r="AC1183">
        <v>0</v>
      </c>
      <c r="AD1183">
        <v>66</v>
      </c>
      <c r="AE1183">
        <v>0</v>
      </c>
      <c r="AF1183">
        <v>0</v>
      </c>
      <c r="AG1183">
        <v>0</v>
      </c>
      <c r="AH1183" t="s">
        <v>182</v>
      </c>
      <c r="AI1183" s="1">
        <v>44523.848923611113</v>
      </c>
      <c r="AJ1183">
        <v>25</v>
      </c>
      <c r="AK1183">
        <v>0</v>
      </c>
      <c r="AL1183">
        <v>0</v>
      </c>
      <c r="AM1183">
        <v>0</v>
      </c>
      <c r="AN1183">
        <v>52</v>
      </c>
      <c r="AO1183">
        <v>0</v>
      </c>
      <c r="AP1183">
        <v>66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>
      <c r="A1184" t="s">
        <v>2943</v>
      </c>
      <c r="B1184" t="s">
        <v>79</v>
      </c>
      <c r="C1184" t="s">
        <v>2944</v>
      </c>
      <c r="D1184" t="s">
        <v>81</v>
      </c>
      <c r="E1184" s="2" t="str">
        <f>HYPERLINK("capsilon://?command=openfolder&amp;siteaddress=FAM.docvelocity-na8.net&amp;folderid=FX4EFD3937-8C85-4D16-A2FF-2F19E25B9F2C","FX211011869")</f>
        <v>FX211011869</v>
      </c>
      <c r="F1184" t="s">
        <v>19</v>
      </c>
      <c r="G1184" t="s">
        <v>19</v>
      </c>
      <c r="H1184" t="s">
        <v>82</v>
      </c>
      <c r="I1184" t="s">
        <v>2945</v>
      </c>
      <c r="J1184">
        <v>66</v>
      </c>
      <c r="K1184" t="s">
        <v>84</v>
      </c>
      <c r="L1184" t="s">
        <v>85</v>
      </c>
      <c r="M1184" t="s">
        <v>86</v>
      </c>
      <c r="N1184">
        <v>2</v>
      </c>
      <c r="O1184" s="1">
        <v>44523.680648148147</v>
      </c>
      <c r="P1184" s="1">
        <v>44523.849166666667</v>
      </c>
      <c r="Q1184">
        <v>14523</v>
      </c>
      <c r="R1184">
        <v>37</v>
      </c>
      <c r="S1184" t="b">
        <v>0</v>
      </c>
      <c r="T1184" t="s">
        <v>87</v>
      </c>
      <c r="U1184" t="b">
        <v>0</v>
      </c>
      <c r="V1184" t="s">
        <v>189</v>
      </c>
      <c r="W1184" s="1">
        <v>44523.753171296295</v>
      </c>
      <c r="X1184">
        <v>17</v>
      </c>
      <c r="Y1184">
        <v>0</v>
      </c>
      <c r="Z1184">
        <v>0</v>
      </c>
      <c r="AA1184">
        <v>0</v>
      </c>
      <c r="AB1184">
        <v>52</v>
      </c>
      <c r="AC1184">
        <v>0</v>
      </c>
      <c r="AD1184">
        <v>66</v>
      </c>
      <c r="AE1184">
        <v>0</v>
      </c>
      <c r="AF1184">
        <v>0</v>
      </c>
      <c r="AG1184">
        <v>0</v>
      </c>
      <c r="AH1184" t="s">
        <v>182</v>
      </c>
      <c r="AI1184" s="1">
        <v>44523.849166666667</v>
      </c>
      <c r="AJ1184">
        <v>20</v>
      </c>
      <c r="AK1184">
        <v>0</v>
      </c>
      <c r="AL1184">
        <v>0</v>
      </c>
      <c r="AM1184">
        <v>0</v>
      </c>
      <c r="AN1184">
        <v>52</v>
      </c>
      <c r="AO1184">
        <v>0</v>
      </c>
      <c r="AP1184">
        <v>66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>
      <c r="A1185" t="s">
        <v>2946</v>
      </c>
      <c r="B1185" t="s">
        <v>79</v>
      </c>
      <c r="C1185" t="s">
        <v>1361</v>
      </c>
      <c r="D1185" t="s">
        <v>81</v>
      </c>
      <c r="E1185" s="2" t="str">
        <f>HYPERLINK("capsilon://?command=openfolder&amp;siteaddress=FAM.docvelocity-na8.net&amp;folderid=FX231E7F5A-278B-222E-B06A-8AD78B537B9F","FX21105520")</f>
        <v>FX21105520</v>
      </c>
      <c r="F1185" t="s">
        <v>19</v>
      </c>
      <c r="G1185" t="s">
        <v>19</v>
      </c>
      <c r="H1185" t="s">
        <v>82</v>
      </c>
      <c r="I1185" t="s">
        <v>2947</v>
      </c>
      <c r="J1185">
        <v>66</v>
      </c>
      <c r="K1185" t="s">
        <v>84</v>
      </c>
      <c r="L1185" t="s">
        <v>85</v>
      </c>
      <c r="M1185" t="s">
        <v>86</v>
      </c>
      <c r="N1185">
        <v>2</v>
      </c>
      <c r="O1185" s="1">
        <v>44523.682060185187</v>
      </c>
      <c r="P1185" s="1">
        <v>44523.849537037036</v>
      </c>
      <c r="Q1185">
        <v>14419</v>
      </c>
      <c r="R1185">
        <v>51</v>
      </c>
      <c r="S1185" t="b">
        <v>0</v>
      </c>
      <c r="T1185" t="s">
        <v>87</v>
      </c>
      <c r="U1185" t="b">
        <v>0</v>
      </c>
      <c r="V1185" t="s">
        <v>189</v>
      </c>
      <c r="W1185" s="1">
        <v>44523.75341435185</v>
      </c>
      <c r="X1185">
        <v>20</v>
      </c>
      <c r="Y1185">
        <v>0</v>
      </c>
      <c r="Z1185">
        <v>0</v>
      </c>
      <c r="AA1185">
        <v>0</v>
      </c>
      <c r="AB1185">
        <v>52</v>
      </c>
      <c r="AC1185">
        <v>0</v>
      </c>
      <c r="AD1185">
        <v>66</v>
      </c>
      <c r="AE1185">
        <v>0</v>
      </c>
      <c r="AF1185">
        <v>0</v>
      </c>
      <c r="AG1185">
        <v>0</v>
      </c>
      <c r="AH1185" t="s">
        <v>182</v>
      </c>
      <c r="AI1185" s="1">
        <v>44523.849537037036</v>
      </c>
      <c r="AJ1185">
        <v>31</v>
      </c>
      <c r="AK1185">
        <v>0</v>
      </c>
      <c r="AL1185">
        <v>0</v>
      </c>
      <c r="AM1185">
        <v>0</v>
      </c>
      <c r="AN1185">
        <v>52</v>
      </c>
      <c r="AO1185">
        <v>0</v>
      </c>
      <c r="AP1185">
        <v>66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>
      <c r="A1186" t="s">
        <v>2948</v>
      </c>
      <c r="B1186" t="s">
        <v>79</v>
      </c>
      <c r="C1186" t="s">
        <v>515</v>
      </c>
      <c r="D1186" t="s">
        <v>81</v>
      </c>
      <c r="E1186" s="2" t="str">
        <f>HYPERLINK("capsilon://?command=openfolder&amp;siteaddress=FAM.docvelocity-na8.net&amp;folderid=FX850EC608-C158-ADF9-DDF1-AEFB2EEBBD0C","FX21111849")</f>
        <v>FX21111849</v>
      </c>
      <c r="F1186" t="s">
        <v>19</v>
      </c>
      <c r="G1186" t="s">
        <v>19</v>
      </c>
      <c r="H1186" t="s">
        <v>82</v>
      </c>
      <c r="I1186" t="s">
        <v>2949</v>
      </c>
      <c r="J1186">
        <v>38</v>
      </c>
      <c r="K1186" t="s">
        <v>84</v>
      </c>
      <c r="L1186" t="s">
        <v>85</v>
      </c>
      <c r="M1186" t="s">
        <v>86</v>
      </c>
      <c r="N1186">
        <v>2</v>
      </c>
      <c r="O1186" s="1">
        <v>44523.682523148149</v>
      </c>
      <c r="P1186" s="1">
        <v>44523.850057870368</v>
      </c>
      <c r="Q1186">
        <v>14411</v>
      </c>
      <c r="R1186">
        <v>64</v>
      </c>
      <c r="S1186" t="b">
        <v>0</v>
      </c>
      <c r="T1186" t="s">
        <v>87</v>
      </c>
      <c r="U1186" t="b">
        <v>0</v>
      </c>
      <c r="V1186" t="s">
        <v>189</v>
      </c>
      <c r="W1186" s="1">
        <v>44523.753657407404</v>
      </c>
      <c r="X1186">
        <v>20</v>
      </c>
      <c r="Y1186">
        <v>0</v>
      </c>
      <c r="Z1186">
        <v>0</v>
      </c>
      <c r="AA1186">
        <v>0</v>
      </c>
      <c r="AB1186">
        <v>37</v>
      </c>
      <c r="AC1186">
        <v>0</v>
      </c>
      <c r="AD1186">
        <v>38</v>
      </c>
      <c r="AE1186">
        <v>0</v>
      </c>
      <c r="AF1186">
        <v>0</v>
      </c>
      <c r="AG1186">
        <v>0</v>
      </c>
      <c r="AH1186" t="s">
        <v>182</v>
      </c>
      <c r="AI1186" s="1">
        <v>44523.850057870368</v>
      </c>
      <c r="AJ1186">
        <v>44</v>
      </c>
      <c r="AK1186">
        <v>0</v>
      </c>
      <c r="AL1186">
        <v>0</v>
      </c>
      <c r="AM1186">
        <v>0</v>
      </c>
      <c r="AN1186">
        <v>37</v>
      </c>
      <c r="AO1186">
        <v>0</v>
      </c>
      <c r="AP1186">
        <v>38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>
      <c r="A1187" t="s">
        <v>2950</v>
      </c>
      <c r="B1187" t="s">
        <v>79</v>
      </c>
      <c r="C1187" t="s">
        <v>2907</v>
      </c>
      <c r="D1187" t="s">
        <v>81</v>
      </c>
      <c r="E1187" s="2" t="str">
        <f>HYPERLINK("capsilon://?command=openfolder&amp;siteaddress=FAM.docvelocity-na8.net&amp;folderid=FXE325FB61-3AA0-5441-3379-015A43B53173","FX211110034")</f>
        <v>FX211110034</v>
      </c>
      <c r="F1187" t="s">
        <v>19</v>
      </c>
      <c r="G1187" t="s">
        <v>19</v>
      </c>
      <c r="H1187" t="s">
        <v>82</v>
      </c>
      <c r="I1187" t="s">
        <v>2951</v>
      </c>
      <c r="J1187">
        <v>38</v>
      </c>
      <c r="K1187" t="s">
        <v>84</v>
      </c>
      <c r="L1187" t="s">
        <v>85</v>
      </c>
      <c r="M1187" t="s">
        <v>86</v>
      </c>
      <c r="N1187">
        <v>2</v>
      </c>
      <c r="O1187" s="1">
        <v>44523.688310185185</v>
      </c>
      <c r="P1187" s="1">
        <v>44524.171539351853</v>
      </c>
      <c r="Q1187">
        <v>41046</v>
      </c>
      <c r="R1187">
        <v>705</v>
      </c>
      <c r="S1187" t="b">
        <v>0</v>
      </c>
      <c r="T1187" t="s">
        <v>87</v>
      </c>
      <c r="U1187" t="b">
        <v>0</v>
      </c>
      <c r="V1187" t="s">
        <v>189</v>
      </c>
      <c r="W1187" s="1">
        <v>44523.755567129629</v>
      </c>
      <c r="X1187">
        <v>165</v>
      </c>
      <c r="Y1187">
        <v>37</v>
      </c>
      <c r="Z1187">
        <v>0</v>
      </c>
      <c r="AA1187">
        <v>37</v>
      </c>
      <c r="AB1187">
        <v>0</v>
      </c>
      <c r="AC1187">
        <v>22</v>
      </c>
      <c r="AD1187">
        <v>1</v>
      </c>
      <c r="AE1187">
        <v>0</v>
      </c>
      <c r="AF1187">
        <v>0</v>
      </c>
      <c r="AG1187">
        <v>0</v>
      </c>
      <c r="AH1187" t="s">
        <v>177</v>
      </c>
      <c r="AI1187" s="1">
        <v>44524.171539351853</v>
      </c>
      <c r="AJ1187">
        <v>518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1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>
      <c r="A1188" t="s">
        <v>2952</v>
      </c>
      <c r="B1188" t="s">
        <v>79</v>
      </c>
      <c r="C1188" t="s">
        <v>2421</v>
      </c>
      <c r="D1188" t="s">
        <v>81</v>
      </c>
      <c r="E1188" s="2" t="str">
        <f>HYPERLINK("capsilon://?command=openfolder&amp;siteaddress=FAM.docvelocity-na8.net&amp;folderid=FX4AAFD48C-D37F-2C99-B243-6F5E42308835","FX21119007")</f>
        <v>FX21119007</v>
      </c>
      <c r="F1188" t="s">
        <v>19</v>
      </c>
      <c r="G1188" t="s">
        <v>19</v>
      </c>
      <c r="H1188" t="s">
        <v>82</v>
      </c>
      <c r="I1188" t="s">
        <v>2953</v>
      </c>
      <c r="J1188">
        <v>66</v>
      </c>
      <c r="K1188" t="s">
        <v>84</v>
      </c>
      <c r="L1188" t="s">
        <v>85</v>
      </c>
      <c r="M1188" t="s">
        <v>86</v>
      </c>
      <c r="N1188">
        <v>2</v>
      </c>
      <c r="O1188" s="1">
        <v>44523.692152777781</v>
      </c>
      <c r="P1188" s="1">
        <v>44524.182673611111</v>
      </c>
      <c r="Q1188">
        <v>40248</v>
      </c>
      <c r="R1188">
        <v>2133</v>
      </c>
      <c r="S1188" t="b">
        <v>0</v>
      </c>
      <c r="T1188" t="s">
        <v>87</v>
      </c>
      <c r="U1188" t="b">
        <v>0</v>
      </c>
      <c r="V1188" t="s">
        <v>147</v>
      </c>
      <c r="W1188" s="1">
        <v>44523.776006944441</v>
      </c>
      <c r="X1188">
        <v>1037</v>
      </c>
      <c r="Y1188">
        <v>52</v>
      </c>
      <c r="Z1188">
        <v>0</v>
      </c>
      <c r="AA1188">
        <v>52</v>
      </c>
      <c r="AB1188">
        <v>0</v>
      </c>
      <c r="AC1188">
        <v>23</v>
      </c>
      <c r="AD1188">
        <v>14</v>
      </c>
      <c r="AE1188">
        <v>0</v>
      </c>
      <c r="AF1188">
        <v>0</v>
      </c>
      <c r="AG1188">
        <v>0</v>
      </c>
      <c r="AH1188" t="s">
        <v>177</v>
      </c>
      <c r="AI1188" s="1">
        <v>44524.182673611111</v>
      </c>
      <c r="AJ1188">
        <v>961</v>
      </c>
      <c r="AK1188">
        <v>10</v>
      </c>
      <c r="AL1188">
        <v>0</v>
      </c>
      <c r="AM1188">
        <v>10</v>
      </c>
      <c r="AN1188">
        <v>0</v>
      </c>
      <c r="AO1188">
        <v>9</v>
      </c>
      <c r="AP1188">
        <v>4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>
      <c r="A1189" t="s">
        <v>2954</v>
      </c>
      <c r="B1189" t="s">
        <v>79</v>
      </c>
      <c r="C1189" t="s">
        <v>2955</v>
      </c>
      <c r="D1189" t="s">
        <v>81</v>
      </c>
      <c r="E1189" s="2" t="str">
        <f>HYPERLINK("capsilon://?command=openfolder&amp;siteaddress=FAM.docvelocity-na8.net&amp;folderid=FXCF4B5FC2-267A-5B4D-F22B-BB664A9A013B","FX21118539")</f>
        <v>FX21118539</v>
      </c>
      <c r="F1189" t="s">
        <v>19</v>
      </c>
      <c r="G1189" t="s">
        <v>19</v>
      </c>
      <c r="H1189" t="s">
        <v>82</v>
      </c>
      <c r="I1189" t="s">
        <v>2956</v>
      </c>
      <c r="J1189">
        <v>323</v>
      </c>
      <c r="K1189" t="s">
        <v>84</v>
      </c>
      <c r="L1189" t="s">
        <v>85</v>
      </c>
      <c r="M1189" t="s">
        <v>86</v>
      </c>
      <c r="N1189">
        <v>2</v>
      </c>
      <c r="O1189" s="1">
        <v>44523.707199074073</v>
      </c>
      <c r="P1189" s="1">
        <v>44524.218738425923</v>
      </c>
      <c r="Q1189">
        <v>41175</v>
      </c>
      <c r="R1189">
        <v>3022</v>
      </c>
      <c r="S1189" t="b">
        <v>0</v>
      </c>
      <c r="T1189" t="s">
        <v>87</v>
      </c>
      <c r="U1189" t="b">
        <v>0</v>
      </c>
      <c r="V1189" t="s">
        <v>181</v>
      </c>
      <c r="W1189" s="1">
        <v>44523.773877314816</v>
      </c>
      <c r="X1189">
        <v>1446</v>
      </c>
      <c r="Y1189">
        <v>336</v>
      </c>
      <c r="Z1189">
        <v>0</v>
      </c>
      <c r="AA1189">
        <v>336</v>
      </c>
      <c r="AB1189">
        <v>0</v>
      </c>
      <c r="AC1189">
        <v>158</v>
      </c>
      <c r="AD1189">
        <v>-13</v>
      </c>
      <c r="AE1189">
        <v>0</v>
      </c>
      <c r="AF1189">
        <v>0</v>
      </c>
      <c r="AG1189">
        <v>0</v>
      </c>
      <c r="AH1189" t="s">
        <v>177</v>
      </c>
      <c r="AI1189" s="1">
        <v>44524.218738425923</v>
      </c>
      <c r="AJ1189">
        <v>1555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-13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>
      <c r="A1190" t="s">
        <v>2957</v>
      </c>
      <c r="B1190" t="s">
        <v>79</v>
      </c>
      <c r="C1190" t="s">
        <v>2958</v>
      </c>
      <c r="D1190" t="s">
        <v>81</v>
      </c>
      <c r="E1190" s="2" t="str">
        <f>HYPERLINK("capsilon://?command=openfolder&amp;siteaddress=FAM.docvelocity-na8.net&amp;folderid=FX82D0AD58-4C8F-F128-C324-23889EA07C37","FX21118364")</f>
        <v>FX21118364</v>
      </c>
      <c r="F1190" t="s">
        <v>19</v>
      </c>
      <c r="G1190" t="s">
        <v>19</v>
      </c>
      <c r="H1190" t="s">
        <v>82</v>
      </c>
      <c r="I1190" t="s">
        <v>2959</v>
      </c>
      <c r="J1190">
        <v>294</v>
      </c>
      <c r="K1190" t="s">
        <v>84</v>
      </c>
      <c r="L1190" t="s">
        <v>85</v>
      </c>
      <c r="M1190" t="s">
        <v>86</v>
      </c>
      <c r="N1190">
        <v>1</v>
      </c>
      <c r="O1190" s="1">
        <v>44523.718009259261</v>
      </c>
      <c r="P1190" s="1">
        <v>44523.778773148151</v>
      </c>
      <c r="Q1190">
        <v>4761</v>
      </c>
      <c r="R1190">
        <v>489</v>
      </c>
      <c r="S1190" t="b">
        <v>0</v>
      </c>
      <c r="T1190" t="s">
        <v>87</v>
      </c>
      <c r="U1190" t="b">
        <v>0</v>
      </c>
      <c r="V1190" t="s">
        <v>181</v>
      </c>
      <c r="W1190" s="1">
        <v>44523.778773148151</v>
      </c>
      <c r="X1190">
        <v>329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294</v>
      </c>
      <c r="AE1190">
        <v>262</v>
      </c>
      <c r="AF1190">
        <v>0</v>
      </c>
      <c r="AG1190">
        <v>8</v>
      </c>
      <c r="AH1190" t="s">
        <v>87</v>
      </c>
      <c r="AI1190" t="s">
        <v>87</v>
      </c>
      <c r="AJ1190" t="s">
        <v>87</v>
      </c>
      <c r="AK1190" t="s">
        <v>87</v>
      </c>
      <c r="AL1190" t="s">
        <v>87</v>
      </c>
      <c r="AM1190" t="s">
        <v>87</v>
      </c>
      <c r="AN1190" t="s">
        <v>87</v>
      </c>
      <c r="AO1190" t="s">
        <v>87</v>
      </c>
      <c r="AP1190" t="s">
        <v>87</v>
      </c>
      <c r="AQ1190" t="s">
        <v>87</v>
      </c>
      <c r="AR1190" t="s">
        <v>87</v>
      </c>
      <c r="AS1190" t="s">
        <v>87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>
      <c r="A1191" t="s">
        <v>2960</v>
      </c>
      <c r="B1191" t="s">
        <v>79</v>
      </c>
      <c r="C1191" t="s">
        <v>2961</v>
      </c>
      <c r="D1191" t="s">
        <v>81</v>
      </c>
      <c r="E1191" s="2" t="str">
        <f>HYPERLINK("capsilon://?command=openfolder&amp;siteaddress=FAM.docvelocity-na8.net&amp;folderid=FX6C60DCAE-B85C-5A4B-2704-BB77558F07F3","FX211112472")</f>
        <v>FX211112472</v>
      </c>
      <c r="F1191" t="s">
        <v>19</v>
      </c>
      <c r="G1191" t="s">
        <v>19</v>
      </c>
      <c r="H1191" t="s">
        <v>82</v>
      </c>
      <c r="I1191" t="s">
        <v>2962</v>
      </c>
      <c r="J1191">
        <v>318</v>
      </c>
      <c r="K1191" t="s">
        <v>84</v>
      </c>
      <c r="L1191" t="s">
        <v>85</v>
      </c>
      <c r="M1191" t="s">
        <v>86</v>
      </c>
      <c r="N1191">
        <v>2</v>
      </c>
      <c r="O1191" s="1">
        <v>44523.718622685185</v>
      </c>
      <c r="P1191" s="1">
        <v>44524.243622685186</v>
      </c>
      <c r="Q1191">
        <v>38651</v>
      </c>
      <c r="R1191">
        <v>6709</v>
      </c>
      <c r="S1191" t="b">
        <v>0</v>
      </c>
      <c r="T1191" t="s">
        <v>87</v>
      </c>
      <c r="U1191" t="b">
        <v>0</v>
      </c>
      <c r="V1191" t="s">
        <v>130</v>
      </c>
      <c r="W1191" s="1">
        <v>44524.218298611115</v>
      </c>
      <c r="X1191">
        <v>4169</v>
      </c>
      <c r="Y1191">
        <v>398</v>
      </c>
      <c r="Z1191">
        <v>0</v>
      </c>
      <c r="AA1191">
        <v>398</v>
      </c>
      <c r="AB1191">
        <v>164</v>
      </c>
      <c r="AC1191">
        <v>296</v>
      </c>
      <c r="AD1191">
        <v>-80</v>
      </c>
      <c r="AE1191">
        <v>0</v>
      </c>
      <c r="AF1191">
        <v>0</v>
      </c>
      <c r="AG1191">
        <v>0</v>
      </c>
      <c r="AH1191" t="s">
        <v>177</v>
      </c>
      <c r="AI1191" s="1">
        <v>44524.243622685186</v>
      </c>
      <c r="AJ1191">
        <v>2150</v>
      </c>
      <c r="AK1191">
        <v>4</v>
      </c>
      <c r="AL1191">
        <v>0</v>
      </c>
      <c r="AM1191">
        <v>4</v>
      </c>
      <c r="AN1191">
        <v>82</v>
      </c>
      <c r="AO1191">
        <v>4</v>
      </c>
      <c r="AP1191">
        <v>-84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>
      <c r="A1192" t="s">
        <v>2963</v>
      </c>
      <c r="B1192" t="s">
        <v>79</v>
      </c>
      <c r="C1192" t="s">
        <v>2964</v>
      </c>
      <c r="D1192" t="s">
        <v>81</v>
      </c>
      <c r="E1192" s="2" t="str">
        <f>HYPERLINK("capsilon://?command=openfolder&amp;siteaddress=FAM.docvelocity-na8.net&amp;folderid=FX3871028D-17B0-D5C7-3619-E074BD4A6ABD","FX211112061")</f>
        <v>FX211112061</v>
      </c>
      <c r="F1192" t="s">
        <v>19</v>
      </c>
      <c r="G1192" t="s">
        <v>19</v>
      </c>
      <c r="H1192" t="s">
        <v>82</v>
      </c>
      <c r="I1192" t="s">
        <v>2965</v>
      </c>
      <c r="J1192">
        <v>194</v>
      </c>
      <c r="K1192" t="s">
        <v>84</v>
      </c>
      <c r="L1192" t="s">
        <v>85</v>
      </c>
      <c r="M1192" t="s">
        <v>86</v>
      </c>
      <c r="N1192">
        <v>2</v>
      </c>
      <c r="O1192" s="1">
        <v>44523.719722222224</v>
      </c>
      <c r="P1192" s="1">
        <v>44524.266365740739</v>
      </c>
      <c r="Q1192">
        <v>45725</v>
      </c>
      <c r="R1192">
        <v>1505</v>
      </c>
      <c r="S1192" t="b">
        <v>0</v>
      </c>
      <c r="T1192" t="s">
        <v>87</v>
      </c>
      <c r="U1192" t="b">
        <v>0</v>
      </c>
      <c r="V1192" t="s">
        <v>181</v>
      </c>
      <c r="W1192" s="1">
        <v>44523.811076388891</v>
      </c>
      <c r="X1192">
        <v>448</v>
      </c>
      <c r="Y1192">
        <v>174</v>
      </c>
      <c r="Z1192">
        <v>0</v>
      </c>
      <c r="AA1192">
        <v>174</v>
      </c>
      <c r="AB1192">
        <v>0</v>
      </c>
      <c r="AC1192">
        <v>46</v>
      </c>
      <c r="AD1192">
        <v>20</v>
      </c>
      <c r="AE1192">
        <v>0</v>
      </c>
      <c r="AF1192">
        <v>0</v>
      </c>
      <c r="AG1192">
        <v>0</v>
      </c>
      <c r="AH1192" t="s">
        <v>177</v>
      </c>
      <c r="AI1192" s="1">
        <v>44524.266365740739</v>
      </c>
      <c r="AJ1192">
        <v>1030</v>
      </c>
      <c r="AK1192">
        <v>4</v>
      </c>
      <c r="AL1192">
        <v>0</v>
      </c>
      <c r="AM1192">
        <v>4</v>
      </c>
      <c r="AN1192">
        <v>0</v>
      </c>
      <c r="AO1192">
        <v>4</v>
      </c>
      <c r="AP1192">
        <v>16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>
      <c r="A1193" t="s">
        <v>2966</v>
      </c>
      <c r="B1193" t="s">
        <v>79</v>
      </c>
      <c r="C1193" t="s">
        <v>2967</v>
      </c>
      <c r="D1193" t="s">
        <v>81</v>
      </c>
      <c r="E1193" s="2" t="str">
        <f>HYPERLINK("capsilon://?command=openfolder&amp;siteaddress=FAM.docvelocity-na8.net&amp;folderid=FX5099AD79-EB32-8B4A-4BAE-EB018F4914A5","FX21111458")</f>
        <v>FX21111458</v>
      </c>
      <c r="F1193" t="s">
        <v>19</v>
      </c>
      <c r="G1193" t="s">
        <v>19</v>
      </c>
      <c r="H1193" t="s">
        <v>82</v>
      </c>
      <c r="I1193" t="s">
        <v>2968</v>
      </c>
      <c r="J1193">
        <v>38</v>
      </c>
      <c r="K1193" t="s">
        <v>84</v>
      </c>
      <c r="L1193" t="s">
        <v>85</v>
      </c>
      <c r="M1193" t="s">
        <v>86</v>
      </c>
      <c r="N1193">
        <v>2</v>
      </c>
      <c r="O1193" s="1">
        <v>44523.721782407411</v>
      </c>
      <c r="P1193" s="1">
        <v>44524.269965277781</v>
      </c>
      <c r="Q1193">
        <v>46759</v>
      </c>
      <c r="R1193">
        <v>604</v>
      </c>
      <c r="S1193" t="b">
        <v>0</v>
      </c>
      <c r="T1193" t="s">
        <v>87</v>
      </c>
      <c r="U1193" t="b">
        <v>0</v>
      </c>
      <c r="V1193" t="s">
        <v>189</v>
      </c>
      <c r="W1193" s="1">
        <v>44523.825486111113</v>
      </c>
      <c r="X1193">
        <v>241</v>
      </c>
      <c r="Y1193">
        <v>37</v>
      </c>
      <c r="Z1193">
        <v>0</v>
      </c>
      <c r="AA1193">
        <v>37</v>
      </c>
      <c r="AB1193">
        <v>0</v>
      </c>
      <c r="AC1193">
        <v>16</v>
      </c>
      <c r="AD1193">
        <v>1</v>
      </c>
      <c r="AE1193">
        <v>0</v>
      </c>
      <c r="AF1193">
        <v>0</v>
      </c>
      <c r="AG1193">
        <v>0</v>
      </c>
      <c r="AH1193" t="s">
        <v>177</v>
      </c>
      <c r="AI1193" s="1">
        <v>44524.269965277781</v>
      </c>
      <c r="AJ1193">
        <v>310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1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>
      <c r="A1194" t="s">
        <v>2969</v>
      </c>
      <c r="B1194" t="s">
        <v>79</v>
      </c>
      <c r="C1194" t="s">
        <v>2970</v>
      </c>
      <c r="D1194" t="s">
        <v>81</v>
      </c>
      <c r="E1194" s="2" t="str">
        <f>HYPERLINK("capsilon://?command=openfolder&amp;siteaddress=FAM.docvelocity-na8.net&amp;folderid=FX9E2DC694-351A-AB08-F32C-B23DAA04CA5F","FX211110229")</f>
        <v>FX211110229</v>
      </c>
      <c r="F1194" t="s">
        <v>19</v>
      </c>
      <c r="G1194" t="s">
        <v>19</v>
      </c>
      <c r="H1194" t="s">
        <v>82</v>
      </c>
      <c r="I1194" t="s">
        <v>2971</v>
      </c>
      <c r="J1194">
        <v>214</v>
      </c>
      <c r="K1194" t="s">
        <v>84</v>
      </c>
      <c r="L1194" t="s">
        <v>85</v>
      </c>
      <c r="M1194" t="s">
        <v>86</v>
      </c>
      <c r="N1194">
        <v>2</v>
      </c>
      <c r="O1194" s="1">
        <v>44523.722754629627</v>
      </c>
      <c r="P1194" s="1">
        <v>44524.288194444445</v>
      </c>
      <c r="Q1194">
        <v>46437</v>
      </c>
      <c r="R1194">
        <v>2417</v>
      </c>
      <c r="S1194" t="b">
        <v>0</v>
      </c>
      <c r="T1194" t="s">
        <v>87</v>
      </c>
      <c r="U1194" t="b">
        <v>0</v>
      </c>
      <c r="V1194" t="s">
        <v>99</v>
      </c>
      <c r="W1194" s="1">
        <v>44524.219131944446</v>
      </c>
      <c r="X1194">
        <v>1196</v>
      </c>
      <c r="Y1194">
        <v>174</v>
      </c>
      <c r="Z1194">
        <v>0</v>
      </c>
      <c r="AA1194">
        <v>174</v>
      </c>
      <c r="AB1194">
        <v>0</v>
      </c>
      <c r="AC1194">
        <v>101</v>
      </c>
      <c r="AD1194">
        <v>40</v>
      </c>
      <c r="AE1194">
        <v>0</v>
      </c>
      <c r="AF1194">
        <v>0</v>
      </c>
      <c r="AG1194">
        <v>0</v>
      </c>
      <c r="AH1194" t="s">
        <v>177</v>
      </c>
      <c r="AI1194" s="1">
        <v>44524.288194444445</v>
      </c>
      <c r="AJ1194">
        <v>1134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40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>
      <c r="A1195" t="s">
        <v>2972</v>
      </c>
      <c r="B1195" t="s">
        <v>79</v>
      </c>
      <c r="C1195" t="s">
        <v>2907</v>
      </c>
      <c r="D1195" t="s">
        <v>81</v>
      </c>
      <c r="E1195" s="2" t="str">
        <f>HYPERLINK("capsilon://?command=openfolder&amp;siteaddress=FAM.docvelocity-na8.net&amp;folderid=FXE325FB61-3AA0-5441-3379-015A43B53173","FX211110034")</f>
        <v>FX211110034</v>
      </c>
      <c r="F1195" t="s">
        <v>19</v>
      </c>
      <c r="G1195" t="s">
        <v>19</v>
      </c>
      <c r="H1195" t="s">
        <v>82</v>
      </c>
      <c r="I1195" t="s">
        <v>2973</v>
      </c>
      <c r="J1195">
        <v>38</v>
      </c>
      <c r="K1195" t="s">
        <v>84</v>
      </c>
      <c r="L1195" t="s">
        <v>85</v>
      </c>
      <c r="M1195" t="s">
        <v>86</v>
      </c>
      <c r="N1195">
        <v>2</v>
      </c>
      <c r="O1195" s="1">
        <v>44523.726006944446</v>
      </c>
      <c r="P1195" s="1">
        <v>44524.29278935185</v>
      </c>
      <c r="Q1195">
        <v>48413</v>
      </c>
      <c r="R1195">
        <v>557</v>
      </c>
      <c r="S1195" t="b">
        <v>0</v>
      </c>
      <c r="T1195" t="s">
        <v>87</v>
      </c>
      <c r="U1195" t="b">
        <v>0</v>
      </c>
      <c r="V1195" t="s">
        <v>189</v>
      </c>
      <c r="W1195" s="1">
        <v>44523.827638888892</v>
      </c>
      <c r="X1195">
        <v>150</v>
      </c>
      <c r="Y1195">
        <v>37</v>
      </c>
      <c r="Z1195">
        <v>0</v>
      </c>
      <c r="AA1195">
        <v>37</v>
      </c>
      <c r="AB1195">
        <v>0</v>
      </c>
      <c r="AC1195">
        <v>22</v>
      </c>
      <c r="AD1195">
        <v>1</v>
      </c>
      <c r="AE1195">
        <v>0</v>
      </c>
      <c r="AF1195">
        <v>0</v>
      </c>
      <c r="AG1195">
        <v>0</v>
      </c>
      <c r="AH1195" t="s">
        <v>177</v>
      </c>
      <c r="AI1195" s="1">
        <v>44524.29278935185</v>
      </c>
      <c r="AJ1195">
        <v>396</v>
      </c>
      <c r="AK1195">
        <v>1</v>
      </c>
      <c r="AL1195">
        <v>0</v>
      </c>
      <c r="AM1195">
        <v>1</v>
      </c>
      <c r="AN1195">
        <v>0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>
      <c r="A1196" t="s">
        <v>2974</v>
      </c>
      <c r="B1196" t="s">
        <v>79</v>
      </c>
      <c r="C1196" t="s">
        <v>2715</v>
      </c>
      <c r="D1196" t="s">
        <v>81</v>
      </c>
      <c r="E1196" s="2" t="str">
        <f>HYPERLINK("capsilon://?command=openfolder&amp;siteaddress=FAM.docvelocity-na8.net&amp;folderid=FXDAE7C675-F6BD-62B8-1356-2E694403658F","FX21111471")</f>
        <v>FX21111471</v>
      </c>
      <c r="F1196" t="s">
        <v>19</v>
      </c>
      <c r="G1196" t="s">
        <v>19</v>
      </c>
      <c r="H1196" t="s">
        <v>82</v>
      </c>
      <c r="I1196" t="s">
        <v>2934</v>
      </c>
      <c r="J1196">
        <v>38</v>
      </c>
      <c r="K1196" t="s">
        <v>84</v>
      </c>
      <c r="L1196" t="s">
        <v>85</v>
      </c>
      <c r="M1196" t="s">
        <v>86</v>
      </c>
      <c r="N1196">
        <v>2</v>
      </c>
      <c r="O1196" s="1">
        <v>44523.755856481483</v>
      </c>
      <c r="P1196" s="1">
        <v>44523.786064814813</v>
      </c>
      <c r="Q1196">
        <v>1688</v>
      </c>
      <c r="R1196">
        <v>922</v>
      </c>
      <c r="S1196" t="b">
        <v>0</v>
      </c>
      <c r="T1196" t="s">
        <v>87</v>
      </c>
      <c r="U1196" t="b">
        <v>1</v>
      </c>
      <c r="V1196" t="s">
        <v>189</v>
      </c>
      <c r="W1196" s="1">
        <v>44523.761886574073</v>
      </c>
      <c r="X1196">
        <v>409</v>
      </c>
      <c r="Y1196">
        <v>37</v>
      </c>
      <c r="Z1196">
        <v>0</v>
      </c>
      <c r="AA1196">
        <v>37</v>
      </c>
      <c r="AB1196">
        <v>0</v>
      </c>
      <c r="AC1196">
        <v>18</v>
      </c>
      <c r="AD1196">
        <v>1</v>
      </c>
      <c r="AE1196">
        <v>0</v>
      </c>
      <c r="AF1196">
        <v>0</v>
      </c>
      <c r="AG1196">
        <v>0</v>
      </c>
      <c r="AH1196" t="s">
        <v>160</v>
      </c>
      <c r="AI1196" s="1">
        <v>44523.786064814813</v>
      </c>
      <c r="AJ1196">
        <v>504</v>
      </c>
      <c r="AK1196">
        <v>1</v>
      </c>
      <c r="AL1196">
        <v>0</v>
      </c>
      <c r="AM1196">
        <v>1</v>
      </c>
      <c r="AN1196">
        <v>0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>
      <c r="A1197" t="s">
        <v>2975</v>
      </c>
      <c r="B1197" t="s">
        <v>79</v>
      </c>
      <c r="C1197" t="s">
        <v>903</v>
      </c>
      <c r="D1197" t="s">
        <v>81</v>
      </c>
      <c r="E1197" s="2" t="str">
        <f>HYPERLINK("capsilon://?command=openfolder&amp;siteaddress=FAM.docvelocity-na8.net&amp;folderid=FX55F5BCE8-17E1-CE8D-9AA4-1F8A79531988","FX21111157")</f>
        <v>FX21111157</v>
      </c>
      <c r="F1197" t="s">
        <v>19</v>
      </c>
      <c r="G1197" t="s">
        <v>19</v>
      </c>
      <c r="H1197" t="s">
        <v>82</v>
      </c>
      <c r="I1197" t="s">
        <v>2938</v>
      </c>
      <c r="J1197">
        <v>66</v>
      </c>
      <c r="K1197" t="s">
        <v>84</v>
      </c>
      <c r="L1197" t="s">
        <v>85</v>
      </c>
      <c r="M1197" t="s">
        <v>86</v>
      </c>
      <c r="N1197">
        <v>2</v>
      </c>
      <c r="O1197" s="1">
        <v>44523.757476851853</v>
      </c>
      <c r="P1197" s="1">
        <v>44523.789398148147</v>
      </c>
      <c r="Q1197">
        <v>2346</v>
      </c>
      <c r="R1197">
        <v>412</v>
      </c>
      <c r="S1197" t="b">
        <v>0</v>
      </c>
      <c r="T1197" t="s">
        <v>87</v>
      </c>
      <c r="U1197" t="b">
        <v>1</v>
      </c>
      <c r="V1197" t="s">
        <v>189</v>
      </c>
      <c r="W1197" s="1">
        <v>44523.763344907406</v>
      </c>
      <c r="X1197">
        <v>125</v>
      </c>
      <c r="Y1197">
        <v>52</v>
      </c>
      <c r="Z1197">
        <v>0</v>
      </c>
      <c r="AA1197">
        <v>52</v>
      </c>
      <c r="AB1197">
        <v>0</v>
      </c>
      <c r="AC1197">
        <v>24</v>
      </c>
      <c r="AD1197">
        <v>14</v>
      </c>
      <c r="AE1197">
        <v>0</v>
      </c>
      <c r="AF1197">
        <v>0</v>
      </c>
      <c r="AG1197">
        <v>0</v>
      </c>
      <c r="AH1197" t="s">
        <v>160</v>
      </c>
      <c r="AI1197" s="1">
        <v>44523.789398148147</v>
      </c>
      <c r="AJ1197">
        <v>287</v>
      </c>
      <c r="AK1197">
        <v>1</v>
      </c>
      <c r="AL1197">
        <v>0</v>
      </c>
      <c r="AM1197">
        <v>1</v>
      </c>
      <c r="AN1197">
        <v>0</v>
      </c>
      <c r="AO1197">
        <v>1</v>
      </c>
      <c r="AP1197">
        <v>13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>
      <c r="A1198" t="s">
        <v>2976</v>
      </c>
      <c r="B1198" t="s">
        <v>79</v>
      </c>
      <c r="C1198" t="s">
        <v>2958</v>
      </c>
      <c r="D1198" t="s">
        <v>81</v>
      </c>
      <c r="E1198" s="2" t="str">
        <f>HYPERLINK("capsilon://?command=openfolder&amp;siteaddress=FAM.docvelocity-na8.net&amp;folderid=FX82D0AD58-4C8F-F128-C324-23889EA07C37","FX21118364")</f>
        <v>FX21118364</v>
      </c>
      <c r="F1198" t="s">
        <v>19</v>
      </c>
      <c r="G1198" t="s">
        <v>19</v>
      </c>
      <c r="H1198" t="s">
        <v>82</v>
      </c>
      <c r="I1198" t="s">
        <v>2959</v>
      </c>
      <c r="J1198">
        <v>360</v>
      </c>
      <c r="K1198" t="s">
        <v>84</v>
      </c>
      <c r="L1198" t="s">
        <v>85</v>
      </c>
      <c r="M1198" t="s">
        <v>86</v>
      </c>
      <c r="N1198">
        <v>2</v>
      </c>
      <c r="O1198" s="1">
        <v>44523.780532407407</v>
      </c>
      <c r="P1198" s="1">
        <v>44523.823981481481</v>
      </c>
      <c r="Q1198">
        <v>876</v>
      </c>
      <c r="R1198">
        <v>2878</v>
      </c>
      <c r="S1198" t="b">
        <v>0</v>
      </c>
      <c r="T1198" t="s">
        <v>87</v>
      </c>
      <c r="U1198" t="b">
        <v>1</v>
      </c>
      <c r="V1198" t="s">
        <v>125</v>
      </c>
      <c r="W1198" s="1">
        <v>44523.799189814818</v>
      </c>
      <c r="X1198">
        <v>1465</v>
      </c>
      <c r="Y1198">
        <v>296</v>
      </c>
      <c r="Z1198">
        <v>0</v>
      </c>
      <c r="AA1198">
        <v>296</v>
      </c>
      <c r="AB1198">
        <v>0</v>
      </c>
      <c r="AC1198">
        <v>135</v>
      </c>
      <c r="AD1198">
        <v>64</v>
      </c>
      <c r="AE1198">
        <v>0</v>
      </c>
      <c r="AF1198">
        <v>0</v>
      </c>
      <c r="AG1198">
        <v>0</v>
      </c>
      <c r="AH1198" t="s">
        <v>182</v>
      </c>
      <c r="AI1198" s="1">
        <v>44523.823981481481</v>
      </c>
      <c r="AJ1198">
        <v>1413</v>
      </c>
      <c r="AK1198">
        <v>3</v>
      </c>
      <c r="AL1198">
        <v>0</v>
      </c>
      <c r="AM1198">
        <v>3</v>
      </c>
      <c r="AN1198">
        <v>0</v>
      </c>
      <c r="AO1198">
        <v>3</v>
      </c>
      <c r="AP1198">
        <v>61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>
      <c r="A1199" t="s">
        <v>2977</v>
      </c>
      <c r="B1199" t="s">
        <v>79</v>
      </c>
      <c r="C1199" t="s">
        <v>175</v>
      </c>
      <c r="D1199" t="s">
        <v>81</v>
      </c>
      <c r="E1199" s="2" t="str">
        <f>HYPERLINK("capsilon://?command=openfolder&amp;siteaddress=FAM.docvelocity-na8.net&amp;folderid=FXF0BFC380-85A7-2C0B-9C9C-9F272DA3C220","FX2110932")</f>
        <v>FX2110932</v>
      </c>
      <c r="F1199" t="s">
        <v>19</v>
      </c>
      <c r="G1199" t="s">
        <v>19</v>
      </c>
      <c r="H1199" t="s">
        <v>82</v>
      </c>
      <c r="I1199" t="s">
        <v>2978</v>
      </c>
      <c r="J1199">
        <v>38</v>
      </c>
      <c r="K1199" t="s">
        <v>137</v>
      </c>
      <c r="L1199" t="s">
        <v>19</v>
      </c>
      <c r="M1199" t="s">
        <v>81</v>
      </c>
      <c r="N1199">
        <v>0</v>
      </c>
      <c r="O1199" s="1">
        <v>44502.64162037037</v>
      </c>
      <c r="P1199" s="1">
        <v>44502.64167824074</v>
      </c>
      <c r="Q1199">
        <v>5</v>
      </c>
      <c r="R1199">
        <v>0</v>
      </c>
      <c r="S1199" t="b">
        <v>0</v>
      </c>
      <c r="T1199" t="s">
        <v>87</v>
      </c>
      <c r="U1199" t="b">
        <v>0</v>
      </c>
      <c r="V1199" t="s">
        <v>87</v>
      </c>
      <c r="W1199" t="s">
        <v>87</v>
      </c>
      <c r="X1199" t="s">
        <v>87</v>
      </c>
      <c r="Y1199" t="s">
        <v>87</v>
      </c>
      <c r="Z1199" t="s">
        <v>87</v>
      </c>
      <c r="AA1199" t="s">
        <v>87</v>
      </c>
      <c r="AB1199" t="s">
        <v>87</v>
      </c>
      <c r="AC1199" t="s">
        <v>87</v>
      </c>
      <c r="AD1199" t="s">
        <v>87</v>
      </c>
      <c r="AE1199" t="s">
        <v>87</v>
      </c>
      <c r="AF1199" t="s">
        <v>87</v>
      </c>
      <c r="AG1199" t="s">
        <v>87</v>
      </c>
      <c r="AH1199" t="s">
        <v>87</v>
      </c>
      <c r="AI1199" t="s">
        <v>87</v>
      </c>
      <c r="AJ1199" t="s">
        <v>87</v>
      </c>
      <c r="AK1199" t="s">
        <v>87</v>
      </c>
      <c r="AL1199" t="s">
        <v>87</v>
      </c>
      <c r="AM1199" t="s">
        <v>87</v>
      </c>
      <c r="AN1199" t="s">
        <v>87</v>
      </c>
      <c r="AO1199" t="s">
        <v>87</v>
      </c>
      <c r="AP1199" t="s">
        <v>87</v>
      </c>
      <c r="AQ1199" t="s">
        <v>87</v>
      </c>
      <c r="AR1199" t="s">
        <v>87</v>
      </c>
      <c r="AS1199" t="s">
        <v>87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>
      <c r="A1200" t="s">
        <v>2979</v>
      </c>
      <c r="B1200" t="s">
        <v>79</v>
      </c>
      <c r="C1200" t="s">
        <v>1971</v>
      </c>
      <c r="D1200" t="s">
        <v>81</v>
      </c>
      <c r="E1200" s="2" t="str">
        <f>HYPERLINK("capsilon://?command=openfolder&amp;siteaddress=FAM.docvelocity-na8.net&amp;folderid=FXA1CE8D6A-2C6A-268B-6BD7-3ECE087F99C6","FX2111268")</f>
        <v>FX2111268</v>
      </c>
      <c r="F1200" t="s">
        <v>19</v>
      </c>
      <c r="G1200" t="s">
        <v>19</v>
      </c>
      <c r="H1200" t="s">
        <v>82</v>
      </c>
      <c r="I1200" t="s">
        <v>2980</v>
      </c>
      <c r="J1200">
        <v>38</v>
      </c>
      <c r="K1200" t="s">
        <v>84</v>
      </c>
      <c r="L1200" t="s">
        <v>85</v>
      </c>
      <c r="M1200" t="s">
        <v>86</v>
      </c>
      <c r="N1200">
        <v>2</v>
      </c>
      <c r="O1200" s="1">
        <v>44502.642164351855</v>
      </c>
      <c r="P1200" s="1">
        <v>44502.801041666666</v>
      </c>
      <c r="Q1200">
        <v>13370</v>
      </c>
      <c r="R1200">
        <v>357</v>
      </c>
      <c r="S1200" t="b">
        <v>0</v>
      </c>
      <c r="T1200" t="s">
        <v>87</v>
      </c>
      <c r="U1200" t="b">
        <v>0</v>
      </c>
      <c r="V1200" t="s">
        <v>125</v>
      </c>
      <c r="W1200" s="1">
        <v>44502.645740740743</v>
      </c>
      <c r="X1200">
        <v>254</v>
      </c>
      <c r="Y1200">
        <v>37</v>
      </c>
      <c r="Z1200">
        <v>0</v>
      </c>
      <c r="AA1200">
        <v>37</v>
      </c>
      <c r="AB1200">
        <v>0</v>
      </c>
      <c r="AC1200">
        <v>26</v>
      </c>
      <c r="AD1200">
        <v>1</v>
      </c>
      <c r="AE1200">
        <v>0</v>
      </c>
      <c r="AF1200">
        <v>0</v>
      </c>
      <c r="AG1200">
        <v>0</v>
      </c>
      <c r="AH1200" t="s">
        <v>104</v>
      </c>
      <c r="AI1200" s="1">
        <v>44502.801041666666</v>
      </c>
      <c r="AJ1200">
        <v>103</v>
      </c>
      <c r="AK1200">
        <v>1</v>
      </c>
      <c r="AL1200">
        <v>0</v>
      </c>
      <c r="AM1200">
        <v>1</v>
      </c>
      <c r="AN1200">
        <v>0</v>
      </c>
      <c r="AO1200">
        <v>1</v>
      </c>
      <c r="AP1200">
        <v>0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>
      <c r="A1201" t="s">
        <v>2981</v>
      </c>
      <c r="B1201" t="s">
        <v>79</v>
      </c>
      <c r="C1201" t="s">
        <v>2501</v>
      </c>
      <c r="D1201" t="s">
        <v>81</v>
      </c>
      <c r="E1201" s="2" t="str">
        <f>HYPERLINK("capsilon://?command=openfolder&amp;siteaddress=FAM.docvelocity-na8.net&amp;folderid=FXB818A905-B628-4D6D-F551-3F62C776CFF8","FX21118374")</f>
        <v>FX21118374</v>
      </c>
      <c r="F1201" t="s">
        <v>19</v>
      </c>
      <c r="G1201" t="s">
        <v>19</v>
      </c>
      <c r="H1201" t="s">
        <v>82</v>
      </c>
      <c r="I1201" t="s">
        <v>2844</v>
      </c>
      <c r="J1201">
        <v>114</v>
      </c>
      <c r="K1201" t="s">
        <v>84</v>
      </c>
      <c r="L1201" t="s">
        <v>85</v>
      </c>
      <c r="M1201" t="s">
        <v>86</v>
      </c>
      <c r="N1201">
        <v>2</v>
      </c>
      <c r="O1201" s="1">
        <v>44524.254942129628</v>
      </c>
      <c r="P1201" s="1">
        <v>44524.275057870371</v>
      </c>
      <c r="Q1201">
        <v>291</v>
      </c>
      <c r="R1201">
        <v>1447</v>
      </c>
      <c r="S1201" t="b">
        <v>0</v>
      </c>
      <c r="T1201" t="s">
        <v>87</v>
      </c>
      <c r="U1201" t="b">
        <v>1</v>
      </c>
      <c r="V1201" t="s">
        <v>130</v>
      </c>
      <c r="W1201" s="1">
        <v>44524.266840277778</v>
      </c>
      <c r="X1201">
        <v>1008</v>
      </c>
      <c r="Y1201">
        <v>77</v>
      </c>
      <c r="Z1201">
        <v>0</v>
      </c>
      <c r="AA1201">
        <v>77</v>
      </c>
      <c r="AB1201">
        <v>37</v>
      </c>
      <c r="AC1201">
        <v>64</v>
      </c>
      <c r="AD1201">
        <v>37</v>
      </c>
      <c r="AE1201">
        <v>0</v>
      </c>
      <c r="AF1201">
        <v>0</v>
      </c>
      <c r="AG1201">
        <v>0</v>
      </c>
      <c r="AH1201" t="s">
        <v>177</v>
      </c>
      <c r="AI1201" s="1">
        <v>44524.275057870371</v>
      </c>
      <c r="AJ1201">
        <v>439</v>
      </c>
      <c r="AK1201">
        <v>1</v>
      </c>
      <c r="AL1201">
        <v>0</v>
      </c>
      <c r="AM1201">
        <v>1</v>
      </c>
      <c r="AN1201">
        <v>37</v>
      </c>
      <c r="AO1201">
        <v>1</v>
      </c>
      <c r="AP1201">
        <v>36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>
      <c r="A1202" t="s">
        <v>2982</v>
      </c>
      <c r="B1202" t="s">
        <v>79</v>
      </c>
      <c r="C1202" t="s">
        <v>2547</v>
      </c>
      <c r="D1202" t="s">
        <v>81</v>
      </c>
      <c r="E1202" s="2" t="str">
        <f>HYPERLINK("capsilon://?command=openfolder&amp;siteaddress=FAM.docvelocity-na8.net&amp;folderid=FX8726E34F-0FCA-AFC8-83EF-F65F8AD1C2FA","FX21118806")</f>
        <v>FX21118806</v>
      </c>
      <c r="F1202" t="s">
        <v>19</v>
      </c>
      <c r="G1202" t="s">
        <v>19</v>
      </c>
      <c r="H1202" t="s">
        <v>82</v>
      </c>
      <c r="I1202" t="s">
        <v>2983</v>
      </c>
      <c r="J1202">
        <v>38</v>
      </c>
      <c r="K1202" t="s">
        <v>84</v>
      </c>
      <c r="L1202" t="s">
        <v>85</v>
      </c>
      <c r="M1202" t="s">
        <v>86</v>
      </c>
      <c r="N1202">
        <v>2</v>
      </c>
      <c r="O1202" s="1">
        <v>44524.275069444448</v>
      </c>
      <c r="P1202" s="1">
        <v>44524.345879629633</v>
      </c>
      <c r="Q1202">
        <v>5638</v>
      </c>
      <c r="R1202">
        <v>480</v>
      </c>
      <c r="S1202" t="b">
        <v>0</v>
      </c>
      <c r="T1202" t="s">
        <v>87</v>
      </c>
      <c r="U1202" t="b">
        <v>0</v>
      </c>
      <c r="V1202" t="s">
        <v>290</v>
      </c>
      <c r="W1202" s="1">
        <v>44524.343171296299</v>
      </c>
      <c r="X1202">
        <v>245</v>
      </c>
      <c r="Y1202">
        <v>37</v>
      </c>
      <c r="Z1202">
        <v>0</v>
      </c>
      <c r="AA1202">
        <v>37</v>
      </c>
      <c r="AB1202">
        <v>0</v>
      </c>
      <c r="AC1202">
        <v>19</v>
      </c>
      <c r="AD1202">
        <v>1</v>
      </c>
      <c r="AE1202">
        <v>0</v>
      </c>
      <c r="AF1202">
        <v>0</v>
      </c>
      <c r="AG1202">
        <v>0</v>
      </c>
      <c r="AH1202" t="s">
        <v>182</v>
      </c>
      <c r="AI1202" s="1">
        <v>44524.345879629633</v>
      </c>
      <c r="AJ1202">
        <v>213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>
      <c r="A1203" t="s">
        <v>2984</v>
      </c>
      <c r="B1203" t="s">
        <v>79</v>
      </c>
      <c r="C1203" t="s">
        <v>2924</v>
      </c>
      <c r="D1203" t="s">
        <v>81</v>
      </c>
      <c r="E1203" s="2" t="str">
        <f>HYPERLINK("capsilon://?command=openfolder&amp;siteaddress=FAM.docvelocity-na8.net&amp;folderid=FX7C9B17F4-F646-8CA4-BE2C-41AD31C97C61","FX211111814")</f>
        <v>FX211111814</v>
      </c>
      <c r="F1203" t="s">
        <v>19</v>
      </c>
      <c r="G1203" t="s">
        <v>19</v>
      </c>
      <c r="H1203" t="s">
        <v>82</v>
      </c>
      <c r="I1203" t="s">
        <v>2925</v>
      </c>
      <c r="J1203">
        <v>244</v>
      </c>
      <c r="K1203" t="s">
        <v>84</v>
      </c>
      <c r="L1203" t="s">
        <v>85</v>
      </c>
      <c r="M1203" t="s">
        <v>86</v>
      </c>
      <c r="N1203">
        <v>2</v>
      </c>
      <c r="O1203" s="1">
        <v>44524.276238425926</v>
      </c>
      <c r="P1203" s="1">
        <v>44524.458923611113</v>
      </c>
      <c r="Q1203">
        <v>11606</v>
      </c>
      <c r="R1203">
        <v>4178</v>
      </c>
      <c r="S1203" t="b">
        <v>0</v>
      </c>
      <c r="T1203" t="s">
        <v>87</v>
      </c>
      <c r="U1203" t="b">
        <v>1</v>
      </c>
      <c r="V1203" t="s">
        <v>103</v>
      </c>
      <c r="W1203" s="1">
        <v>44524.362233796295</v>
      </c>
      <c r="X1203">
        <v>2595</v>
      </c>
      <c r="Y1203">
        <v>200</v>
      </c>
      <c r="Z1203">
        <v>0</v>
      </c>
      <c r="AA1203">
        <v>200</v>
      </c>
      <c r="AB1203">
        <v>0</v>
      </c>
      <c r="AC1203">
        <v>60</v>
      </c>
      <c r="AD1203">
        <v>44</v>
      </c>
      <c r="AE1203">
        <v>0</v>
      </c>
      <c r="AF1203">
        <v>0</v>
      </c>
      <c r="AG1203">
        <v>0</v>
      </c>
      <c r="AH1203" t="s">
        <v>182</v>
      </c>
      <c r="AI1203" s="1">
        <v>44524.458923611113</v>
      </c>
      <c r="AJ1203">
        <v>1541</v>
      </c>
      <c r="AK1203">
        <v>6</v>
      </c>
      <c r="AL1203">
        <v>0</v>
      </c>
      <c r="AM1203">
        <v>6</v>
      </c>
      <c r="AN1203">
        <v>0</v>
      </c>
      <c r="AO1203">
        <v>6</v>
      </c>
      <c r="AP1203">
        <v>38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>
      <c r="A1204" t="s">
        <v>2985</v>
      </c>
      <c r="B1204" t="s">
        <v>79</v>
      </c>
      <c r="C1204" t="s">
        <v>2563</v>
      </c>
      <c r="D1204" t="s">
        <v>81</v>
      </c>
      <c r="E1204" s="2" t="str">
        <f>HYPERLINK("capsilon://?command=openfolder&amp;siteaddress=FAM.docvelocity-na8.net&amp;folderid=FXFB025ED4-0E00-2174-1CD2-1EAEE99E1813","FX21119529")</f>
        <v>FX21119529</v>
      </c>
      <c r="F1204" t="s">
        <v>19</v>
      </c>
      <c r="G1204" t="s">
        <v>19</v>
      </c>
      <c r="H1204" t="s">
        <v>82</v>
      </c>
      <c r="I1204" t="s">
        <v>2986</v>
      </c>
      <c r="J1204">
        <v>38</v>
      </c>
      <c r="K1204" t="s">
        <v>84</v>
      </c>
      <c r="L1204" t="s">
        <v>85</v>
      </c>
      <c r="M1204" t="s">
        <v>86</v>
      </c>
      <c r="N1204">
        <v>2</v>
      </c>
      <c r="O1204" s="1">
        <v>44524.29146990741</v>
      </c>
      <c r="P1204" s="1">
        <v>44524.347881944443</v>
      </c>
      <c r="Q1204">
        <v>4563</v>
      </c>
      <c r="R1204">
        <v>311</v>
      </c>
      <c r="S1204" t="b">
        <v>0</v>
      </c>
      <c r="T1204" t="s">
        <v>87</v>
      </c>
      <c r="U1204" t="b">
        <v>0</v>
      </c>
      <c r="V1204" t="s">
        <v>290</v>
      </c>
      <c r="W1204" s="1">
        <v>44524.34479166667</v>
      </c>
      <c r="X1204">
        <v>139</v>
      </c>
      <c r="Y1204">
        <v>37</v>
      </c>
      <c r="Z1204">
        <v>0</v>
      </c>
      <c r="AA1204">
        <v>37</v>
      </c>
      <c r="AB1204">
        <v>0</v>
      </c>
      <c r="AC1204">
        <v>13</v>
      </c>
      <c r="AD1204">
        <v>1</v>
      </c>
      <c r="AE1204">
        <v>0</v>
      </c>
      <c r="AF1204">
        <v>0</v>
      </c>
      <c r="AG1204">
        <v>0</v>
      </c>
      <c r="AH1204" t="s">
        <v>182</v>
      </c>
      <c r="AI1204" s="1">
        <v>44524.347881944443</v>
      </c>
      <c r="AJ1204">
        <v>172</v>
      </c>
      <c r="AK1204">
        <v>0</v>
      </c>
      <c r="AL1204">
        <v>0</v>
      </c>
      <c r="AM1204">
        <v>0</v>
      </c>
      <c r="AN1204">
        <v>0</v>
      </c>
      <c r="AO1204">
        <v>1</v>
      </c>
      <c r="AP1204">
        <v>1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>
      <c r="A1205" t="s">
        <v>2987</v>
      </c>
      <c r="B1205" t="s">
        <v>79</v>
      </c>
      <c r="C1205" t="s">
        <v>515</v>
      </c>
      <c r="D1205" t="s">
        <v>81</v>
      </c>
      <c r="E1205" s="2" t="str">
        <f>HYPERLINK("capsilon://?command=openfolder&amp;siteaddress=FAM.docvelocity-na8.net&amp;folderid=FX850EC608-C158-ADF9-DDF1-AEFB2EEBBD0C","FX21111849")</f>
        <v>FX21111849</v>
      </c>
      <c r="F1205" t="s">
        <v>19</v>
      </c>
      <c r="G1205" t="s">
        <v>19</v>
      </c>
      <c r="H1205" t="s">
        <v>82</v>
      </c>
      <c r="I1205" t="s">
        <v>2988</v>
      </c>
      <c r="J1205">
        <v>38</v>
      </c>
      <c r="K1205" t="s">
        <v>84</v>
      </c>
      <c r="L1205" t="s">
        <v>85</v>
      </c>
      <c r="M1205" t="s">
        <v>86</v>
      </c>
      <c r="N1205">
        <v>2</v>
      </c>
      <c r="O1205" s="1">
        <v>44524.334016203706</v>
      </c>
      <c r="P1205" s="1">
        <v>44524.371851851851</v>
      </c>
      <c r="Q1205">
        <v>2887</v>
      </c>
      <c r="R1205">
        <v>382</v>
      </c>
      <c r="S1205" t="b">
        <v>0</v>
      </c>
      <c r="T1205" t="s">
        <v>87</v>
      </c>
      <c r="U1205" t="b">
        <v>0</v>
      </c>
      <c r="V1205" t="s">
        <v>290</v>
      </c>
      <c r="W1205" s="1">
        <v>44524.348553240743</v>
      </c>
      <c r="X1205">
        <v>324</v>
      </c>
      <c r="Y1205">
        <v>2</v>
      </c>
      <c r="Z1205">
        <v>0</v>
      </c>
      <c r="AA1205">
        <v>2</v>
      </c>
      <c r="AB1205">
        <v>37</v>
      </c>
      <c r="AC1205">
        <v>5</v>
      </c>
      <c r="AD1205">
        <v>36</v>
      </c>
      <c r="AE1205">
        <v>0</v>
      </c>
      <c r="AF1205">
        <v>0</v>
      </c>
      <c r="AG1205">
        <v>0</v>
      </c>
      <c r="AH1205" t="s">
        <v>721</v>
      </c>
      <c r="AI1205" s="1">
        <v>44524.371851851851</v>
      </c>
      <c r="AJ1205">
        <v>58</v>
      </c>
      <c r="AK1205">
        <v>0</v>
      </c>
      <c r="AL1205">
        <v>0</v>
      </c>
      <c r="AM1205">
        <v>0</v>
      </c>
      <c r="AN1205">
        <v>37</v>
      </c>
      <c r="AO1205">
        <v>0</v>
      </c>
      <c r="AP1205">
        <v>36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>
      <c r="A1206" t="s">
        <v>2989</v>
      </c>
      <c r="B1206" t="s">
        <v>79</v>
      </c>
      <c r="C1206" t="s">
        <v>2448</v>
      </c>
      <c r="D1206" t="s">
        <v>81</v>
      </c>
      <c r="E1206" s="2" t="str">
        <f>HYPERLINK("capsilon://?command=openfolder&amp;siteaddress=FAM.docvelocity-na8.net&amp;folderid=FX68B0EFAA-E0E6-74AD-3C75-45E68F6BC1DB","FX21116347")</f>
        <v>FX21116347</v>
      </c>
      <c r="F1206" t="s">
        <v>19</v>
      </c>
      <c r="G1206" t="s">
        <v>19</v>
      </c>
      <c r="H1206" t="s">
        <v>82</v>
      </c>
      <c r="I1206" t="s">
        <v>2990</v>
      </c>
      <c r="J1206">
        <v>89</v>
      </c>
      <c r="K1206" t="s">
        <v>84</v>
      </c>
      <c r="L1206" t="s">
        <v>85</v>
      </c>
      <c r="M1206" t="s">
        <v>86</v>
      </c>
      <c r="N1206">
        <v>2</v>
      </c>
      <c r="O1206" s="1">
        <v>44524.338391203702</v>
      </c>
      <c r="P1206" s="1">
        <v>44524.499861111108</v>
      </c>
      <c r="Q1206">
        <v>13197</v>
      </c>
      <c r="R1206">
        <v>754</v>
      </c>
      <c r="S1206" t="b">
        <v>0</v>
      </c>
      <c r="T1206" t="s">
        <v>87</v>
      </c>
      <c r="U1206" t="b">
        <v>0</v>
      </c>
      <c r="V1206" t="s">
        <v>290</v>
      </c>
      <c r="W1206" s="1">
        <v>44524.358171296299</v>
      </c>
      <c r="X1206">
        <v>217</v>
      </c>
      <c r="Y1206">
        <v>84</v>
      </c>
      <c r="Z1206">
        <v>0</v>
      </c>
      <c r="AA1206">
        <v>84</v>
      </c>
      <c r="AB1206">
        <v>0</v>
      </c>
      <c r="AC1206">
        <v>8</v>
      </c>
      <c r="AD1206">
        <v>5</v>
      </c>
      <c r="AE1206">
        <v>0</v>
      </c>
      <c r="AF1206">
        <v>0</v>
      </c>
      <c r="AG1206">
        <v>0</v>
      </c>
      <c r="AH1206" t="s">
        <v>182</v>
      </c>
      <c r="AI1206" s="1">
        <v>44524.499861111108</v>
      </c>
      <c r="AJ1206">
        <v>492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5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>
      <c r="A1207" t="s">
        <v>2991</v>
      </c>
      <c r="B1207" t="s">
        <v>79</v>
      </c>
      <c r="C1207" t="s">
        <v>2448</v>
      </c>
      <c r="D1207" t="s">
        <v>81</v>
      </c>
      <c r="E1207" s="2" t="str">
        <f>HYPERLINK("capsilon://?command=openfolder&amp;siteaddress=FAM.docvelocity-na8.net&amp;folderid=FX68B0EFAA-E0E6-74AD-3C75-45E68F6BC1DB","FX21116347")</f>
        <v>FX21116347</v>
      </c>
      <c r="F1207" t="s">
        <v>19</v>
      </c>
      <c r="G1207" t="s">
        <v>19</v>
      </c>
      <c r="H1207" t="s">
        <v>82</v>
      </c>
      <c r="I1207" t="s">
        <v>2992</v>
      </c>
      <c r="J1207">
        <v>32</v>
      </c>
      <c r="K1207" t="s">
        <v>84</v>
      </c>
      <c r="L1207" t="s">
        <v>85</v>
      </c>
      <c r="M1207" t="s">
        <v>86</v>
      </c>
      <c r="N1207">
        <v>2</v>
      </c>
      <c r="O1207" s="1">
        <v>44524.338692129626</v>
      </c>
      <c r="P1207" s="1">
        <v>44524.505196759259</v>
      </c>
      <c r="Q1207">
        <v>13404</v>
      </c>
      <c r="R1207">
        <v>982</v>
      </c>
      <c r="S1207" t="b">
        <v>0</v>
      </c>
      <c r="T1207" t="s">
        <v>87</v>
      </c>
      <c r="U1207" t="b">
        <v>0</v>
      </c>
      <c r="V1207" t="s">
        <v>99</v>
      </c>
      <c r="W1207" s="1">
        <v>44524.356585648151</v>
      </c>
      <c r="X1207">
        <v>522</v>
      </c>
      <c r="Y1207">
        <v>59</v>
      </c>
      <c r="Z1207">
        <v>0</v>
      </c>
      <c r="AA1207">
        <v>59</v>
      </c>
      <c r="AB1207">
        <v>0</v>
      </c>
      <c r="AC1207">
        <v>30</v>
      </c>
      <c r="AD1207">
        <v>-27</v>
      </c>
      <c r="AE1207">
        <v>0</v>
      </c>
      <c r="AF1207">
        <v>0</v>
      </c>
      <c r="AG1207">
        <v>0</v>
      </c>
      <c r="AH1207" t="s">
        <v>182</v>
      </c>
      <c r="AI1207" s="1">
        <v>44524.505196759259</v>
      </c>
      <c r="AJ1207">
        <v>460</v>
      </c>
      <c r="AK1207">
        <v>3</v>
      </c>
      <c r="AL1207">
        <v>0</v>
      </c>
      <c r="AM1207">
        <v>3</v>
      </c>
      <c r="AN1207">
        <v>0</v>
      </c>
      <c r="AO1207">
        <v>3</v>
      </c>
      <c r="AP1207">
        <v>-30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>
      <c r="A1208" t="s">
        <v>2993</v>
      </c>
      <c r="B1208" t="s">
        <v>79</v>
      </c>
      <c r="C1208" t="s">
        <v>2448</v>
      </c>
      <c r="D1208" t="s">
        <v>81</v>
      </c>
      <c r="E1208" s="2" t="str">
        <f>HYPERLINK("capsilon://?command=openfolder&amp;siteaddress=FAM.docvelocity-na8.net&amp;folderid=FX68B0EFAA-E0E6-74AD-3C75-45E68F6BC1DB","FX21116347")</f>
        <v>FX21116347</v>
      </c>
      <c r="F1208" t="s">
        <v>19</v>
      </c>
      <c r="G1208" t="s">
        <v>19</v>
      </c>
      <c r="H1208" t="s">
        <v>82</v>
      </c>
      <c r="I1208" t="s">
        <v>2994</v>
      </c>
      <c r="J1208">
        <v>28</v>
      </c>
      <c r="K1208" t="s">
        <v>84</v>
      </c>
      <c r="L1208" t="s">
        <v>85</v>
      </c>
      <c r="M1208" t="s">
        <v>86</v>
      </c>
      <c r="N1208">
        <v>2</v>
      </c>
      <c r="O1208" s="1">
        <v>44524.338831018518</v>
      </c>
      <c r="P1208" s="1">
        <v>44524.504155092596</v>
      </c>
      <c r="Q1208">
        <v>13704</v>
      </c>
      <c r="R1208">
        <v>580</v>
      </c>
      <c r="S1208" t="b">
        <v>0</v>
      </c>
      <c r="T1208" t="s">
        <v>87</v>
      </c>
      <c r="U1208" t="b">
        <v>0</v>
      </c>
      <c r="V1208" t="s">
        <v>99</v>
      </c>
      <c r="W1208" s="1">
        <v>44524.36146990741</v>
      </c>
      <c r="X1208">
        <v>421</v>
      </c>
      <c r="Y1208">
        <v>21</v>
      </c>
      <c r="Z1208">
        <v>0</v>
      </c>
      <c r="AA1208">
        <v>21</v>
      </c>
      <c r="AB1208">
        <v>0</v>
      </c>
      <c r="AC1208">
        <v>3</v>
      </c>
      <c r="AD1208">
        <v>7</v>
      </c>
      <c r="AE1208">
        <v>0</v>
      </c>
      <c r="AF1208">
        <v>0</v>
      </c>
      <c r="AG1208">
        <v>0</v>
      </c>
      <c r="AH1208" t="s">
        <v>89</v>
      </c>
      <c r="AI1208" s="1">
        <v>44524.504155092596</v>
      </c>
      <c r="AJ1208">
        <v>159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7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>
      <c r="A1209" t="s">
        <v>2995</v>
      </c>
      <c r="B1209" t="s">
        <v>79</v>
      </c>
      <c r="C1209" t="s">
        <v>2448</v>
      </c>
      <c r="D1209" t="s">
        <v>81</v>
      </c>
      <c r="E1209" s="2" t="str">
        <f>HYPERLINK("capsilon://?command=openfolder&amp;siteaddress=FAM.docvelocity-na8.net&amp;folderid=FX68B0EFAA-E0E6-74AD-3C75-45E68F6BC1DB","FX21116347")</f>
        <v>FX21116347</v>
      </c>
      <c r="F1209" t="s">
        <v>19</v>
      </c>
      <c r="G1209" t="s">
        <v>19</v>
      </c>
      <c r="H1209" t="s">
        <v>82</v>
      </c>
      <c r="I1209" t="s">
        <v>2996</v>
      </c>
      <c r="J1209">
        <v>28</v>
      </c>
      <c r="K1209" t="s">
        <v>84</v>
      </c>
      <c r="L1209" t="s">
        <v>85</v>
      </c>
      <c r="M1209" t="s">
        <v>86</v>
      </c>
      <c r="N1209">
        <v>2</v>
      </c>
      <c r="O1209" s="1">
        <v>44524.33902777778</v>
      </c>
      <c r="P1209" s="1">
        <v>44524.505891203706</v>
      </c>
      <c r="Q1209">
        <v>14176</v>
      </c>
      <c r="R1209">
        <v>241</v>
      </c>
      <c r="S1209" t="b">
        <v>0</v>
      </c>
      <c r="T1209" t="s">
        <v>87</v>
      </c>
      <c r="U1209" t="b">
        <v>0</v>
      </c>
      <c r="V1209" t="s">
        <v>290</v>
      </c>
      <c r="W1209" s="1">
        <v>44524.359247685185</v>
      </c>
      <c r="X1209">
        <v>92</v>
      </c>
      <c r="Y1209">
        <v>21</v>
      </c>
      <c r="Z1209">
        <v>0</v>
      </c>
      <c r="AA1209">
        <v>21</v>
      </c>
      <c r="AB1209">
        <v>0</v>
      </c>
      <c r="AC1209">
        <v>4</v>
      </c>
      <c r="AD1209">
        <v>7</v>
      </c>
      <c r="AE1209">
        <v>0</v>
      </c>
      <c r="AF1209">
        <v>0</v>
      </c>
      <c r="AG1209">
        <v>0</v>
      </c>
      <c r="AH1209" t="s">
        <v>89</v>
      </c>
      <c r="AI1209" s="1">
        <v>44524.505891203706</v>
      </c>
      <c r="AJ1209">
        <v>149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>
      <c r="A1210" t="s">
        <v>2997</v>
      </c>
      <c r="B1210" t="s">
        <v>79</v>
      </c>
      <c r="C1210" t="s">
        <v>2448</v>
      </c>
      <c r="D1210" t="s">
        <v>81</v>
      </c>
      <c r="E1210" s="2" t="str">
        <f>HYPERLINK("capsilon://?command=openfolder&amp;siteaddress=FAM.docvelocity-na8.net&amp;folderid=FX68B0EFAA-E0E6-74AD-3C75-45E68F6BC1DB","FX21116347")</f>
        <v>FX21116347</v>
      </c>
      <c r="F1210" t="s">
        <v>19</v>
      </c>
      <c r="G1210" t="s">
        <v>19</v>
      </c>
      <c r="H1210" t="s">
        <v>82</v>
      </c>
      <c r="I1210" t="s">
        <v>2998</v>
      </c>
      <c r="J1210">
        <v>32</v>
      </c>
      <c r="K1210" t="s">
        <v>84</v>
      </c>
      <c r="L1210" t="s">
        <v>85</v>
      </c>
      <c r="M1210" t="s">
        <v>86</v>
      </c>
      <c r="N1210">
        <v>2</v>
      </c>
      <c r="O1210" s="1">
        <v>44524.339942129627</v>
      </c>
      <c r="P1210" s="1">
        <v>44524.510648148149</v>
      </c>
      <c r="Q1210">
        <v>14072</v>
      </c>
      <c r="R1210">
        <v>677</v>
      </c>
      <c r="S1210" t="b">
        <v>0</v>
      </c>
      <c r="T1210" t="s">
        <v>87</v>
      </c>
      <c r="U1210" t="b">
        <v>0</v>
      </c>
      <c r="V1210" t="s">
        <v>290</v>
      </c>
      <c r="W1210" s="1">
        <v>44524.361655092594</v>
      </c>
      <c r="X1210">
        <v>207</v>
      </c>
      <c r="Y1210">
        <v>59</v>
      </c>
      <c r="Z1210">
        <v>0</v>
      </c>
      <c r="AA1210">
        <v>59</v>
      </c>
      <c r="AB1210">
        <v>0</v>
      </c>
      <c r="AC1210">
        <v>29</v>
      </c>
      <c r="AD1210">
        <v>-27</v>
      </c>
      <c r="AE1210">
        <v>0</v>
      </c>
      <c r="AF1210">
        <v>0</v>
      </c>
      <c r="AG1210">
        <v>0</v>
      </c>
      <c r="AH1210" t="s">
        <v>182</v>
      </c>
      <c r="AI1210" s="1">
        <v>44524.510648148149</v>
      </c>
      <c r="AJ1210">
        <v>470</v>
      </c>
      <c r="AK1210">
        <v>2</v>
      </c>
      <c r="AL1210">
        <v>0</v>
      </c>
      <c r="AM1210">
        <v>2</v>
      </c>
      <c r="AN1210">
        <v>0</v>
      </c>
      <c r="AO1210">
        <v>2</v>
      </c>
      <c r="AP1210">
        <v>-29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>
      <c r="A1211" t="s">
        <v>2999</v>
      </c>
      <c r="B1211" t="s">
        <v>79</v>
      </c>
      <c r="C1211" t="s">
        <v>2448</v>
      </c>
      <c r="D1211" t="s">
        <v>81</v>
      </c>
      <c r="E1211" s="2" t="str">
        <f>HYPERLINK("capsilon://?command=openfolder&amp;siteaddress=FAM.docvelocity-na8.net&amp;folderid=FX68B0EFAA-E0E6-74AD-3C75-45E68F6BC1DB","FX21116347")</f>
        <v>FX21116347</v>
      </c>
      <c r="F1211" t="s">
        <v>19</v>
      </c>
      <c r="G1211" t="s">
        <v>19</v>
      </c>
      <c r="H1211" t="s">
        <v>82</v>
      </c>
      <c r="I1211" t="s">
        <v>3000</v>
      </c>
      <c r="J1211">
        <v>89</v>
      </c>
      <c r="K1211" t="s">
        <v>84</v>
      </c>
      <c r="L1211" t="s">
        <v>85</v>
      </c>
      <c r="M1211" t="s">
        <v>86</v>
      </c>
      <c r="N1211">
        <v>2</v>
      </c>
      <c r="O1211" s="1">
        <v>44524.340057870373</v>
      </c>
      <c r="P1211" s="1">
        <v>44524.517592592594</v>
      </c>
      <c r="Q1211">
        <v>14392</v>
      </c>
      <c r="R1211">
        <v>947</v>
      </c>
      <c r="S1211" t="b">
        <v>0</v>
      </c>
      <c r="T1211" t="s">
        <v>87</v>
      </c>
      <c r="U1211" t="b">
        <v>0</v>
      </c>
      <c r="V1211" t="s">
        <v>99</v>
      </c>
      <c r="W1211" s="1">
        <v>44524.368981481479</v>
      </c>
      <c r="X1211">
        <v>648</v>
      </c>
      <c r="Y1211">
        <v>84</v>
      </c>
      <c r="Z1211">
        <v>0</v>
      </c>
      <c r="AA1211">
        <v>84</v>
      </c>
      <c r="AB1211">
        <v>0</v>
      </c>
      <c r="AC1211">
        <v>8</v>
      </c>
      <c r="AD1211">
        <v>5</v>
      </c>
      <c r="AE1211">
        <v>0</v>
      </c>
      <c r="AF1211">
        <v>0</v>
      </c>
      <c r="AG1211">
        <v>0</v>
      </c>
      <c r="AH1211" t="s">
        <v>182</v>
      </c>
      <c r="AI1211" s="1">
        <v>44524.517592592594</v>
      </c>
      <c r="AJ1211">
        <v>253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5</v>
      </c>
      <c r="AQ1211">
        <v>0</v>
      </c>
      <c r="AR1211">
        <v>0</v>
      </c>
      <c r="AS1211">
        <v>0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>
      <c r="A1212" t="s">
        <v>3001</v>
      </c>
      <c r="B1212" t="s">
        <v>79</v>
      </c>
      <c r="C1212" t="s">
        <v>2448</v>
      </c>
      <c r="D1212" t="s">
        <v>81</v>
      </c>
      <c r="E1212" s="2" t="str">
        <f>HYPERLINK("capsilon://?command=openfolder&amp;siteaddress=FAM.docvelocity-na8.net&amp;folderid=FX68B0EFAA-E0E6-74AD-3C75-45E68F6BC1DB","FX21116347")</f>
        <v>FX21116347</v>
      </c>
      <c r="F1212" t="s">
        <v>19</v>
      </c>
      <c r="G1212" t="s">
        <v>19</v>
      </c>
      <c r="H1212" t="s">
        <v>82</v>
      </c>
      <c r="I1212" t="s">
        <v>3002</v>
      </c>
      <c r="J1212">
        <v>28</v>
      </c>
      <c r="K1212" t="s">
        <v>84</v>
      </c>
      <c r="L1212" t="s">
        <v>85</v>
      </c>
      <c r="M1212" t="s">
        <v>86</v>
      </c>
      <c r="N1212">
        <v>2</v>
      </c>
      <c r="O1212" s="1">
        <v>44524.340266203704</v>
      </c>
      <c r="P1212" s="1">
        <v>44524.520300925928</v>
      </c>
      <c r="Q1212">
        <v>15218</v>
      </c>
      <c r="R1212">
        <v>337</v>
      </c>
      <c r="S1212" t="b">
        <v>0</v>
      </c>
      <c r="T1212" t="s">
        <v>87</v>
      </c>
      <c r="U1212" t="b">
        <v>0</v>
      </c>
      <c r="V1212" t="s">
        <v>290</v>
      </c>
      <c r="W1212" s="1">
        <v>44524.362870370373</v>
      </c>
      <c r="X1212">
        <v>104</v>
      </c>
      <c r="Y1212">
        <v>21</v>
      </c>
      <c r="Z1212">
        <v>0</v>
      </c>
      <c r="AA1212">
        <v>21</v>
      </c>
      <c r="AB1212">
        <v>0</v>
      </c>
      <c r="AC1212">
        <v>1</v>
      </c>
      <c r="AD1212">
        <v>7</v>
      </c>
      <c r="AE1212">
        <v>0</v>
      </c>
      <c r="AF1212">
        <v>0</v>
      </c>
      <c r="AG1212">
        <v>0</v>
      </c>
      <c r="AH1212" t="s">
        <v>182</v>
      </c>
      <c r="AI1212" s="1">
        <v>44524.520300925928</v>
      </c>
      <c r="AJ1212">
        <v>233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7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>
      <c r="A1213" t="s">
        <v>3003</v>
      </c>
      <c r="B1213" t="s">
        <v>79</v>
      </c>
      <c r="C1213" t="s">
        <v>2448</v>
      </c>
      <c r="D1213" t="s">
        <v>81</v>
      </c>
      <c r="E1213" s="2" t="str">
        <f>HYPERLINK("capsilon://?command=openfolder&amp;siteaddress=FAM.docvelocity-na8.net&amp;folderid=FX68B0EFAA-E0E6-74AD-3C75-45E68F6BC1DB","FX21116347")</f>
        <v>FX21116347</v>
      </c>
      <c r="F1213" t="s">
        <v>19</v>
      </c>
      <c r="G1213" t="s">
        <v>19</v>
      </c>
      <c r="H1213" t="s">
        <v>82</v>
      </c>
      <c r="I1213" t="s">
        <v>3004</v>
      </c>
      <c r="J1213">
        <v>28</v>
      </c>
      <c r="K1213" t="s">
        <v>84</v>
      </c>
      <c r="L1213" t="s">
        <v>85</v>
      </c>
      <c r="M1213" t="s">
        <v>86</v>
      </c>
      <c r="N1213">
        <v>2</v>
      </c>
      <c r="O1213" s="1">
        <v>44524.340439814812</v>
      </c>
      <c r="P1213" s="1">
        <v>44524.524606481478</v>
      </c>
      <c r="Q1213">
        <v>15315</v>
      </c>
      <c r="R1213">
        <v>597</v>
      </c>
      <c r="S1213" t="b">
        <v>0</v>
      </c>
      <c r="T1213" t="s">
        <v>87</v>
      </c>
      <c r="U1213" t="b">
        <v>0</v>
      </c>
      <c r="V1213" t="s">
        <v>103</v>
      </c>
      <c r="W1213" s="1">
        <v>44524.364861111113</v>
      </c>
      <c r="X1213">
        <v>226</v>
      </c>
      <c r="Y1213">
        <v>21</v>
      </c>
      <c r="Z1213">
        <v>0</v>
      </c>
      <c r="AA1213">
        <v>21</v>
      </c>
      <c r="AB1213">
        <v>0</v>
      </c>
      <c r="AC1213">
        <v>4</v>
      </c>
      <c r="AD1213">
        <v>7</v>
      </c>
      <c r="AE1213">
        <v>0</v>
      </c>
      <c r="AF1213">
        <v>0</v>
      </c>
      <c r="AG1213">
        <v>0</v>
      </c>
      <c r="AH1213" t="s">
        <v>182</v>
      </c>
      <c r="AI1213" s="1">
        <v>44524.524606481478</v>
      </c>
      <c r="AJ1213">
        <v>371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7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>
      <c r="A1214" t="s">
        <v>3005</v>
      </c>
      <c r="B1214" t="s">
        <v>79</v>
      </c>
      <c r="C1214" t="s">
        <v>2448</v>
      </c>
      <c r="D1214" t="s">
        <v>81</v>
      </c>
      <c r="E1214" s="2" t="str">
        <f>HYPERLINK("capsilon://?command=openfolder&amp;siteaddress=FAM.docvelocity-na8.net&amp;folderid=FX68B0EFAA-E0E6-74AD-3C75-45E68F6BC1DB","FX21116347")</f>
        <v>FX21116347</v>
      </c>
      <c r="F1214" t="s">
        <v>19</v>
      </c>
      <c r="G1214" t="s">
        <v>19</v>
      </c>
      <c r="H1214" t="s">
        <v>82</v>
      </c>
      <c r="I1214" t="s">
        <v>3006</v>
      </c>
      <c r="J1214">
        <v>28</v>
      </c>
      <c r="K1214" t="s">
        <v>84</v>
      </c>
      <c r="L1214" t="s">
        <v>85</v>
      </c>
      <c r="M1214" t="s">
        <v>86</v>
      </c>
      <c r="N1214">
        <v>2</v>
      </c>
      <c r="O1214" s="1">
        <v>44524.340729166666</v>
      </c>
      <c r="P1214" s="1">
        <v>44524.529733796298</v>
      </c>
      <c r="Q1214">
        <v>15813</v>
      </c>
      <c r="R1214">
        <v>517</v>
      </c>
      <c r="S1214" t="b">
        <v>0</v>
      </c>
      <c r="T1214" t="s">
        <v>87</v>
      </c>
      <c r="U1214" t="b">
        <v>0</v>
      </c>
      <c r="V1214" t="s">
        <v>290</v>
      </c>
      <c r="W1214" s="1">
        <v>44524.363738425927</v>
      </c>
      <c r="X1214">
        <v>75</v>
      </c>
      <c r="Y1214">
        <v>21</v>
      </c>
      <c r="Z1214">
        <v>0</v>
      </c>
      <c r="AA1214">
        <v>21</v>
      </c>
      <c r="AB1214">
        <v>0</v>
      </c>
      <c r="AC1214">
        <v>1</v>
      </c>
      <c r="AD1214">
        <v>7</v>
      </c>
      <c r="AE1214">
        <v>0</v>
      </c>
      <c r="AF1214">
        <v>0</v>
      </c>
      <c r="AG1214">
        <v>0</v>
      </c>
      <c r="AH1214" t="s">
        <v>182</v>
      </c>
      <c r="AI1214" s="1">
        <v>44524.529733796298</v>
      </c>
      <c r="AJ1214">
        <v>442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7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>
      <c r="A1215" t="s">
        <v>3007</v>
      </c>
      <c r="B1215" t="s">
        <v>79</v>
      </c>
      <c r="C1215" t="s">
        <v>3008</v>
      </c>
      <c r="D1215" t="s">
        <v>81</v>
      </c>
      <c r="E1215" s="2" t="str">
        <f>HYPERLINK("capsilon://?command=openfolder&amp;siteaddress=FAM.docvelocity-na8.net&amp;folderid=FX327363FB-2008-F4F1-C4EA-FF5F5AC495AA","FX211012956")</f>
        <v>FX211012956</v>
      </c>
      <c r="F1215" t="s">
        <v>19</v>
      </c>
      <c r="G1215" t="s">
        <v>19</v>
      </c>
      <c r="H1215" t="s">
        <v>82</v>
      </c>
      <c r="I1215" t="s">
        <v>3009</v>
      </c>
      <c r="J1215">
        <v>132</v>
      </c>
      <c r="K1215" t="s">
        <v>84</v>
      </c>
      <c r="L1215" t="s">
        <v>85</v>
      </c>
      <c r="M1215" t="s">
        <v>86</v>
      </c>
      <c r="N1215">
        <v>2</v>
      </c>
      <c r="O1215" s="1">
        <v>44524.349907407406</v>
      </c>
      <c r="P1215" s="1">
        <v>44524.526805555557</v>
      </c>
      <c r="Q1215">
        <v>15198</v>
      </c>
      <c r="R1215">
        <v>86</v>
      </c>
      <c r="S1215" t="b">
        <v>0</v>
      </c>
      <c r="T1215" t="s">
        <v>87</v>
      </c>
      <c r="U1215" t="b">
        <v>0</v>
      </c>
      <c r="V1215" t="s">
        <v>290</v>
      </c>
      <c r="W1215" s="1">
        <v>44524.364189814813</v>
      </c>
      <c r="X1215">
        <v>38</v>
      </c>
      <c r="Y1215">
        <v>0</v>
      </c>
      <c r="Z1215">
        <v>0</v>
      </c>
      <c r="AA1215">
        <v>0</v>
      </c>
      <c r="AB1215">
        <v>104</v>
      </c>
      <c r="AC1215">
        <v>0</v>
      </c>
      <c r="AD1215">
        <v>132</v>
      </c>
      <c r="AE1215">
        <v>0</v>
      </c>
      <c r="AF1215">
        <v>0</v>
      </c>
      <c r="AG1215">
        <v>0</v>
      </c>
      <c r="AH1215" t="s">
        <v>89</v>
      </c>
      <c r="AI1215" s="1">
        <v>44524.526805555557</v>
      </c>
      <c r="AJ1215">
        <v>48</v>
      </c>
      <c r="AK1215">
        <v>0</v>
      </c>
      <c r="AL1215">
        <v>0</v>
      </c>
      <c r="AM1215">
        <v>0</v>
      </c>
      <c r="AN1215">
        <v>104</v>
      </c>
      <c r="AO1215">
        <v>0</v>
      </c>
      <c r="AP1215">
        <v>132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>
      <c r="A1216" t="s">
        <v>3010</v>
      </c>
      <c r="B1216" t="s">
        <v>79</v>
      </c>
      <c r="C1216" t="s">
        <v>1474</v>
      </c>
      <c r="D1216" t="s">
        <v>81</v>
      </c>
      <c r="E1216" s="2" t="str">
        <f>HYPERLINK("capsilon://?command=openfolder&amp;siteaddress=FAM.docvelocity-na8.net&amp;folderid=FX92A6822D-4ACB-FB3F-D9CA-8CAD3150ACCD","FX21115364")</f>
        <v>FX21115364</v>
      </c>
      <c r="F1216" t="s">
        <v>19</v>
      </c>
      <c r="G1216" t="s">
        <v>19</v>
      </c>
      <c r="H1216" t="s">
        <v>82</v>
      </c>
      <c r="I1216" t="s">
        <v>3011</v>
      </c>
      <c r="J1216">
        <v>66</v>
      </c>
      <c r="K1216" t="s">
        <v>84</v>
      </c>
      <c r="L1216" t="s">
        <v>85</v>
      </c>
      <c r="M1216" t="s">
        <v>86</v>
      </c>
      <c r="N1216">
        <v>2</v>
      </c>
      <c r="O1216" s="1">
        <v>44524.350185185183</v>
      </c>
      <c r="P1216" s="1">
        <v>44524.533067129632</v>
      </c>
      <c r="Q1216">
        <v>14690</v>
      </c>
      <c r="R1216">
        <v>1111</v>
      </c>
      <c r="S1216" t="b">
        <v>0</v>
      </c>
      <c r="T1216" t="s">
        <v>87</v>
      </c>
      <c r="U1216" t="b">
        <v>0</v>
      </c>
      <c r="V1216" t="s">
        <v>88</v>
      </c>
      <c r="W1216" s="1">
        <v>44524.378194444442</v>
      </c>
      <c r="X1216">
        <v>423</v>
      </c>
      <c r="Y1216">
        <v>52</v>
      </c>
      <c r="Z1216">
        <v>0</v>
      </c>
      <c r="AA1216">
        <v>52</v>
      </c>
      <c r="AB1216">
        <v>0</v>
      </c>
      <c r="AC1216">
        <v>29</v>
      </c>
      <c r="AD1216">
        <v>14</v>
      </c>
      <c r="AE1216">
        <v>0</v>
      </c>
      <c r="AF1216">
        <v>0</v>
      </c>
      <c r="AG1216">
        <v>0</v>
      </c>
      <c r="AH1216" t="s">
        <v>89</v>
      </c>
      <c r="AI1216" s="1">
        <v>44524.533067129632</v>
      </c>
      <c r="AJ1216">
        <v>540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14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>
      <c r="A1217" t="s">
        <v>3012</v>
      </c>
      <c r="B1217" t="s">
        <v>79</v>
      </c>
      <c r="C1217" t="s">
        <v>1883</v>
      </c>
      <c r="D1217" t="s">
        <v>81</v>
      </c>
      <c r="E1217" s="2" t="str">
        <f>HYPERLINK("capsilon://?command=openfolder&amp;siteaddress=FAM.docvelocity-na8.net&amp;folderid=FXBD122297-8E18-6D06-CA2F-6BE3F84D8241","FX21106547")</f>
        <v>FX21106547</v>
      </c>
      <c r="F1217" t="s">
        <v>19</v>
      </c>
      <c r="G1217" t="s">
        <v>19</v>
      </c>
      <c r="H1217" t="s">
        <v>82</v>
      </c>
      <c r="I1217" t="s">
        <v>3013</v>
      </c>
      <c r="J1217">
        <v>48</v>
      </c>
      <c r="K1217" t="s">
        <v>84</v>
      </c>
      <c r="L1217" t="s">
        <v>85</v>
      </c>
      <c r="M1217" t="s">
        <v>86</v>
      </c>
      <c r="N1217">
        <v>1</v>
      </c>
      <c r="O1217" s="1">
        <v>44524.36310185185</v>
      </c>
      <c r="P1217" s="1">
        <v>44524.38790509259</v>
      </c>
      <c r="Q1217">
        <v>1658</v>
      </c>
      <c r="R1217">
        <v>485</v>
      </c>
      <c r="S1217" t="b">
        <v>0</v>
      </c>
      <c r="T1217" t="s">
        <v>87</v>
      </c>
      <c r="U1217" t="b">
        <v>0</v>
      </c>
      <c r="V1217" t="s">
        <v>231</v>
      </c>
      <c r="W1217" s="1">
        <v>44524.38790509259</v>
      </c>
      <c r="X1217">
        <v>450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48</v>
      </c>
      <c r="AE1217">
        <v>43</v>
      </c>
      <c r="AF1217">
        <v>0</v>
      </c>
      <c r="AG1217">
        <v>4</v>
      </c>
      <c r="AH1217" t="s">
        <v>87</v>
      </c>
      <c r="AI1217" t="s">
        <v>87</v>
      </c>
      <c r="AJ1217" t="s">
        <v>87</v>
      </c>
      <c r="AK1217" t="s">
        <v>87</v>
      </c>
      <c r="AL1217" t="s">
        <v>87</v>
      </c>
      <c r="AM1217" t="s">
        <v>87</v>
      </c>
      <c r="AN1217" t="s">
        <v>87</v>
      </c>
      <c r="AO1217" t="s">
        <v>87</v>
      </c>
      <c r="AP1217" t="s">
        <v>87</v>
      </c>
      <c r="AQ1217" t="s">
        <v>87</v>
      </c>
      <c r="AR1217" t="s">
        <v>87</v>
      </c>
      <c r="AS1217" t="s">
        <v>87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>
      <c r="A1218" t="s">
        <v>3014</v>
      </c>
      <c r="B1218" t="s">
        <v>79</v>
      </c>
      <c r="C1218" t="s">
        <v>3015</v>
      </c>
      <c r="D1218" t="s">
        <v>81</v>
      </c>
      <c r="E1218" s="2" t="str">
        <f>HYPERLINK("capsilon://?command=openfolder&amp;siteaddress=FAM.docvelocity-na8.net&amp;folderid=FX02C48F63-7412-DC10-9C42-422CCE14A65A","FX211110650")</f>
        <v>FX211110650</v>
      </c>
      <c r="F1218" t="s">
        <v>19</v>
      </c>
      <c r="G1218" t="s">
        <v>19</v>
      </c>
      <c r="H1218" t="s">
        <v>82</v>
      </c>
      <c r="I1218" t="s">
        <v>3016</v>
      </c>
      <c r="J1218">
        <v>38</v>
      </c>
      <c r="K1218" t="s">
        <v>84</v>
      </c>
      <c r="L1218" t="s">
        <v>85</v>
      </c>
      <c r="M1218" t="s">
        <v>86</v>
      </c>
      <c r="N1218">
        <v>2</v>
      </c>
      <c r="O1218" s="1">
        <v>44524.384166666663</v>
      </c>
      <c r="P1218" s="1">
        <v>44524.536990740744</v>
      </c>
      <c r="Q1218">
        <v>12427</v>
      </c>
      <c r="R1218">
        <v>777</v>
      </c>
      <c r="S1218" t="b">
        <v>0</v>
      </c>
      <c r="T1218" t="s">
        <v>87</v>
      </c>
      <c r="U1218" t="b">
        <v>0</v>
      </c>
      <c r="V1218" t="s">
        <v>231</v>
      </c>
      <c r="W1218" s="1">
        <v>44524.389652777776</v>
      </c>
      <c r="X1218">
        <v>151</v>
      </c>
      <c r="Y1218">
        <v>37</v>
      </c>
      <c r="Z1218">
        <v>0</v>
      </c>
      <c r="AA1218">
        <v>37</v>
      </c>
      <c r="AB1218">
        <v>0</v>
      </c>
      <c r="AC1218">
        <v>10</v>
      </c>
      <c r="AD1218">
        <v>1</v>
      </c>
      <c r="AE1218">
        <v>0</v>
      </c>
      <c r="AF1218">
        <v>0</v>
      </c>
      <c r="AG1218">
        <v>0</v>
      </c>
      <c r="AH1218" t="s">
        <v>182</v>
      </c>
      <c r="AI1218" s="1">
        <v>44524.536990740744</v>
      </c>
      <c r="AJ1218">
        <v>626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1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>
      <c r="A1219" t="s">
        <v>3017</v>
      </c>
      <c r="B1219" t="s">
        <v>79</v>
      </c>
      <c r="C1219" t="s">
        <v>1883</v>
      </c>
      <c r="D1219" t="s">
        <v>81</v>
      </c>
      <c r="E1219" s="2" t="str">
        <f>HYPERLINK("capsilon://?command=openfolder&amp;siteaddress=FAM.docvelocity-na8.net&amp;folderid=FXBD122297-8E18-6D06-CA2F-6BE3F84D8241","FX21106547")</f>
        <v>FX21106547</v>
      </c>
      <c r="F1219" t="s">
        <v>19</v>
      </c>
      <c r="G1219" t="s">
        <v>19</v>
      </c>
      <c r="H1219" t="s">
        <v>82</v>
      </c>
      <c r="I1219" t="s">
        <v>3013</v>
      </c>
      <c r="J1219">
        <v>150</v>
      </c>
      <c r="K1219" t="s">
        <v>84</v>
      </c>
      <c r="L1219" t="s">
        <v>85</v>
      </c>
      <c r="M1219" t="s">
        <v>86</v>
      </c>
      <c r="N1219">
        <v>2</v>
      </c>
      <c r="O1219" s="1">
        <v>44524.388784722221</v>
      </c>
      <c r="P1219" s="1">
        <v>44524.502303240741</v>
      </c>
      <c r="Q1219">
        <v>6831</v>
      </c>
      <c r="R1219">
        <v>2977</v>
      </c>
      <c r="S1219" t="b">
        <v>0</v>
      </c>
      <c r="T1219" t="s">
        <v>87</v>
      </c>
      <c r="U1219" t="b">
        <v>1</v>
      </c>
      <c r="V1219" t="s">
        <v>130</v>
      </c>
      <c r="W1219" s="1">
        <v>44524.437731481485</v>
      </c>
      <c r="X1219">
        <v>1944</v>
      </c>
      <c r="Y1219">
        <v>176</v>
      </c>
      <c r="Z1219">
        <v>0</v>
      </c>
      <c r="AA1219">
        <v>176</v>
      </c>
      <c r="AB1219">
        <v>0</v>
      </c>
      <c r="AC1219">
        <v>111</v>
      </c>
      <c r="AD1219">
        <v>-26</v>
      </c>
      <c r="AE1219">
        <v>0</v>
      </c>
      <c r="AF1219">
        <v>0</v>
      </c>
      <c r="AG1219">
        <v>0</v>
      </c>
      <c r="AH1219" t="s">
        <v>89</v>
      </c>
      <c r="AI1219" s="1">
        <v>44524.502303240741</v>
      </c>
      <c r="AJ1219">
        <v>977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-26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>
      <c r="A1220" t="s">
        <v>3018</v>
      </c>
      <c r="B1220" t="s">
        <v>79</v>
      </c>
      <c r="C1220" t="s">
        <v>1321</v>
      </c>
      <c r="D1220" t="s">
        <v>81</v>
      </c>
      <c r="E1220" s="2" t="str">
        <f>HYPERLINK("capsilon://?command=openfolder&amp;siteaddress=FAM.docvelocity-na8.net&amp;folderid=FX48AE1FC0-C4AE-E5A6-2E8E-64236B153A7F","FX211010203")</f>
        <v>FX211010203</v>
      </c>
      <c r="F1220" t="s">
        <v>19</v>
      </c>
      <c r="G1220" t="s">
        <v>19</v>
      </c>
      <c r="H1220" t="s">
        <v>82</v>
      </c>
      <c r="I1220" t="s">
        <v>3019</v>
      </c>
      <c r="J1220">
        <v>66</v>
      </c>
      <c r="K1220" t="s">
        <v>84</v>
      </c>
      <c r="L1220" t="s">
        <v>85</v>
      </c>
      <c r="M1220" t="s">
        <v>86</v>
      </c>
      <c r="N1220">
        <v>2</v>
      </c>
      <c r="O1220" s="1">
        <v>44524.401631944442</v>
      </c>
      <c r="P1220" s="1">
        <v>44524.535543981481</v>
      </c>
      <c r="Q1220">
        <v>10849</v>
      </c>
      <c r="R1220">
        <v>721</v>
      </c>
      <c r="S1220" t="b">
        <v>0</v>
      </c>
      <c r="T1220" t="s">
        <v>87</v>
      </c>
      <c r="U1220" t="b">
        <v>0</v>
      </c>
      <c r="V1220" t="s">
        <v>88</v>
      </c>
      <c r="W1220" s="1">
        <v>44524.431157407409</v>
      </c>
      <c r="X1220">
        <v>508</v>
      </c>
      <c r="Y1220">
        <v>52</v>
      </c>
      <c r="Z1220">
        <v>0</v>
      </c>
      <c r="AA1220">
        <v>52</v>
      </c>
      <c r="AB1220">
        <v>0</v>
      </c>
      <c r="AC1220">
        <v>31</v>
      </c>
      <c r="AD1220">
        <v>14</v>
      </c>
      <c r="AE1220">
        <v>0</v>
      </c>
      <c r="AF1220">
        <v>0</v>
      </c>
      <c r="AG1220">
        <v>0</v>
      </c>
      <c r="AH1220" t="s">
        <v>89</v>
      </c>
      <c r="AI1220" s="1">
        <v>44524.535543981481</v>
      </c>
      <c r="AJ1220">
        <v>213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14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>
      <c r="A1221" t="s">
        <v>3020</v>
      </c>
      <c r="B1221" t="s">
        <v>79</v>
      </c>
      <c r="C1221" t="s">
        <v>3021</v>
      </c>
      <c r="D1221" t="s">
        <v>81</v>
      </c>
      <c r="E1221" s="2" t="str">
        <f>HYPERLINK("capsilon://?command=openfolder&amp;siteaddress=FAM.docvelocity-na8.net&amp;folderid=FX7A0A3BD1-E6D3-7875-6EFE-757D2BC46068","FX211112803")</f>
        <v>FX211112803</v>
      </c>
      <c r="F1221" t="s">
        <v>19</v>
      </c>
      <c r="G1221" t="s">
        <v>19</v>
      </c>
      <c r="H1221" t="s">
        <v>82</v>
      </c>
      <c r="I1221" t="s">
        <v>3022</v>
      </c>
      <c r="J1221">
        <v>38</v>
      </c>
      <c r="K1221" t="s">
        <v>84</v>
      </c>
      <c r="L1221" t="s">
        <v>85</v>
      </c>
      <c r="M1221" t="s">
        <v>86</v>
      </c>
      <c r="N1221">
        <v>2</v>
      </c>
      <c r="O1221" s="1">
        <v>44524.414224537039</v>
      </c>
      <c r="P1221" s="1">
        <v>44524.536643518521</v>
      </c>
      <c r="Q1221">
        <v>10128</v>
      </c>
      <c r="R1221">
        <v>449</v>
      </c>
      <c r="S1221" t="b">
        <v>0</v>
      </c>
      <c r="T1221" t="s">
        <v>87</v>
      </c>
      <c r="U1221" t="b">
        <v>0</v>
      </c>
      <c r="V1221" t="s">
        <v>103</v>
      </c>
      <c r="W1221" s="1">
        <v>44524.432222222225</v>
      </c>
      <c r="X1221">
        <v>322</v>
      </c>
      <c r="Y1221">
        <v>37</v>
      </c>
      <c r="Z1221">
        <v>0</v>
      </c>
      <c r="AA1221">
        <v>37</v>
      </c>
      <c r="AB1221">
        <v>0</v>
      </c>
      <c r="AC1221">
        <v>24</v>
      </c>
      <c r="AD1221">
        <v>1</v>
      </c>
      <c r="AE1221">
        <v>0</v>
      </c>
      <c r="AF1221">
        <v>0</v>
      </c>
      <c r="AG1221">
        <v>0</v>
      </c>
      <c r="AH1221" t="s">
        <v>104</v>
      </c>
      <c r="AI1221" s="1">
        <v>44524.536643518521</v>
      </c>
      <c r="AJ1221">
        <v>127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>
      <c r="A1222" t="s">
        <v>3023</v>
      </c>
      <c r="B1222" t="s">
        <v>79</v>
      </c>
      <c r="C1222" t="s">
        <v>3024</v>
      </c>
      <c r="D1222" t="s">
        <v>81</v>
      </c>
      <c r="E1222" s="2" t="str">
        <f>HYPERLINK("capsilon://?command=openfolder&amp;siteaddress=FAM.docvelocity-na8.net&amp;folderid=FXC2440416-DEEF-6AFC-6579-AC4C8E64D7D5","FX211112138")</f>
        <v>FX211112138</v>
      </c>
      <c r="F1222" t="s">
        <v>19</v>
      </c>
      <c r="G1222" t="s">
        <v>19</v>
      </c>
      <c r="H1222" t="s">
        <v>82</v>
      </c>
      <c r="I1222" t="s">
        <v>3025</v>
      </c>
      <c r="J1222">
        <v>203</v>
      </c>
      <c r="K1222" t="s">
        <v>84</v>
      </c>
      <c r="L1222" t="s">
        <v>85</v>
      </c>
      <c r="M1222" t="s">
        <v>86</v>
      </c>
      <c r="N1222">
        <v>1</v>
      </c>
      <c r="O1222" s="1">
        <v>44524.423518518517</v>
      </c>
      <c r="P1222" s="1">
        <v>44524.489895833336</v>
      </c>
      <c r="Q1222">
        <v>4369</v>
      </c>
      <c r="R1222">
        <v>1366</v>
      </c>
      <c r="S1222" t="b">
        <v>0</v>
      </c>
      <c r="T1222" t="s">
        <v>87</v>
      </c>
      <c r="U1222" t="b">
        <v>0</v>
      </c>
      <c r="V1222" t="s">
        <v>231</v>
      </c>
      <c r="W1222" s="1">
        <v>44524.489895833336</v>
      </c>
      <c r="X1222">
        <v>656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203</v>
      </c>
      <c r="AE1222">
        <v>180</v>
      </c>
      <c r="AF1222">
        <v>0</v>
      </c>
      <c r="AG1222">
        <v>7</v>
      </c>
      <c r="AH1222" t="s">
        <v>87</v>
      </c>
      <c r="AI1222" t="s">
        <v>87</v>
      </c>
      <c r="AJ1222" t="s">
        <v>87</v>
      </c>
      <c r="AK1222" t="s">
        <v>87</v>
      </c>
      <c r="AL1222" t="s">
        <v>87</v>
      </c>
      <c r="AM1222" t="s">
        <v>87</v>
      </c>
      <c r="AN1222" t="s">
        <v>87</v>
      </c>
      <c r="AO1222" t="s">
        <v>87</v>
      </c>
      <c r="AP1222" t="s">
        <v>87</v>
      </c>
      <c r="AQ1222" t="s">
        <v>87</v>
      </c>
      <c r="AR1222" t="s">
        <v>87</v>
      </c>
      <c r="AS1222" t="s">
        <v>87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>
      <c r="A1223" t="s">
        <v>3026</v>
      </c>
      <c r="B1223" t="s">
        <v>79</v>
      </c>
      <c r="C1223" t="s">
        <v>1607</v>
      </c>
      <c r="D1223" t="s">
        <v>81</v>
      </c>
      <c r="E1223" s="2" t="str">
        <f>HYPERLINK("capsilon://?command=openfolder&amp;siteaddress=FAM.docvelocity-na8.net&amp;folderid=FX5E45893B-696E-379E-D69E-83A9B2D70AFA","FX21116826")</f>
        <v>FX21116826</v>
      </c>
      <c r="F1223" t="s">
        <v>19</v>
      </c>
      <c r="G1223" t="s">
        <v>19</v>
      </c>
      <c r="H1223" t="s">
        <v>82</v>
      </c>
      <c r="I1223" t="s">
        <v>3027</v>
      </c>
      <c r="J1223">
        <v>66</v>
      </c>
      <c r="K1223" t="s">
        <v>137</v>
      </c>
      <c r="L1223" t="s">
        <v>19</v>
      </c>
      <c r="M1223" t="s">
        <v>81</v>
      </c>
      <c r="N1223">
        <v>0</v>
      </c>
      <c r="O1223" s="1">
        <v>44524.431423611109</v>
      </c>
      <c r="P1223" s="1">
        <v>44524.432349537034</v>
      </c>
      <c r="Q1223">
        <v>53</v>
      </c>
      <c r="R1223">
        <v>27</v>
      </c>
      <c r="S1223" t="b">
        <v>0</v>
      </c>
      <c r="T1223" t="s">
        <v>87</v>
      </c>
      <c r="U1223" t="b">
        <v>0</v>
      </c>
      <c r="V1223" t="s">
        <v>87</v>
      </c>
      <c r="W1223" t="s">
        <v>87</v>
      </c>
      <c r="X1223" t="s">
        <v>87</v>
      </c>
      <c r="Y1223" t="s">
        <v>87</v>
      </c>
      <c r="Z1223" t="s">
        <v>87</v>
      </c>
      <c r="AA1223" t="s">
        <v>87</v>
      </c>
      <c r="AB1223" t="s">
        <v>87</v>
      </c>
      <c r="AC1223" t="s">
        <v>87</v>
      </c>
      <c r="AD1223" t="s">
        <v>87</v>
      </c>
      <c r="AE1223" t="s">
        <v>87</v>
      </c>
      <c r="AF1223" t="s">
        <v>87</v>
      </c>
      <c r="AG1223" t="s">
        <v>87</v>
      </c>
      <c r="AH1223" t="s">
        <v>87</v>
      </c>
      <c r="AI1223" t="s">
        <v>87</v>
      </c>
      <c r="AJ1223" t="s">
        <v>87</v>
      </c>
      <c r="AK1223" t="s">
        <v>87</v>
      </c>
      <c r="AL1223" t="s">
        <v>87</v>
      </c>
      <c r="AM1223" t="s">
        <v>87</v>
      </c>
      <c r="AN1223" t="s">
        <v>87</v>
      </c>
      <c r="AO1223" t="s">
        <v>87</v>
      </c>
      <c r="AP1223" t="s">
        <v>87</v>
      </c>
      <c r="AQ1223" t="s">
        <v>87</v>
      </c>
      <c r="AR1223" t="s">
        <v>87</v>
      </c>
      <c r="AS1223" t="s">
        <v>87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>
      <c r="A1224" t="s">
        <v>3028</v>
      </c>
      <c r="B1224" t="s">
        <v>79</v>
      </c>
      <c r="C1224" t="s">
        <v>1607</v>
      </c>
      <c r="D1224" t="s">
        <v>81</v>
      </c>
      <c r="E1224" s="2" t="str">
        <f>HYPERLINK("capsilon://?command=openfolder&amp;siteaddress=FAM.docvelocity-na8.net&amp;folderid=FX5E45893B-696E-379E-D69E-83A9B2D70AFA","FX21116826")</f>
        <v>FX21116826</v>
      </c>
      <c r="F1224" t="s">
        <v>19</v>
      </c>
      <c r="G1224" t="s">
        <v>19</v>
      </c>
      <c r="H1224" t="s">
        <v>82</v>
      </c>
      <c r="I1224" t="s">
        <v>3029</v>
      </c>
      <c r="J1224">
        <v>66</v>
      </c>
      <c r="K1224" t="s">
        <v>137</v>
      </c>
      <c r="L1224" t="s">
        <v>19</v>
      </c>
      <c r="M1224" t="s">
        <v>81</v>
      </c>
      <c r="N1224">
        <v>0</v>
      </c>
      <c r="O1224" s="1">
        <v>44524.432175925926</v>
      </c>
      <c r="P1224" s="1">
        <v>44524.432384259257</v>
      </c>
      <c r="Q1224">
        <v>11</v>
      </c>
      <c r="R1224">
        <v>7</v>
      </c>
      <c r="S1224" t="b">
        <v>0</v>
      </c>
      <c r="T1224" t="s">
        <v>87</v>
      </c>
      <c r="U1224" t="b">
        <v>0</v>
      </c>
      <c r="V1224" t="s">
        <v>87</v>
      </c>
      <c r="W1224" t="s">
        <v>87</v>
      </c>
      <c r="X1224" t="s">
        <v>87</v>
      </c>
      <c r="Y1224" t="s">
        <v>87</v>
      </c>
      <c r="Z1224" t="s">
        <v>87</v>
      </c>
      <c r="AA1224" t="s">
        <v>87</v>
      </c>
      <c r="AB1224" t="s">
        <v>87</v>
      </c>
      <c r="AC1224" t="s">
        <v>87</v>
      </c>
      <c r="AD1224" t="s">
        <v>87</v>
      </c>
      <c r="AE1224" t="s">
        <v>87</v>
      </c>
      <c r="AF1224" t="s">
        <v>87</v>
      </c>
      <c r="AG1224" t="s">
        <v>87</v>
      </c>
      <c r="AH1224" t="s">
        <v>87</v>
      </c>
      <c r="AI1224" t="s">
        <v>87</v>
      </c>
      <c r="AJ1224" t="s">
        <v>87</v>
      </c>
      <c r="AK1224" t="s">
        <v>87</v>
      </c>
      <c r="AL1224" t="s">
        <v>87</v>
      </c>
      <c r="AM1224" t="s">
        <v>87</v>
      </c>
      <c r="AN1224" t="s">
        <v>87</v>
      </c>
      <c r="AO1224" t="s">
        <v>87</v>
      </c>
      <c r="AP1224" t="s">
        <v>87</v>
      </c>
      <c r="AQ1224" t="s">
        <v>87</v>
      </c>
      <c r="AR1224" t="s">
        <v>87</v>
      </c>
      <c r="AS1224" t="s">
        <v>87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>
      <c r="A1225" t="s">
        <v>3030</v>
      </c>
      <c r="B1225" t="s">
        <v>79</v>
      </c>
      <c r="C1225" t="s">
        <v>2737</v>
      </c>
      <c r="D1225" t="s">
        <v>81</v>
      </c>
      <c r="E1225" s="2" t="str">
        <f>HYPERLINK("capsilon://?command=openfolder&amp;siteaddress=FAM.docvelocity-na8.net&amp;folderid=FXDE0DD657-F15D-3D09-031D-99D22BD08070","FX211111806")</f>
        <v>FX211111806</v>
      </c>
      <c r="F1225" t="s">
        <v>19</v>
      </c>
      <c r="G1225" t="s">
        <v>19</v>
      </c>
      <c r="H1225" t="s">
        <v>82</v>
      </c>
      <c r="I1225" t="s">
        <v>3031</v>
      </c>
      <c r="J1225">
        <v>28</v>
      </c>
      <c r="K1225" t="s">
        <v>84</v>
      </c>
      <c r="L1225" t="s">
        <v>85</v>
      </c>
      <c r="M1225" t="s">
        <v>86</v>
      </c>
      <c r="N1225">
        <v>2</v>
      </c>
      <c r="O1225" s="1">
        <v>44524.432245370372</v>
      </c>
      <c r="P1225" s="1">
        <v>44524.537245370368</v>
      </c>
      <c r="Q1225">
        <v>8662</v>
      </c>
      <c r="R1225">
        <v>410</v>
      </c>
      <c r="S1225" t="b">
        <v>0</v>
      </c>
      <c r="T1225" t="s">
        <v>87</v>
      </c>
      <c r="U1225" t="b">
        <v>0</v>
      </c>
      <c r="V1225" t="s">
        <v>147</v>
      </c>
      <c r="W1225" s="1">
        <v>44524.435370370367</v>
      </c>
      <c r="X1225">
        <v>264</v>
      </c>
      <c r="Y1225">
        <v>21</v>
      </c>
      <c r="Z1225">
        <v>0</v>
      </c>
      <c r="AA1225">
        <v>21</v>
      </c>
      <c r="AB1225">
        <v>0</v>
      </c>
      <c r="AC1225">
        <v>4</v>
      </c>
      <c r="AD1225">
        <v>7</v>
      </c>
      <c r="AE1225">
        <v>0</v>
      </c>
      <c r="AF1225">
        <v>0</v>
      </c>
      <c r="AG1225">
        <v>0</v>
      </c>
      <c r="AH1225" t="s">
        <v>89</v>
      </c>
      <c r="AI1225" s="1">
        <v>44524.537245370368</v>
      </c>
      <c r="AJ1225">
        <v>146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7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>
      <c r="A1226" t="s">
        <v>3032</v>
      </c>
      <c r="B1226" t="s">
        <v>79</v>
      </c>
      <c r="C1226" t="s">
        <v>2737</v>
      </c>
      <c r="D1226" t="s">
        <v>81</v>
      </c>
      <c r="E1226" s="2" t="str">
        <f>HYPERLINK("capsilon://?command=openfolder&amp;siteaddress=FAM.docvelocity-na8.net&amp;folderid=FXDE0DD657-F15D-3D09-031D-99D22BD08070","FX211111806")</f>
        <v>FX211111806</v>
      </c>
      <c r="F1226" t="s">
        <v>19</v>
      </c>
      <c r="G1226" t="s">
        <v>19</v>
      </c>
      <c r="H1226" t="s">
        <v>82</v>
      </c>
      <c r="I1226" t="s">
        <v>3033</v>
      </c>
      <c r="J1226">
        <v>28</v>
      </c>
      <c r="K1226" t="s">
        <v>84</v>
      </c>
      <c r="L1226" t="s">
        <v>85</v>
      </c>
      <c r="M1226" t="s">
        <v>86</v>
      </c>
      <c r="N1226">
        <v>2</v>
      </c>
      <c r="O1226" s="1">
        <v>44524.432546296295</v>
      </c>
      <c r="P1226" s="1">
        <v>44524.539363425924</v>
      </c>
      <c r="Q1226">
        <v>8838</v>
      </c>
      <c r="R1226">
        <v>391</v>
      </c>
      <c r="S1226" t="b">
        <v>0</v>
      </c>
      <c r="T1226" t="s">
        <v>87</v>
      </c>
      <c r="U1226" t="b">
        <v>0</v>
      </c>
      <c r="V1226" t="s">
        <v>88</v>
      </c>
      <c r="W1226" s="1">
        <v>44524.434861111113</v>
      </c>
      <c r="X1226">
        <v>156</v>
      </c>
      <c r="Y1226">
        <v>21</v>
      </c>
      <c r="Z1226">
        <v>0</v>
      </c>
      <c r="AA1226">
        <v>21</v>
      </c>
      <c r="AB1226">
        <v>0</v>
      </c>
      <c r="AC1226">
        <v>10</v>
      </c>
      <c r="AD1226">
        <v>7</v>
      </c>
      <c r="AE1226">
        <v>0</v>
      </c>
      <c r="AF1226">
        <v>0</v>
      </c>
      <c r="AG1226">
        <v>0</v>
      </c>
      <c r="AH1226" t="s">
        <v>104</v>
      </c>
      <c r="AI1226" s="1">
        <v>44524.539363425924</v>
      </c>
      <c r="AJ1226">
        <v>235</v>
      </c>
      <c r="AK1226">
        <v>1</v>
      </c>
      <c r="AL1226">
        <v>0</v>
      </c>
      <c r="AM1226">
        <v>1</v>
      </c>
      <c r="AN1226">
        <v>0</v>
      </c>
      <c r="AO1226">
        <v>1</v>
      </c>
      <c r="AP1226">
        <v>6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>
      <c r="A1227" t="s">
        <v>3034</v>
      </c>
      <c r="B1227" t="s">
        <v>79</v>
      </c>
      <c r="C1227" t="s">
        <v>3035</v>
      </c>
      <c r="D1227" t="s">
        <v>81</v>
      </c>
      <c r="E1227" s="2" t="str">
        <f>HYPERLINK("capsilon://?command=openfolder&amp;siteaddress=FAM.docvelocity-na8.net&amp;folderid=FX9BB5A56A-25AB-7597-F78C-91E2437E06D9","FX211112833")</f>
        <v>FX211112833</v>
      </c>
      <c r="F1227" t="s">
        <v>19</v>
      </c>
      <c r="G1227" t="s">
        <v>19</v>
      </c>
      <c r="H1227" t="s">
        <v>82</v>
      </c>
      <c r="I1227" t="s">
        <v>3036</v>
      </c>
      <c r="J1227">
        <v>38</v>
      </c>
      <c r="K1227" t="s">
        <v>84</v>
      </c>
      <c r="L1227" t="s">
        <v>85</v>
      </c>
      <c r="M1227" t="s">
        <v>86</v>
      </c>
      <c r="N1227">
        <v>2</v>
      </c>
      <c r="O1227" s="1">
        <v>44524.450578703705</v>
      </c>
      <c r="P1227" s="1">
        <v>44524.545046296298</v>
      </c>
      <c r="Q1227">
        <v>6981</v>
      </c>
      <c r="R1227">
        <v>1181</v>
      </c>
      <c r="S1227" t="b">
        <v>0</v>
      </c>
      <c r="T1227" t="s">
        <v>87</v>
      </c>
      <c r="U1227" t="b">
        <v>0</v>
      </c>
      <c r="V1227" t="s">
        <v>147</v>
      </c>
      <c r="W1227" s="1">
        <v>44524.456435185188</v>
      </c>
      <c r="X1227">
        <v>486</v>
      </c>
      <c r="Y1227">
        <v>37</v>
      </c>
      <c r="Z1227">
        <v>0</v>
      </c>
      <c r="AA1227">
        <v>37</v>
      </c>
      <c r="AB1227">
        <v>0</v>
      </c>
      <c r="AC1227">
        <v>24</v>
      </c>
      <c r="AD1227">
        <v>1</v>
      </c>
      <c r="AE1227">
        <v>0</v>
      </c>
      <c r="AF1227">
        <v>0</v>
      </c>
      <c r="AG1227">
        <v>0</v>
      </c>
      <c r="AH1227" t="s">
        <v>182</v>
      </c>
      <c r="AI1227" s="1">
        <v>44524.545046296298</v>
      </c>
      <c r="AJ1227">
        <v>695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>
      <c r="A1228" t="s">
        <v>3037</v>
      </c>
      <c r="B1228" t="s">
        <v>79</v>
      </c>
      <c r="C1228" t="s">
        <v>3038</v>
      </c>
      <c r="D1228" t="s">
        <v>81</v>
      </c>
      <c r="E1228" s="2" t="str">
        <f>HYPERLINK("capsilon://?command=openfolder&amp;siteaddress=FAM.docvelocity-na8.net&amp;folderid=FXE2319A4D-D6D2-3785-2903-5C615A1F409A","FX2111487")</f>
        <v>FX2111487</v>
      </c>
      <c r="F1228" t="s">
        <v>19</v>
      </c>
      <c r="G1228" t="s">
        <v>19</v>
      </c>
      <c r="H1228" t="s">
        <v>82</v>
      </c>
      <c r="I1228" t="s">
        <v>3039</v>
      </c>
      <c r="J1228">
        <v>188</v>
      </c>
      <c r="K1228" t="s">
        <v>84</v>
      </c>
      <c r="L1228" t="s">
        <v>85</v>
      </c>
      <c r="M1228" t="s">
        <v>86</v>
      </c>
      <c r="N1228">
        <v>2</v>
      </c>
      <c r="O1228" s="1">
        <v>44524.451724537037</v>
      </c>
      <c r="P1228" s="1">
        <v>44524.545543981483</v>
      </c>
      <c r="Q1228">
        <v>6539</v>
      </c>
      <c r="R1228">
        <v>1567</v>
      </c>
      <c r="S1228" t="b">
        <v>0</v>
      </c>
      <c r="T1228" t="s">
        <v>87</v>
      </c>
      <c r="U1228" t="b">
        <v>0</v>
      </c>
      <c r="V1228" t="s">
        <v>88</v>
      </c>
      <c r="W1228" s="1">
        <v>44524.461944444447</v>
      </c>
      <c r="X1228">
        <v>851</v>
      </c>
      <c r="Y1228">
        <v>173</v>
      </c>
      <c r="Z1228">
        <v>0</v>
      </c>
      <c r="AA1228">
        <v>173</v>
      </c>
      <c r="AB1228">
        <v>0</v>
      </c>
      <c r="AC1228">
        <v>64</v>
      </c>
      <c r="AD1228">
        <v>15</v>
      </c>
      <c r="AE1228">
        <v>0</v>
      </c>
      <c r="AF1228">
        <v>0</v>
      </c>
      <c r="AG1228">
        <v>0</v>
      </c>
      <c r="AH1228" t="s">
        <v>89</v>
      </c>
      <c r="AI1228" s="1">
        <v>44524.545543981483</v>
      </c>
      <c r="AJ1228">
        <v>716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15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>
      <c r="A1229" t="s">
        <v>3040</v>
      </c>
      <c r="B1229" t="s">
        <v>79</v>
      </c>
      <c r="C1229" t="s">
        <v>3041</v>
      </c>
      <c r="D1229" t="s">
        <v>81</v>
      </c>
      <c r="E1229" s="2" t="str">
        <f>HYPERLINK("capsilon://?command=openfolder&amp;siteaddress=FAM.docvelocity-na8.net&amp;folderid=FX57028433-E67B-5EE2-B4C3-E6C286DE6564","FX21098426")</f>
        <v>FX21098426</v>
      </c>
      <c r="F1229" t="s">
        <v>19</v>
      </c>
      <c r="G1229" t="s">
        <v>19</v>
      </c>
      <c r="H1229" t="s">
        <v>82</v>
      </c>
      <c r="I1229" t="s">
        <v>3042</v>
      </c>
      <c r="J1229">
        <v>508</v>
      </c>
      <c r="K1229" t="s">
        <v>84</v>
      </c>
      <c r="L1229" t="s">
        <v>85</v>
      </c>
      <c r="M1229" t="s">
        <v>86</v>
      </c>
      <c r="N1229">
        <v>1</v>
      </c>
      <c r="O1229" s="1">
        <v>44524.45521990741</v>
      </c>
      <c r="P1229" s="1">
        <v>44524.551493055558</v>
      </c>
      <c r="Q1229">
        <v>6245</v>
      </c>
      <c r="R1229">
        <v>2073</v>
      </c>
      <c r="S1229" t="b">
        <v>0</v>
      </c>
      <c r="T1229" t="s">
        <v>87</v>
      </c>
      <c r="U1229" t="b">
        <v>0</v>
      </c>
      <c r="V1229" t="s">
        <v>181</v>
      </c>
      <c r="W1229" s="1">
        <v>44524.551493055558</v>
      </c>
      <c r="X1229">
        <v>620</v>
      </c>
      <c r="Y1229">
        <v>394</v>
      </c>
      <c r="Z1229">
        <v>0</v>
      </c>
      <c r="AA1229">
        <v>394</v>
      </c>
      <c r="AB1229">
        <v>0</v>
      </c>
      <c r="AC1229">
        <v>0</v>
      </c>
      <c r="AD1229">
        <v>114</v>
      </c>
      <c r="AE1229">
        <v>52</v>
      </c>
      <c r="AF1229">
        <v>0</v>
      </c>
      <c r="AG1229">
        <v>1</v>
      </c>
      <c r="AH1229" t="s">
        <v>87</v>
      </c>
      <c r="AI1229" t="s">
        <v>87</v>
      </c>
      <c r="AJ1229" t="s">
        <v>87</v>
      </c>
      <c r="AK1229" t="s">
        <v>87</v>
      </c>
      <c r="AL1229" t="s">
        <v>87</v>
      </c>
      <c r="AM1229" t="s">
        <v>87</v>
      </c>
      <c r="AN1229" t="s">
        <v>87</v>
      </c>
      <c r="AO1229" t="s">
        <v>87</v>
      </c>
      <c r="AP1229" t="s">
        <v>87</v>
      </c>
      <c r="AQ1229" t="s">
        <v>87</v>
      </c>
      <c r="AR1229" t="s">
        <v>87</v>
      </c>
      <c r="AS1229" t="s">
        <v>87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>
      <c r="A1230" t="s">
        <v>3043</v>
      </c>
      <c r="B1230" t="s">
        <v>79</v>
      </c>
      <c r="C1230" t="s">
        <v>955</v>
      </c>
      <c r="D1230" t="s">
        <v>81</v>
      </c>
      <c r="E1230" s="2" t="str">
        <f>HYPERLINK("capsilon://?command=openfolder&amp;siteaddress=FAM.docvelocity-na8.net&amp;folderid=FXE21B2121-3E76-622A-9455-739E36530140","FX211010555")</f>
        <v>FX211010555</v>
      </c>
      <c r="F1230" t="s">
        <v>19</v>
      </c>
      <c r="G1230" t="s">
        <v>19</v>
      </c>
      <c r="H1230" t="s">
        <v>82</v>
      </c>
      <c r="I1230" t="s">
        <v>3044</v>
      </c>
      <c r="J1230">
        <v>132</v>
      </c>
      <c r="K1230" t="s">
        <v>84</v>
      </c>
      <c r="L1230" t="s">
        <v>85</v>
      </c>
      <c r="M1230" t="s">
        <v>86</v>
      </c>
      <c r="N1230">
        <v>2</v>
      </c>
      <c r="O1230" s="1">
        <v>44524.455462962964</v>
      </c>
      <c r="P1230" s="1">
        <v>44524.54005787037</v>
      </c>
      <c r="Q1230">
        <v>7165</v>
      </c>
      <c r="R1230">
        <v>144</v>
      </c>
      <c r="S1230" t="b">
        <v>0</v>
      </c>
      <c r="T1230" t="s">
        <v>87</v>
      </c>
      <c r="U1230" t="b">
        <v>0</v>
      </c>
      <c r="V1230" t="s">
        <v>147</v>
      </c>
      <c r="W1230" s="1">
        <v>44524.457430555558</v>
      </c>
      <c r="X1230">
        <v>85</v>
      </c>
      <c r="Y1230">
        <v>0</v>
      </c>
      <c r="Z1230">
        <v>0</v>
      </c>
      <c r="AA1230">
        <v>0</v>
      </c>
      <c r="AB1230">
        <v>104</v>
      </c>
      <c r="AC1230">
        <v>0</v>
      </c>
      <c r="AD1230">
        <v>132</v>
      </c>
      <c r="AE1230">
        <v>0</v>
      </c>
      <c r="AF1230">
        <v>0</v>
      </c>
      <c r="AG1230">
        <v>0</v>
      </c>
      <c r="AH1230" t="s">
        <v>104</v>
      </c>
      <c r="AI1230" s="1">
        <v>44524.54005787037</v>
      </c>
      <c r="AJ1230">
        <v>59</v>
      </c>
      <c r="AK1230">
        <v>0</v>
      </c>
      <c r="AL1230">
        <v>0</v>
      </c>
      <c r="AM1230">
        <v>0</v>
      </c>
      <c r="AN1230">
        <v>104</v>
      </c>
      <c r="AO1230">
        <v>0</v>
      </c>
      <c r="AP1230">
        <v>132</v>
      </c>
      <c r="AQ1230">
        <v>0</v>
      </c>
      <c r="AR1230">
        <v>0</v>
      </c>
      <c r="AS1230">
        <v>0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>
      <c r="A1231" t="s">
        <v>3045</v>
      </c>
      <c r="B1231" t="s">
        <v>79</v>
      </c>
      <c r="C1231" t="s">
        <v>1227</v>
      </c>
      <c r="D1231" t="s">
        <v>81</v>
      </c>
      <c r="E1231" s="2" t="str">
        <f>HYPERLINK("capsilon://?command=openfolder&amp;siteaddress=FAM.docvelocity-na8.net&amp;folderid=FXF7C1E319-9365-F9F7-4654-9FA42E5DC64A","FX21114584")</f>
        <v>FX21114584</v>
      </c>
      <c r="F1231" t="s">
        <v>19</v>
      </c>
      <c r="G1231" t="s">
        <v>19</v>
      </c>
      <c r="H1231" t="s">
        <v>82</v>
      </c>
      <c r="I1231" t="s">
        <v>3046</v>
      </c>
      <c r="J1231">
        <v>66</v>
      </c>
      <c r="K1231" t="s">
        <v>84</v>
      </c>
      <c r="L1231" t="s">
        <v>85</v>
      </c>
      <c r="M1231" t="s">
        <v>86</v>
      </c>
      <c r="N1231">
        <v>1</v>
      </c>
      <c r="O1231" s="1">
        <v>44524.461296296293</v>
      </c>
      <c r="P1231" s="1">
        <v>44524.552615740744</v>
      </c>
      <c r="Q1231">
        <v>7594</v>
      </c>
      <c r="R1231">
        <v>296</v>
      </c>
      <c r="S1231" t="b">
        <v>0</v>
      </c>
      <c r="T1231" t="s">
        <v>87</v>
      </c>
      <c r="U1231" t="b">
        <v>0</v>
      </c>
      <c r="V1231" t="s">
        <v>181</v>
      </c>
      <c r="W1231" s="1">
        <v>44524.552615740744</v>
      </c>
      <c r="X1231">
        <v>96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66</v>
      </c>
      <c r="AE1231">
        <v>52</v>
      </c>
      <c r="AF1231">
        <v>0</v>
      </c>
      <c r="AG1231">
        <v>1</v>
      </c>
      <c r="AH1231" t="s">
        <v>87</v>
      </c>
      <c r="AI1231" t="s">
        <v>87</v>
      </c>
      <c r="AJ1231" t="s">
        <v>87</v>
      </c>
      <c r="AK1231" t="s">
        <v>87</v>
      </c>
      <c r="AL1231" t="s">
        <v>87</v>
      </c>
      <c r="AM1231" t="s">
        <v>87</v>
      </c>
      <c r="AN1231" t="s">
        <v>87</v>
      </c>
      <c r="AO1231" t="s">
        <v>87</v>
      </c>
      <c r="AP1231" t="s">
        <v>87</v>
      </c>
      <c r="AQ1231" t="s">
        <v>87</v>
      </c>
      <c r="AR1231" t="s">
        <v>87</v>
      </c>
      <c r="AS1231" t="s">
        <v>87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>
      <c r="A1232" t="s">
        <v>3047</v>
      </c>
      <c r="B1232" t="s">
        <v>79</v>
      </c>
      <c r="C1232" t="s">
        <v>2929</v>
      </c>
      <c r="D1232" t="s">
        <v>81</v>
      </c>
      <c r="E1232" s="2" t="str">
        <f>HYPERLINK("capsilon://?command=openfolder&amp;siteaddress=FAM.docvelocity-na8.net&amp;folderid=FX1AC304AE-3F58-36C1-47E8-78554D47F2D1","FX211012278")</f>
        <v>FX211012278</v>
      </c>
      <c r="F1232" t="s">
        <v>19</v>
      </c>
      <c r="G1232" t="s">
        <v>19</v>
      </c>
      <c r="H1232" t="s">
        <v>82</v>
      </c>
      <c r="I1232" t="s">
        <v>3048</v>
      </c>
      <c r="J1232">
        <v>66</v>
      </c>
      <c r="K1232" t="s">
        <v>84</v>
      </c>
      <c r="L1232" t="s">
        <v>85</v>
      </c>
      <c r="M1232" t="s">
        <v>86</v>
      </c>
      <c r="N1232">
        <v>2</v>
      </c>
      <c r="O1232" s="1">
        <v>44524.470057870371</v>
      </c>
      <c r="P1232" s="1">
        <v>44524.540254629632</v>
      </c>
      <c r="Q1232">
        <v>6022</v>
      </c>
      <c r="R1232">
        <v>43</v>
      </c>
      <c r="S1232" t="b">
        <v>0</v>
      </c>
      <c r="T1232" t="s">
        <v>87</v>
      </c>
      <c r="U1232" t="b">
        <v>0</v>
      </c>
      <c r="V1232" t="s">
        <v>130</v>
      </c>
      <c r="W1232" s="1">
        <v>44524.471585648149</v>
      </c>
      <c r="X1232">
        <v>27</v>
      </c>
      <c r="Y1232">
        <v>0</v>
      </c>
      <c r="Z1232">
        <v>0</v>
      </c>
      <c r="AA1232">
        <v>0</v>
      </c>
      <c r="AB1232">
        <v>52</v>
      </c>
      <c r="AC1232">
        <v>0</v>
      </c>
      <c r="AD1232">
        <v>66</v>
      </c>
      <c r="AE1232">
        <v>0</v>
      </c>
      <c r="AF1232">
        <v>0</v>
      </c>
      <c r="AG1232">
        <v>0</v>
      </c>
      <c r="AH1232" t="s">
        <v>104</v>
      </c>
      <c r="AI1232" s="1">
        <v>44524.540254629632</v>
      </c>
      <c r="AJ1232">
        <v>16</v>
      </c>
      <c r="AK1232">
        <v>0</v>
      </c>
      <c r="AL1232">
        <v>0</v>
      </c>
      <c r="AM1232">
        <v>0</v>
      </c>
      <c r="AN1232">
        <v>52</v>
      </c>
      <c r="AO1232">
        <v>0</v>
      </c>
      <c r="AP1232">
        <v>66</v>
      </c>
      <c r="AQ1232">
        <v>0</v>
      </c>
      <c r="AR1232">
        <v>0</v>
      </c>
      <c r="AS1232">
        <v>0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>
      <c r="A1233" t="s">
        <v>3049</v>
      </c>
      <c r="B1233" t="s">
        <v>79</v>
      </c>
      <c r="C1233" t="s">
        <v>667</v>
      </c>
      <c r="D1233" t="s">
        <v>81</v>
      </c>
      <c r="E1233" s="2" t="str">
        <f>HYPERLINK("capsilon://?command=openfolder&amp;siteaddress=FAM.docvelocity-na8.net&amp;folderid=FXB9604901-AF0A-3253-00A4-EE1CA3C09F42","FX211011475")</f>
        <v>FX211011475</v>
      </c>
      <c r="F1233" t="s">
        <v>19</v>
      </c>
      <c r="G1233" t="s">
        <v>19</v>
      </c>
      <c r="H1233" t="s">
        <v>82</v>
      </c>
      <c r="I1233" t="s">
        <v>3050</v>
      </c>
      <c r="J1233">
        <v>132</v>
      </c>
      <c r="K1233" t="s">
        <v>84</v>
      </c>
      <c r="L1233" t="s">
        <v>85</v>
      </c>
      <c r="M1233" t="s">
        <v>86</v>
      </c>
      <c r="N1233">
        <v>2</v>
      </c>
      <c r="O1233" s="1">
        <v>44524.481006944443</v>
      </c>
      <c r="P1233" s="1">
        <v>44524.540625000001</v>
      </c>
      <c r="Q1233">
        <v>5078</v>
      </c>
      <c r="R1233">
        <v>73</v>
      </c>
      <c r="S1233" t="b">
        <v>0</v>
      </c>
      <c r="T1233" t="s">
        <v>87</v>
      </c>
      <c r="U1233" t="b">
        <v>0</v>
      </c>
      <c r="V1233" t="s">
        <v>130</v>
      </c>
      <c r="W1233" s="1">
        <v>44524.482060185182</v>
      </c>
      <c r="X1233">
        <v>42</v>
      </c>
      <c r="Y1233">
        <v>0</v>
      </c>
      <c r="Z1233">
        <v>0</v>
      </c>
      <c r="AA1233">
        <v>0</v>
      </c>
      <c r="AB1233">
        <v>104</v>
      </c>
      <c r="AC1233">
        <v>0</v>
      </c>
      <c r="AD1233">
        <v>132</v>
      </c>
      <c r="AE1233">
        <v>0</v>
      </c>
      <c r="AF1233">
        <v>0</v>
      </c>
      <c r="AG1233">
        <v>0</v>
      </c>
      <c r="AH1233" t="s">
        <v>104</v>
      </c>
      <c r="AI1233" s="1">
        <v>44524.540625000001</v>
      </c>
      <c r="AJ1233">
        <v>31</v>
      </c>
      <c r="AK1233">
        <v>0</v>
      </c>
      <c r="AL1233">
        <v>0</v>
      </c>
      <c r="AM1233">
        <v>0</v>
      </c>
      <c r="AN1233">
        <v>104</v>
      </c>
      <c r="AO1233">
        <v>0</v>
      </c>
      <c r="AP1233">
        <v>132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>
      <c r="A1234" t="s">
        <v>3051</v>
      </c>
      <c r="B1234" t="s">
        <v>79</v>
      </c>
      <c r="C1234" t="s">
        <v>1502</v>
      </c>
      <c r="D1234" t="s">
        <v>81</v>
      </c>
      <c r="E1234" s="2" t="str">
        <f>HYPERLINK("capsilon://?command=openfolder&amp;siteaddress=FAM.docvelocity-na8.net&amp;folderid=FX38F1A62D-25D0-071D-C617-4FCE4CB43676","FX21115065")</f>
        <v>FX21115065</v>
      </c>
      <c r="F1234" t="s">
        <v>19</v>
      </c>
      <c r="G1234" t="s">
        <v>19</v>
      </c>
      <c r="H1234" t="s">
        <v>82</v>
      </c>
      <c r="I1234" t="s">
        <v>3052</v>
      </c>
      <c r="J1234">
        <v>66</v>
      </c>
      <c r="K1234" t="s">
        <v>137</v>
      </c>
      <c r="L1234" t="s">
        <v>19</v>
      </c>
      <c r="M1234" t="s">
        <v>81</v>
      </c>
      <c r="N1234">
        <v>0</v>
      </c>
      <c r="O1234" s="1">
        <v>44524.48641203704</v>
      </c>
      <c r="P1234" s="1">
        <v>44524.492835648147</v>
      </c>
      <c r="Q1234">
        <v>499</v>
      </c>
      <c r="R1234">
        <v>56</v>
      </c>
      <c r="S1234" t="b">
        <v>0</v>
      </c>
      <c r="T1234" t="s">
        <v>87</v>
      </c>
      <c r="U1234" t="b">
        <v>0</v>
      </c>
      <c r="V1234" t="s">
        <v>87</v>
      </c>
      <c r="W1234" t="s">
        <v>87</v>
      </c>
      <c r="X1234" t="s">
        <v>87</v>
      </c>
      <c r="Y1234" t="s">
        <v>87</v>
      </c>
      <c r="Z1234" t="s">
        <v>87</v>
      </c>
      <c r="AA1234" t="s">
        <v>87</v>
      </c>
      <c r="AB1234" t="s">
        <v>87</v>
      </c>
      <c r="AC1234" t="s">
        <v>87</v>
      </c>
      <c r="AD1234" t="s">
        <v>87</v>
      </c>
      <c r="AE1234" t="s">
        <v>87</v>
      </c>
      <c r="AF1234" t="s">
        <v>87</v>
      </c>
      <c r="AG1234" t="s">
        <v>87</v>
      </c>
      <c r="AH1234" t="s">
        <v>87</v>
      </c>
      <c r="AI1234" t="s">
        <v>87</v>
      </c>
      <c r="AJ1234" t="s">
        <v>87</v>
      </c>
      <c r="AK1234" t="s">
        <v>87</v>
      </c>
      <c r="AL1234" t="s">
        <v>87</v>
      </c>
      <c r="AM1234" t="s">
        <v>87</v>
      </c>
      <c r="AN1234" t="s">
        <v>87</v>
      </c>
      <c r="AO1234" t="s">
        <v>87</v>
      </c>
      <c r="AP1234" t="s">
        <v>87</v>
      </c>
      <c r="AQ1234" t="s">
        <v>87</v>
      </c>
      <c r="AR1234" t="s">
        <v>87</v>
      </c>
      <c r="AS1234" t="s">
        <v>87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>
      <c r="A1235" t="s">
        <v>3053</v>
      </c>
      <c r="B1235" t="s">
        <v>79</v>
      </c>
      <c r="C1235" t="s">
        <v>1477</v>
      </c>
      <c r="D1235" t="s">
        <v>81</v>
      </c>
      <c r="E1235" s="2" t="str">
        <f>HYPERLINK("capsilon://?command=openfolder&amp;siteaddress=FAM.docvelocity-na8.net&amp;folderid=FXEB2DA0FC-EE43-BED9-D1D9-9B8805F6BA7D","FX21115039")</f>
        <v>FX21115039</v>
      </c>
      <c r="F1235" t="s">
        <v>19</v>
      </c>
      <c r="G1235" t="s">
        <v>19</v>
      </c>
      <c r="H1235" t="s">
        <v>82</v>
      </c>
      <c r="I1235" t="s">
        <v>3054</v>
      </c>
      <c r="J1235">
        <v>38</v>
      </c>
      <c r="K1235" t="s">
        <v>137</v>
      </c>
      <c r="L1235" t="s">
        <v>19</v>
      </c>
      <c r="M1235" t="s">
        <v>81</v>
      </c>
      <c r="N1235">
        <v>1</v>
      </c>
      <c r="O1235" s="1">
        <v>44524.486747685187</v>
      </c>
      <c r="P1235" s="1">
        <v>44524.489606481482</v>
      </c>
      <c r="Q1235">
        <v>79</v>
      </c>
      <c r="R1235">
        <v>168</v>
      </c>
      <c r="S1235" t="b">
        <v>0</v>
      </c>
      <c r="T1235" t="s">
        <v>87</v>
      </c>
      <c r="U1235" t="b">
        <v>0</v>
      </c>
      <c r="V1235" t="s">
        <v>130</v>
      </c>
      <c r="W1235" s="1">
        <v>44524.48945601852</v>
      </c>
      <c r="X1235">
        <v>168</v>
      </c>
      <c r="Y1235">
        <v>37</v>
      </c>
      <c r="Z1235">
        <v>0</v>
      </c>
      <c r="AA1235">
        <v>37</v>
      </c>
      <c r="AB1235">
        <v>0</v>
      </c>
      <c r="AC1235">
        <v>15</v>
      </c>
      <c r="AD1235">
        <v>1</v>
      </c>
      <c r="AE1235">
        <v>0</v>
      </c>
      <c r="AF1235">
        <v>0</v>
      </c>
      <c r="AG1235">
        <v>0</v>
      </c>
      <c r="AH1235" t="s">
        <v>87</v>
      </c>
      <c r="AI1235" t="s">
        <v>87</v>
      </c>
      <c r="AJ1235" t="s">
        <v>87</v>
      </c>
      <c r="AK1235" t="s">
        <v>87</v>
      </c>
      <c r="AL1235" t="s">
        <v>87</v>
      </c>
      <c r="AM1235" t="s">
        <v>87</v>
      </c>
      <c r="AN1235" t="s">
        <v>87</v>
      </c>
      <c r="AO1235" t="s">
        <v>87</v>
      </c>
      <c r="AP1235" t="s">
        <v>87</v>
      </c>
      <c r="AQ1235" t="s">
        <v>87</v>
      </c>
      <c r="AR1235" t="s">
        <v>87</v>
      </c>
      <c r="AS1235" t="s">
        <v>87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>
      <c r="A1236" t="s">
        <v>3055</v>
      </c>
      <c r="B1236" t="s">
        <v>79</v>
      </c>
      <c r="C1236" t="s">
        <v>1477</v>
      </c>
      <c r="D1236" t="s">
        <v>81</v>
      </c>
      <c r="E1236" s="2" t="str">
        <f>HYPERLINK("capsilon://?command=openfolder&amp;siteaddress=FAM.docvelocity-na8.net&amp;folderid=FXEB2DA0FC-EE43-BED9-D1D9-9B8805F6BA7D","FX21115039")</f>
        <v>FX21115039</v>
      </c>
      <c r="F1236" t="s">
        <v>19</v>
      </c>
      <c r="G1236" t="s">
        <v>19</v>
      </c>
      <c r="H1236" t="s">
        <v>82</v>
      </c>
      <c r="I1236" t="s">
        <v>3056</v>
      </c>
      <c r="J1236">
        <v>38</v>
      </c>
      <c r="K1236" t="s">
        <v>137</v>
      </c>
      <c r="L1236" t="s">
        <v>19</v>
      </c>
      <c r="M1236" t="s">
        <v>81</v>
      </c>
      <c r="N1236">
        <v>0</v>
      </c>
      <c r="O1236" s="1">
        <v>44524.487083333333</v>
      </c>
      <c r="P1236" s="1">
        <v>44524.489629629628</v>
      </c>
      <c r="Q1236">
        <v>220</v>
      </c>
      <c r="R1236">
        <v>0</v>
      </c>
      <c r="S1236" t="b">
        <v>0</v>
      </c>
      <c r="T1236" t="s">
        <v>87</v>
      </c>
      <c r="U1236" t="b">
        <v>0</v>
      </c>
      <c r="V1236" t="s">
        <v>87</v>
      </c>
      <c r="W1236" t="s">
        <v>87</v>
      </c>
      <c r="X1236" t="s">
        <v>87</v>
      </c>
      <c r="Y1236" t="s">
        <v>87</v>
      </c>
      <c r="Z1236" t="s">
        <v>87</v>
      </c>
      <c r="AA1236" t="s">
        <v>87</v>
      </c>
      <c r="AB1236" t="s">
        <v>87</v>
      </c>
      <c r="AC1236" t="s">
        <v>87</v>
      </c>
      <c r="AD1236" t="s">
        <v>87</v>
      </c>
      <c r="AE1236" t="s">
        <v>87</v>
      </c>
      <c r="AF1236" t="s">
        <v>87</v>
      </c>
      <c r="AG1236" t="s">
        <v>87</v>
      </c>
      <c r="AH1236" t="s">
        <v>87</v>
      </c>
      <c r="AI1236" t="s">
        <v>87</v>
      </c>
      <c r="AJ1236" t="s">
        <v>87</v>
      </c>
      <c r="AK1236" t="s">
        <v>87</v>
      </c>
      <c r="AL1236" t="s">
        <v>87</v>
      </c>
      <c r="AM1236" t="s">
        <v>87</v>
      </c>
      <c r="AN1236" t="s">
        <v>87</v>
      </c>
      <c r="AO1236" t="s">
        <v>87</v>
      </c>
      <c r="AP1236" t="s">
        <v>87</v>
      </c>
      <c r="AQ1236" t="s">
        <v>87</v>
      </c>
      <c r="AR1236" t="s">
        <v>87</v>
      </c>
      <c r="AS1236" t="s">
        <v>87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>
      <c r="A1237" t="s">
        <v>3057</v>
      </c>
      <c r="B1237" t="s">
        <v>79</v>
      </c>
      <c r="C1237" t="s">
        <v>3024</v>
      </c>
      <c r="D1237" t="s">
        <v>81</v>
      </c>
      <c r="E1237" s="2" t="str">
        <f>HYPERLINK("capsilon://?command=openfolder&amp;siteaddress=FAM.docvelocity-na8.net&amp;folderid=FXC2440416-DEEF-6AFC-6579-AC4C8E64D7D5","FX211112138")</f>
        <v>FX211112138</v>
      </c>
      <c r="F1237" t="s">
        <v>19</v>
      </c>
      <c r="G1237" t="s">
        <v>19</v>
      </c>
      <c r="H1237" t="s">
        <v>82</v>
      </c>
      <c r="I1237" t="s">
        <v>3025</v>
      </c>
      <c r="J1237">
        <v>279</v>
      </c>
      <c r="K1237" t="s">
        <v>84</v>
      </c>
      <c r="L1237" t="s">
        <v>85</v>
      </c>
      <c r="M1237" t="s">
        <v>86</v>
      </c>
      <c r="N1237">
        <v>2</v>
      </c>
      <c r="O1237" s="1">
        <v>44524.491284722222</v>
      </c>
      <c r="P1237" s="1">
        <v>44524.526238425926</v>
      </c>
      <c r="Q1237">
        <v>60</v>
      </c>
      <c r="R1237">
        <v>2960</v>
      </c>
      <c r="S1237" t="b">
        <v>0</v>
      </c>
      <c r="T1237" t="s">
        <v>87</v>
      </c>
      <c r="U1237" t="b">
        <v>1</v>
      </c>
      <c r="V1237" t="s">
        <v>130</v>
      </c>
      <c r="W1237" s="1">
        <v>44524.505416666667</v>
      </c>
      <c r="X1237">
        <v>1203</v>
      </c>
      <c r="Y1237">
        <v>241</v>
      </c>
      <c r="Z1237">
        <v>0</v>
      </c>
      <c r="AA1237">
        <v>241</v>
      </c>
      <c r="AB1237">
        <v>37</v>
      </c>
      <c r="AC1237">
        <v>101</v>
      </c>
      <c r="AD1237">
        <v>38</v>
      </c>
      <c r="AE1237">
        <v>0</v>
      </c>
      <c r="AF1237">
        <v>0</v>
      </c>
      <c r="AG1237">
        <v>0</v>
      </c>
      <c r="AH1237" t="s">
        <v>89</v>
      </c>
      <c r="AI1237" s="1">
        <v>44524.526238425926</v>
      </c>
      <c r="AJ1237">
        <v>1757</v>
      </c>
      <c r="AK1237">
        <v>4</v>
      </c>
      <c r="AL1237">
        <v>0</v>
      </c>
      <c r="AM1237">
        <v>4</v>
      </c>
      <c r="AN1237">
        <v>37</v>
      </c>
      <c r="AO1237">
        <v>4</v>
      </c>
      <c r="AP1237">
        <v>34</v>
      </c>
      <c r="AQ1237">
        <v>0</v>
      </c>
      <c r="AR1237">
        <v>0</v>
      </c>
      <c r="AS1237">
        <v>0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>
      <c r="A1238" t="s">
        <v>3058</v>
      </c>
      <c r="B1238" t="s">
        <v>79</v>
      </c>
      <c r="C1238" t="s">
        <v>3059</v>
      </c>
      <c r="D1238" t="s">
        <v>81</v>
      </c>
      <c r="E1238" s="2" t="str">
        <f>HYPERLINK("capsilon://?command=openfolder&amp;siteaddress=FAM.docvelocity-na8.net&amp;folderid=FXC05DF412-AFB9-80F3-0E6A-877014B34BF4","FX211112590")</f>
        <v>FX211112590</v>
      </c>
      <c r="F1238" t="s">
        <v>19</v>
      </c>
      <c r="G1238" t="s">
        <v>19</v>
      </c>
      <c r="H1238" t="s">
        <v>82</v>
      </c>
      <c r="I1238" t="s">
        <v>3060</v>
      </c>
      <c r="J1238">
        <v>188</v>
      </c>
      <c r="K1238" t="s">
        <v>84</v>
      </c>
      <c r="L1238" t="s">
        <v>85</v>
      </c>
      <c r="M1238" t="s">
        <v>86</v>
      </c>
      <c r="N1238">
        <v>2</v>
      </c>
      <c r="O1238" s="1">
        <v>44524.491365740738</v>
      </c>
      <c r="P1238" s="1">
        <v>44524.548275462963</v>
      </c>
      <c r="Q1238">
        <v>2668</v>
      </c>
      <c r="R1238">
        <v>2249</v>
      </c>
      <c r="S1238" t="b">
        <v>0</v>
      </c>
      <c r="T1238" t="s">
        <v>87</v>
      </c>
      <c r="U1238" t="b">
        <v>0</v>
      </c>
      <c r="V1238" t="s">
        <v>1573</v>
      </c>
      <c r="W1238" s="1">
        <v>44524.511157407411</v>
      </c>
      <c r="X1238">
        <v>1568</v>
      </c>
      <c r="Y1238">
        <v>167</v>
      </c>
      <c r="Z1238">
        <v>0</v>
      </c>
      <c r="AA1238">
        <v>167</v>
      </c>
      <c r="AB1238">
        <v>0</v>
      </c>
      <c r="AC1238">
        <v>95</v>
      </c>
      <c r="AD1238">
        <v>21</v>
      </c>
      <c r="AE1238">
        <v>0</v>
      </c>
      <c r="AF1238">
        <v>0</v>
      </c>
      <c r="AG1238">
        <v>0</v>
      </c>
      <c r="AH1238" t="s">
        <v>104</v>
      </c>
      <c r="AI1238" s="1">
        <v>44524.548275462963</v>
      </c>
      <c r="AJ1238">
        <v>660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21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>
      <c r="A1239" t="s">
        <v>3061</v>
      </c>
      <c r="B1239" t="s">
        <v>79</v>
      </c>
      <c r="C1239" t="s">
        <v>1502</v>
      </c>
      <c r="D1239" t="s">
        <v>81</v>
      </c>
      <c r="E1239" s="2" t="str">
        <f>HYPERLINK("capsilon://?command=openfolder&amp;siteaddress=FAM.docvelocity-na8.net&amp;folderid=FX38F1A62D-25D0-071D-C617-4FCE4CB43676","FX21115065")</f>
        <v>FX21115065</v>
      </c>
      <c r="F1239" t="s">
        <v>19</v>
      </c>
      <c r="G1239" t="s">
        <v>19</v>
      </c>
      <c r="H1239" t="s">
        <v>82</v>
      </c>
      <c r="I1239" t="s">
        <v>3062</v>
      </c>
      <c r="J1239">
        <v>76</v>
      </c>
      <c r="K1239" t="s">
        <v>137</v>
      </c>
      <c r="L1239" t="s">
        <v>19</v>
      </c>
      <c r="M1239" t="s">
        <v>81</v>
      </c>
      <c r="N1239">
        <v>0</v>
      </c>
      <c r="O1239" s="1">
        <v>44524.493101851855</v>
      </c>
      <c r="P1239" s="1">
        <v>44524.493298611109</v>
      </c>
      <c r="Q1239">
        <v>17</v>
      </c>
      <c r="R1239">
        <v>0</v>
      </c>
      <c r="S1239" t="b">
        <v>0</v>
      </c>
      <c r="T1239" t="s">
        <v>87</v>
      </c>
      <c r="U1239" t="b">
        <v>0</v>
      </c>
      <c r="V1239" t="s">
        <v>87</v>
      </c>
      <c r="W1239" t="s">
        <v>87</v>
      </c>
      <c r="X1239" t="s">
        <v>87</v>
      </c>
      <c r="Y1239" t="s">
        <v>87</v>
      </c>
      <c r="Z1239" t="s">
        <v>87</v>
      </c>
      <c r="AA1239" t="s">
        <v>87</v>
      </c>
      <c r="AB1239" t="s">
        <v>87</v>
      </c>
      <c r="AC1239" t="s">
        <v>87</v>
      </c>
      <c r="AD1239" t="s">
        <v>87</v>
      </c>
      <c r="AE1239" t="s">
        <v>87</v>
      </c>
      <c r="AF1239" t="s">
        <v>87</v>
      </c>
      <c r="AG1239" t="s">
        <v>87</v>
      </c>
      <c r="AH1239" t="s">
        <v>87</v>
      </c>
      <c r="AI1239" t="s">
        <v>87</v>
      </c>
      <c r="AJ1239" t="s">
        <v>87</v>
      </c>
      <c r="AK1239" t="s">
        <v>87</v>
      </c>
      <c r="AL1239" t="s">
        <v>87</v>
      </c>
      <c r="AM1239" t="s">
        <v>87</v>
      </c>
      <c r="AN1239" t="s">
        <v>87</v>
      </c>
      <c r="AO1239" t="s">
        <v>87</v>
      </c>
      <c r="AP1239" t="s">
        <v>87</v>
      </c>
      <c r="AQ1239" t="s">
        <v>87</v>
      </c>
      <c r="AR1239" t="s">
        <v>87</v>
      </c>
      <c r="AS1239" t="s">
        <v>87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>
      <c r="A1240" t="s">
        <v>3063</v>
      </c>
      <c r="B1240" t="s">
        <v>79</v>
      </c>
      <c r="C1240" t="s">
        <v>3064</v>
      </c>
      <c r="D1240" t="s">
        <v>81</v>
      </c>
      <c r="E1240" s="2" t="str">
        <f>HYPERLINK("capsilon://?command=openfolder&amp;siteaddress=FAM.docvelocity-na8.net&amp;folderid=FXC507D020-6338-A6B1-4B10-AA8661288BCC","FX21096582")</f>
        <v>FX21096582</v>
      </c>
      <c r="F1240" t="s">
        <v>19</v>
      </c>
      <c r="G1240" t="s">
        <v>19</v>
      </c>
      <c r="H1240" t="s">
        <v>82</v>
      </c>
      <c r="I1240" t="s">
        <v>3065</v>
      </c>
      <c r="J1240">
        <v>674</v>
      </c>
      <c r="K1240" t="s">
        <v>84</v>
      </c>
      <c r="L1240" t="s">
        <v>85</v>
      </c>
      <c r="M1240" t="s">
        <v>86</v>
      </c>
      <c r="N1240">
        <v>1</v>
      </c>
      <c r="O1240" s="1">
        <v>44524.493171296293</v>
      </c>
      <c r="P1240" s="1">
        <v>44524.636620370373</v>
      </c>
      <c r="Q1240">
        <v>11690</v>
      </c>
      <c r="R1240">
        <v>704</v>
      </c>
      <c r="S1240" t="b">
        <v>0</v>
      </c>
      <c r="T1240" t="s">
        <v>87</v>
      </c>
      <c r="U1240" t="b">
        <v>0</v>
      </c>
      <c r="V1240" t="s">
        <v>108</v>
      </c>
      <c r="W1240" s="1">
        <v>44524.636620370373</v>
      </c>
      <c r="X1240">
        <v>401</v>
      </c>
      <c r="Y1240">
        <v>583</v>
      </c>
      <c r="Z1240">
        <v>0</v>
      </c>
      <c r="AA1240">
        <v>583</v>
      </c>
      <c r="AB1240">
        <v>0</v>
      </c>
      <c r="AC1240">
        <v>0</v>
      </c>
      <c r="AD1240">
        <v>91</v>
      </c>
      <c r="AE1240">
        <v>42</v>
      </c>
      <c r="AF1240">
        <v>0</v>
      </c>
      <c r="AG1240">
        <v>3</v>
      </c>
      <c r="AH1240" t="s">
        <v>87</v>
      </c>
      <c r="AI1240" t="s">
        <v>87</v>
      </c>
      <c r="AJ1240" t="s">
        <v>87</v>
      </c>
      <c r="AK1240" t="s">
        <v>87</v>
      </c>
      <c r="AL1240" t="s">
        <v>87</v>
      </c>
      <c r="AM1240" t="s">
        <v>87</v>
      </c>
      <c r="AN1240" t="s">
        <v>87</v>
      </c>
      <c r="AO1240" t="s">
        <v>87</v>
      </c>
      <c r="AP1240" t="s">
        <v>87</v>
      </c>
      <c r="AQ1240" t="s">
        <v>87</v>
      </c>
      <c r="AR1240" t="s">
        <v>87</v>
      </c>
      <c r="AS1240" t="s">
        <v>87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>
      <c r="A1241" t="s">
        <v>3066</v>
      </c>
      <c r="B1241" t="s">
        <v>79</v>
      </c>
      <c r="C1241" t="s">
        <v>3067</v>
      </c>
      <c r="D1241" t="s">
        <v>81</v>
      </c>
      <c r="E1241" s="2" t="str">
        <f>HYPERLINK("capsilon://?command=openfolder&amp;siteaddress=FAM.docvelocity-na8.net&amp;folderid=FX2FBE1929-27CE-8671-A0C3-0816EE324BE3","FX21108418")</f>
        <v>FX21108418</v>
      </c>
      <c r="F1241" t="s">
        <v>19</v>
      </c>
      <c r="G1241" t="s">
        <v>19</v>
      </c>
      <c r="H1241" t="s">
        <v>82</v>
      </c>
      <c r="I1241" t="s">
        <v>3068</v>
      </c>
      <c r="J1241">
        <v>66</v>
      </c>
      <c r="K1241" t="s">
        <v>84</v>
      </c>
      <c r="L1241" t="s">
        <v>85</v>
      </c>
      <c r="M1241" t="s">
        <v>86</v>
      </c>
      <c r="N1241">
        <v>2</v>
      </c>
      <c r="O1241" s="1">
        <v>44524.513402777775</v>
      </c>
      <c r="P1241" s="1">
        <v>44524.54550925926</v>
      </c>
      <c r="Q1241">
        <v>2712</v>
      </c>
      <c r="R1241">
        <v>62</v>
      </c>
      <c r="S1241" t="b">
        <v>0</v>
      </c>
      <c r="T1241" t="s">
        <v>87</v>
      </c>
      <c r="U1241" t="b">
        <v>0</v>
      </c>
      <c r="V1241" t="s">
        <v>125</v>
      </c>
      <c r="W1241" s="1">
        <v>44524.513738425929</v>
      </c>
      <c r="X1241">
        <v>23</v>
      </c>
      <c r="Y1241">
        <v>0</v>
      </c>
      <c r="Z1241">
        <v>0</v>
      </c>
      <c r="AA1241">
        <v>0</v>
      </c>
      <c r="AB1241">
        <v>52</v>
      </c>
      <c r="AC1241">
        <v>0</v>
      </c>
      <c r="AD1241">
        <v>66</v>
      </c>
      <c r="AE1241">
        <v>0</v>
      </c>
      <c r="AF1241">
        <v>0</v>
      </c>
      <c r="AG1241">
        <v>0</v>
      </c>
      <c r="AH1241" t="s">
        <v>182</v>
      </c>
      <c r="AI1241" s="1">
        <v>44524.54550925926</v>
      </c>
      <c r="AJ1241">
        <v>39</v>
      </c>
      <c r="AK1241">
        <v>0</v>
      </c>
      <c r="AL1241">
        <v>0</v>
      </c>
      <c r="AM1241">
        <v>0</v>
      </c>
      <c r="AN1241">
        <v>52</v>
      </c>
      <c r="AO1241">
        <v>0</v>
      </c>
      <c r="AP1241">
        <v>66</v>
      </c>
      <c r="AQ1241">
        <v>0</v>
      </c>
      <c r="AR1241">
        <v>0</v>
      </c>
      <c r="AS1241">
        <v>0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>
      <c r="A1242" t="s">
        <v>3069</v>
      </c>
      <c r="B1242" t="s">
        <v>79</v>
      </c>
      <c r="C1242" t="s">
        <v>3070</v>
      </c>
      <c r="D1242" t="s">
        <v>81</v>
      </c>
      <c r="E1242" s="2" t="str">
        <f>HYPERLINK("capsilon://?command=openfolder&amp;siteaddress=FAM.docvelocity-na8.net&amp;folderid=FX9DD53CB6-C3E6-81AF-E5A1-D0E1ED97B680","FX21109221")</f>
        <v>FX21109221</v>
      </c>
      <c r="F1242" t="s">
        <v>19</v>
      </c>
      <c r="G1242" t="s">
        <v>19</v>
      </c>
      <c r="H1242" t="s">
        <v>82</v>
      </c>
      <c r="I1242" t="s">
        <v>3071</v>
      </c>
      <c r="J1242">
        <v>66</v>
      </c>
      <c r="K1242" t="s">
        <v>84</v>
      </c>
      <c r="L1242" t="s">
        <v>85</v>
      </c>
      <c r="M1242" t="s">
        <v>86</v>
      </c>
      <c r="N1242">
        <v>2</v>
      </c>
      <c r="O1242" s="1">
        <v>44524.514363425929</v>
      </c>
      <c r="P1242" s="1">
        <v>44524.545868055553</v>
      </c>
      <c r="Q1242">
        <v>2673</v>
      </c>
      <c r="R1242">
        <v>49</v>
      </c>
      <c r="S1242" t="b">
        <v>0</v>
      </c>
      <c r="T1242" t="s">
        <v>87</v>
      </c>
      <c r="U1242" t="b">
        <v>0</v>
      </c>
      <c r="V1242" t="s">
        <v>189</v>
      </c>
      <c r="W1242" s="1">
        <v>44524.517233796294</v>
      </c>
      <c r="X1242">
        <v>19</v>
      </c>
      <c r="Y1242">
        <v>0</v>
      </c>
      <c r="Z1242">
        <v>0</v>
      </c>
      <c r="AA1242">
        <v>0</v>
      </c>
      <c r="AB1242">
        <v>52</v>
      </c>
      <c r="AC1242">
        <v>0</v>
      </c>
      <c r="AD1242">
        <v>66</v>
      </c>
      <c r="AE1242">
        <v>0</v>
      </c>
      <c r="AF1242">
        <v>0</v>
      </c>
      <c r="AG1242">
        <v>0</v>
      </c>
      <c r="AH1242" t="s">
        <v>182</v>
      </c>
      <c r="AI1242" s="1">
        <v>44524.545868055553</v>
      </c>
      <c r="AJ1242">
        <v>30</v>
      </c>
      <c r="AK1242">
        <v>0</v>
      </c>
      <c r="AL1242">
        <v>0</v>
      </c>
      <c r="AM1242">
        <v>0</v>
      </c>
      <c r="AN1242">
        <v>52</v>
      </c>
      <c r="AO1242">
        <v>0</v>
      </c>
      <c r="AP1242">
        <v>66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>
      <c r="A1243" t="s">
        <v>3072</v>
      </c>
      <c r="B1243" t="s">
        <v>79</v>
      </c>
      <c r="C1243" t="s">
        <v>2955</v>
      </c>
      <c r="D1243" t="s">
        <v>81</v>
      </c>
      <c r="E1243" s="2" t="str">
        <f>HYPERLINK("capsilon://?command=openfolder&amp;siteaddress=FAM.docvelocity-na8.net&amp;folderid=FXCF4B5FC2-267A-5B4D-F22B-BB664A9A013B","FX21118539")</f>
        <v>FX21118539</v>
      </c>
      <c r="F1243" t="s">
        <v>19</v>
      </c>
      <c r="G1243" t="s">
        <v>19</v>
      </c>
      <c r="H1243" t="s">
        <v>82</v>
      </c>
      <c r="I1243" t="s">
        <v>3073</v>
      </c>
      <c r="J1243">
        <v>38</v>
      </c>
      <c r="K1243" t="s">
        <v>84</v>
      </c>
      <c r="L1243" t="s">
        <v>85</v>
      </c>
      <c r="M1243" t="s">
        <v>86</v>
      </c>
      <c r="N1243">
        <v>2</v>
      </c>
      <c r="O1243" s="1">
        <v>44524.516469907408</v>
      </c>
      <c r="P1243" s="1">
        <v>44524.548067129632</v>
      </c>
      <c r="Q1243">
        <v>2351</v>
      </c>
      <c r="R1243">
        <v>379</v>
      </c>
      <c r="S1243" t="b">
        <v>0</v>
      </c>
      <c r="T1243" t="s">
        <v>87</v>
      </c>
      <c r="U1243" t="b">
        <v>0</v>
      </c>
      <c r="V1243" t="s">
        <v>189</v>
      </c>
      <c r="W1243" s="1">
        <v>44524.519108796296</v>
      </c>
      <c r="X1243">
        <v>161</v>
      </c>
      <c r="Y1243">
        <v>37</v>
      </c>
      <c r="Z1243">
        <v>0</v>
      </c>
      <c r="AA1243">
        <v>37</v>
      </c>
      <c r="AB1243">
        <v>0</v>
      </c>
      <c r="AC1243">
        <v>18</v>
      </c>
      <c r="AD1243">
        <v>1</v>
      </c>
      <c r="AE1243">
        <v>0</v>
      </c>
      <c r="AF1243">
        <v>0</v>
      </c>
      <c r="AG1243">
        <v>0</v>
      </c>
      <c r="AH1243" t="s">
        <v>89</v>
      </c>
      <c r="AI1243" s="1">
        <v>44524.548067129632</v>
      </c>
      <c r="AJ1243">
        <v>218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1</v>
      </c>
      <c r="AQ1243">
        <v>0</v>
      </c>
      <c r="AR1243">
        <v>0</v>
      </c>
      <c r="AS1243">
        <v>0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>
      <c r="A1244" t="s">
        <v>3074</v>
      </c>
      <c r="B1244" t="s">
        <v>79</v>
      </c>
      <c r="C1244" t="s">
        <v>2955</v>
      </c>
      <c r="D1244" t="s">
        <v>81</v>
      </c>
      <c r="E1244" s="2" t="str">
        <f>HYPERLINK("capsilon://?command=openfolder&amp;siteaddress=FAM.docvelocity-na8.net&amp;folderid=FXCF4B5FC2-267A-5B4D-F22B-BB664A9A013B","FX21118539")</f>
        <v>FX21118539</v>
      </c>
      <c r="F1244" t="s">
        <v>19</v>
      </c>
      <c r="G1244" t="s">
        <v>19</v>
      </c>
      <c r="H1244" t="s">
        <v>82</v>
      </c>
      <c r="I1244" t="s">
        <v>3075</v>
      </c>
      <c r="J1244">
        <v>38</v>
      </c>
      <c r="K1244" t="s">
        <v>84</v>
      </c>
      <c r="L1244" t="s">
        <v>85</v>
      </c>
      <c r="M1244" t="s">
        <v>86</v>
      </c>
      <c r="N1244">
        <v>2</v>
      </c>
      <c r="O1244" s="1">
        <v>44524.517337962963</v>
      </c>
      <c r="P1244" s="1">
        <v>44524.555150462962</v>
      </c>
      <c r="Q1244">
        <v>2266</v>
      </c>
      <c r="R1244">
        <v>1001</v>
      </c>
      <c r="S1244" t="b">
        <v>0</v>
      </c>
      <c r="T1244" t="s">
        <v>87</v>
      </c>
      <c r="U1244" t="b">
        <v>0</v>
      </c>
      <c r="V1244" t="s">
        <v>173</v>
      </c>
      <c r="W1244" s="1">
        <v>44524.521550925929</v>
      </c>
      <c r="X1244">
        <v>302</v>
      </c>
      <c r="Y1244">
        <v>37</v>
      </c>
      <c r="Z1244">
        <v>0</v>
      </c>
      <c r="AA1244">
        <v>37</v>
      </c>
      <c r="AB1244">
        <v>0</v>
      </c>
      <c r="AC1244">
        <v>17</v>
      </c>
      <c r="AD1244">
        <v>1</v>
      </c>
      <c r="AE1244">
        <v>0</v>
      </c>
      <c r="AF1244">
        <v>0</v>
      </c>
      <c r="AG1244">
        <v>0</v>
      </c>
      <c r="AH1244" t="s">
        <v>104</v>
      </c>
      <c r="AI1244" s="1">
        <v>44524.555150462962</v>
      </c>
      <c r="AJ1244">
        <v>254</v>
      </c>
      <c r="AK1244">
        <v>1</v>
      </c>
      <c r="AL1244">
        <v>0</v>
      </c>
      <c r="AM1244">
        <v>1</v>
      </c>
      <c r="AN1244">
        <v>0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>
      <c r="A1245" t="s">
        <v>3076</v>
      </c>
      <c r="B1245" t="s">
        <v>79</v>
      </c>
      <c r="C1245" t="s">
        <v>3067</v>
      </c>
      <c r="D1245" t="s">
        <v>81</v>
      </c>
      <c r="E1245" s="2" t="str">
        <f>HYPERLINK("capsilon://?command=openfolder&amp;siteaddress=FAM.docvelocity-na8.net&amp;folderid=FX2FBE1929-27CE-8671-A0C3-0816EE324BE3","FX21108418")</f>
        <v>FX21108418</v>
      </c>
      <c r="F1245" t="s">
        <v>19</v>
      </c>
      <c r="G1245" t="s">
        <v>19</v>
      </c>
      <c r="H1245" t="s">
        <v>82</v>
      </c>
      <c r="I1245" t="s">
        <v>3077</v>
      </c>
      <c r="J1245">
        <v>66</v>
      </c>
      <c r="K1245" t="s">
        <v>84</v>
      </c>
      <c r="L1245" t="s">
        <v>85</v>
      </c>
      <c r="M1245" t="s">
        <v>86</v>
      </c>
      <c r="N1245">
        <v>2</v>
      </c>
      <c r="O1245" s="1">
        <v>44524.517696759256</v>
      </c>
      <c r="P1245" s="1">
        <v>44524.550219907411</v>
      </c>
      <c r="Q1245">
        <v>2774</v>
      </c>
      <c r="R1245">
        <v>36</v>
      </c>
      <c r="S1245" t="b">
        <v>0</v>
      </c>
      <c r="T1245" t="s">
        <v>87</v>
      </c>
      <c r="U1245" t="b">
        <v>0</v>
      </c>
      <c r="V1245" t="s">
        <v>189</v>
      </c>
      <c r="W1245" s="1">
        <v>44524.519328703704</v>
      </c>
      <c r="X1245">
        <v>18</v>
      </c>
      <c r="Y1245">
        <v>0</v>
      </c>
      <c r="Z1245">
        <v>0</v>
      </c>
      <c r="AA1245">
        <v>0</v>
      </c>
      <c r="AB1245">
        <v>52</v>
      </c>
      <c r="AC1245">
        <v>0</v>
      </c>
      <c r="AD1245">
        <v>66</v>
      </c>
      <c r="AE1245">
        <v>0</v>
      </c>
      <c r="AF1245">
        <v>0</v>
      </c>
      <c r="AG1245">
        <v>0</v>
      </c>
      <c r="AH1245" t="s">
        <v>104</v>
      </c>
      <c r="AI1245" s="1">
        <v>44524.550219907411</v>
      </c>
      <c r="AJ1245">
        <v>18</v>
      </c>
      <c r="AK1245">
        <v>0</v>
      </c>
      <c r="AL1245">
        <v>0</v>
      </c>
      <c r="AM1245">
        <v>0</v>
      </c>
      <c r="AN1245">
        <v>52</v>
      </c>
      <c r="AO1245">
        <v>0</v>
      </c>
      <c r="AP1245">
        <v>66</v>
      </c>
      <c r="AQ1245">
        <v>0</v>
      </c>
      <c r="AR1245">
        <v>0</v>
      </c>
      <c r="AS1245">
        <v>0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>
      <c r="A1246" t="s">
        <v>3078</v>
      </c>
      <c r="B1246" t="s">
        <v>79</v>
      </c>
      <c r="C1246" t="s">
        <v>2852</v>
      </c>
      <c r="D1246" t="s">
        <v>81</v>
      </c>
      <c r="E1246" s="2" t="str">
        <f>HYPERLINK("capsilon://?command=openfolder&amp;siteaddress=FAM.docvelocity-na8.net&amp;folderid=FXBE1A4DE1-1E5C-060E-7D61-43BE00D12DE5","FX211111756")</f>
        <v>FX211111756</v>
      </c>
      <c r="F1246" t="s">
        <v>19</v>
      </c>
      <c r="G1246" t="s">
        <v>19</v>
      </c>
      <c r="H1246" t="s">
        <v>82</v>
      </c>
      <c r="I1246" t="s">
        <v>3079</v>
      </c>
      <c r="J1246">
        <v>38</v>
      </c>
      <c r="K1246" t="s">
        <v>84</v>
      </c>
      <c r="L1246" t="s">
        <v>85</v>
      </c>
      <c r="M1246" t="s">
        <v>86</v>
      </c>
      <c r="N1246">
        <v>2</v>
      </c>
      <c r="O1246" s="1">
        <v>44524.519814814812</v>
      </c>
      <c r="P1246" s="1">
        <v>44524.552199074074</v>
      </c>
      <c r="Q1246">
        <v>2411</v>
      </c>
      <c r="R1246">
        <v>387</v>
      </c>
      <c r="S1246" t="b">
        <v>0</v>
      </c>
      <c r="T1246" t="s">
        <v>87</v>
      </c>
      <c r="U1246" t="b">
        <v>0</v>
      </c>
      <c r="V1246" t="s">
        <v>173</v>
      </c>
      <c r="W1246" s="1">
        <v>44524.524074074077</v>
      </c>
      <c r="X1246">
        <v>217</v>
      </c>
      <c r="Y1246">
        <v>37</v>
      </c>
      <c r="Z1246">
        <v>0</v>
      </c>
      <c r="AA1246">
        <v>37</v>
      </c>
      <c r="AB1246">
        <v>0</v>
      </c>
      <c r="AC1246">
        <v>22</v>
      </c>
      <c r="AD1246">
        <v>1</v>
      </c>
      <c r="AE1246">
        <v>0</v>
      </c>
      <c r="AF1246">
        <v>0</v>
      </c>
      <c r="AG1246">
        <v>0</v>
      </c>
      <c r="AH1246" t="s">
        <v>104</v>
      </c>
      <c r="AI1246" s="1">
        <v>44524.552199074074</v>
      </c>
      <c r="AJ1246">
        <v>170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1</v>
      </c>
      <c r="AQ1246">
        <v>0</v>
      </c>
      <c r="AR1246">
        <v>0</v>
      </c>
      <c r="AS1246">
        <v>0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>
      <c r="A1247" t="s">
        <v>3080</v>
      </c>
      <c r="B1247" t="s">
        <v>79</v>
      </c>
      <c r="C1247" t="s">
        <v>171</v>
      </c>
      <c r="D1247" t="s">
        <v>81</v>
      </c>
      <c r="E1247" s="2" t="str">
        <f>HYPERLINK("capsilon://?command=openfolder&amp;siteaddress=FAM.docvelocity-na8.net&amp;folderid=FX33A8CB55-5CDD-96ED-7CAF-CBEDF8ECCA5C","FX21111293")</f>
        <v>FX21111293</v>
      </c>
      <c r="F1247" t="s">
        <v>19</v>
      </c>
      <c r="G1247" t="s">
        <v>19</v>
      </c>
      <c r="H1247" t="s">
        <v>82</v>
      </c>
      <c r="I1247" t="s">
        <v>3081</v>
      </c>
      <c r="J1247">
        <v>66</v>
      </c>
      <c r="K1247" t="s">
        <v>84</v>
      </c>
      <c r="L1247" t="s">
        <v>85</v>
      </c>
      <c r="M1247" t="s">
        <v>86</v>
      </c>
      <c r="N1247">
        <v>2</v>
      </c>
      <c r="O1247" s="1">
        <v>44524.522951388892</v>
      </c>
      <c r="P1247" s="1">
        <v>44524.550671296296</v>
      </c>
      <c r="Q1247">
        <v>2331</v>
      </c>
      <c r="R1247">
        <v>64</v>
      </c>
      <c r="S1247" t="b">
        <v>0</v>
      </c>
      <c r="T1247" t="s">
        <v>87</v>
      </c>
      <c r="U1247" t="b">
        <v>0</v>
      </c>
      <c r="V1247" t="s">
        <v>189</v>
      </c>
      <c r="W1247" s="1">
        <v>44524.524583333332</v>
      </c>
      <c r="X1247">
        <v>19</v>
      </c>
      <c r="Y1247">
        <v>0</v>
      </c>
      <c r="Z1247">
        <v>0</v>
      </c>
      <c r="AA1247">
        <v>0</v>
      </c>
      <c r="AB1247">
        <v>52</v>
      </c>
      <c r="AC1247">
        <v>0</v>
      </c>
      <c r="AD1247">
        <v>66</v>
      </c>
      <c r="AE1247">
        <v>0</v>
      </c>
      <c r="AF1247">
        <v>0</v>
      </c>
      <c r="AG1247">
        <v>0</v>
      </c>
      <c r="AH1247" t="s">
        <v>182</v>
      </c>
      <c r="AI1247" s="1">
        <v>44524.550671296296</v>
      </c>
      <c r="AJ1247">
        <v>33</v>
      </c>
      <c r="AK1247">
        <v>0</v>
      </c>
      <c r="AL1247">
        <v>0</v>
      </c>
      <c r="AM1247">
        <v>0</v>
      </c>
      <c r="AN1247">
        <v>52</v>
      </c>
      <c r="AO1247">
        <v>0</v>
      </c>
      <c r="AP1247">
        <v>66</v>
      </c>
      <c r="AQ1247">
        <v>0</v>
      </c>
      <c r="AR1247">
        <v>0</v>
      </c>
      <c r="AS1247">
        <v>0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>
      <c r="A1248" t="s">
        <v>3082</v>
      </c>
      <c r="B1248" t="s">
        <v>79</v>
      </c>
      <c r="C1248" t="s">
        <v>2460</v>
      </c>
      <c r="D1248" t="s">
        <v>81</v>
      </c>
      <c r="E1248" s="2" t="str">
        <f>HYPERLINK("capsilon://?command=openfolder&amp;siteaddress=FAM.docvelocity-na8.net&amp;folderid=FX717D2EAA-BB8F-1211-538B-93BDF4186E74","FX210610896")</f>
        <v>FX210610896</v>
      </c>
      <c r="F1248" t="s">
        <v>19</v>
      </c>
      <c r="G1248" t="s">
        <v>19</v>
      </c>
      <c r="H1248" t="s">
        <v>82</v>
      </c>
      <c r="I1248" t="s">
        <v>2461</v>
      </c>
      <c r="J1248">
        <v>38</v>
      </c>
      <c r="K1248" t="s">
        <v>84</v>
      </c>
      <c r="L1248" t="s">
        <v>85</v>
      </c>
      <c r="M1248" t="s">
        <v>86</v>
      </c>
      <c r="N1248">
        <v>2</v>
      </c>
      <c r="O1248" s="1">
        <v>44502.653749999998</v>
      </c>
      <c r="P1248" s="1">
        <v>44502.676006944443</v>
      </c>
      <c r="Q1248">
        <v>1291</v>
      </c>
      <c r="R1248">
        <v>632</v>
      </c>
      <c r="S1248" t="b">
        <v>0</v>
      </c>
      <c r="T1248" t="s">
        <v>87</v>
      </c>
      <c r="U1248" t="b">
        <v>1</v>
      </c>
      <c r="V1248" t="s">
        <v>173</v>
      </c>
      <c r="W1248" s="1">
        <v>44502.6565162037</v>
      </c>
      <c r="X1248">
        <v>209</v>
      </c>
      <c r="Y1248">
        <v>37</v>
      </c>
      <c r="Z1248">
        <v>0</v>
      </c>
      <c r="AA1248">
        <v>37</v>
      </c>
      <c r="AB1248">
        <v>0</v>
      </c>
      <c r="AC1248">
        <v>19</v>
      </c>
      <c r="AD1248">
        <v>1</v>
      </c>
      <c r="AE1248">
        <v>0</v>
      </c>
      <c r="AF1248">
        <v>0</v>
      </c>
      <c r="AG1248">
        <v>0</v>
      </c>
      <c r="AH1248" t="s">
        <v>89</v>
      </c>
      <c r="AI1248" s="1">
        <v>44502.676006944443</v>
      </c>
      <c r="AJ1248">
        <v>423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1</v>
      </c>
      <c r="AQ1248">
        <v>0</v>
      </c>
      <c r="AR1248">
        <v>0</v>
      </c>
      <c r="AS1248">
        <v>0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>
      <c r="A1249" t="s">
        <v>3083</v>
      </c>
      <c r="B1249" t="s">
        <v>79</v>
      </c>
      <c r="C1249" t="s">
        <v>1079</v>
      </c>
      <c r="D1249" t="s">
        <v>81</v>
      </c>
      <c r="E1249" s="2" t="str">
        <f>HYPERLINK("capsilon://?command=openfolder&amp;siteaddress=FAM.docvelocity-na8.net&amp;folderid=FX04BA2D66-A538-F38B-93EA-14165B6E5F31","FX211011281")</f>
        <v>FX211011281</v>
      </c>
      <c r="F1249" t="s">
        <v>19</v>
      </c>
      <c r="G1249" t="s">
        <v>19</v>
      </c>
      <c r="H1249" t="s">
        <v>82</v>
      </c>
      <c r="I1249" t="s">
        <v>3084</v>
      </c>
      <c r="J1249">
        <v>66</v>
      </c>
      <c r="K1249" t="s">
        <v>84</v>
      </c>
      <c r="L1249" t="s">
        <v>85</v>
      </c>
      <c r="M1249" t="s">
        <v>86</v>
      </c>
      <c r="N1249">
        <v>2</v>
      </c>
      <c r="O1249" s="1">
        <v>44524.531261574077</v>
      </c>
      <c r="P1249" s="1">
        <v>44524.554652777777</v>
      </c>
      <c r="Q1249">
        <v>1495</v>
      </c>
      <c r="R1249">
        <v>526</v>
      </c>
      <c r="S1249" t="b">
        <v>0</v>
      </c>
      <c r="T1249" t="s">
        <v>87</v>
      </c>
      <c r="U1249" t="b">
        <v>0</v>
      </c>
      <c r="V1249" t="s">
        <v>147</v>
      </c>
      <c r="W1249" s="1">
        <v>44524.534837962965</v>
      </c>
      <c r="X1249">
        <v>183</v>
      </c>
      <c r="Y1249">
        <v>52</v>
      </c>
      <c r="Z1249">
        <v>0</v>
      </c>
      <c r="AA1249">
        <v>52</v>
      </c>
      <c r="AB1249">
        <v>0</v>
      </c>
      <c r="AC1249">
        <v>28</v>
      </c>
      <c r="AD1249">
        <v>14</v>
      </c>
      <c r="AE1249">
        <v>0</v>
      </c>
      <c r="AF1249">
        <v>0</v>
      </c>
      <c r="AG1249">
        <v>0</v>
      </c>
      <c r="AH1249" t="s">
        <v>182</v>
      </c>
      <c r="AI1249" s="1">
        <v>44524.554652777777</v>
      </c>
      <c r="AJ1249">
        <v>343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14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>
      <c r="A1250" t="s">
        <v>3085</v>
      </c>
      <c r="B1250" t="s">
        <v>79</v>
      </c>
      <c r="C1250" t="s">
        <v>884</v>
      </c>
      <c r="D1250" t="s">
        <v>81</v>
      </c>
      <c r="E1250" s="2" t="str">
        <f>HYPERLINK("capsilon://?command=openfolder&amp;siteaddress=FAM.docvelocity-na8.net&amp;folderid=FXC9A48157-ED33-3B2C-C897-97C7593F231D","FX21109334")</f>
        <v>FX21109334</v>
      </c>
      <c r="F1250" t="s">
        <v>19</v>
      </c>
      <c r="G1250" t="s">
        <v>19</v>
      </c>
      <c r="H1250" t="s">
        <v>82</v>
      </c>
      <c r="I1250" t="s">
        <v>3086</v>
      </c>
      <c r="J1250">
        <v>66</v>
      </c>
      <c r="K1250" t="s">
        <v>84</v>
      </c>
      <c r="L1250" t="s">
        <v>85</v>
      </c>
      <c r="M1250" t="s">
        <v>86</v>
      </c>
      <c r="N1250">
        <v>2</v>
      </c>
      <c r="O1250" s="1">
        <v>44524.535613425927</v>
      </c>
      <c r="P1250" s="1">
        <v>44524.555046296293</v>
      </c>
      <c r="Q1250">
        <v>1620</v>
      </c>
      <c r="R1250">
        <v>59</v>
      </c>
      <c r="S1250" t="b">
        <v>0</v>
      </c>
      <c r="T1250" t="s">
        <v>87</v>
      </c>
      <c r="U1250" t="b">
        <v>0</v>
      </c>
      <c r="V1250" t="s">
        <v>189</v>
      </c>
      <c r="W1250" s="1">
        <v>44524.538888888892</v>
      </c>
      <c r="X1250">
        <v>25</v>
      </c>
      <c r="Y1250">
        <v>0</v>
      </c>
      <c r="Z1250">
        <v>0</v>
      </c>
      <c r="AA1250">
        <v>0</v>
      </c>
      <c r="AB1250">
        <v>52</v>
      </c>
      <c r="AC1250">
        <v>0</v>
      </c>
      <c r="AD1250">
        <v>66</v>
      </c>
      <c r="AE1250">
        <v>0</v>
      </c>
      <c r="AF1250">
        <v>0</v>
      </c>
      <c r="AG1250">
        <v>0</v>
      </c>
      <c r="AH1250" t="s">
        <v>182</v>
      </c>
      <c r="AI1250" s="1">
        <v>44524.555046296293</v>
      </c>
      <c r="AJ1250">
        <v>34</v>
      </c>
      <c r="AK1250">
        <v>0</v>
      </c>
      <c r="AL1250">
        <v>0</v>
      </c>
      <c r="AM1250">
        <v>0</v>
      </c>
      <c r="AN1250">
        <v>52</v>
      </c>
      <c r="AO1250">
        <v>0</v>
      </c>
      <c r="AP1250">
        <v>66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>
      <c r="A1251" t="s">
        <v>3087</v>
      </c>
      <c r="B1251" t="s">
        <v>79</v>
      </c>
      <c r="C1251" t="s">
        <v>210</v>
      </c>
      <c r="D1251" t="s">
        <v>81</v>
      </c>
      <c r="E1251" s="2" t="str">
        <f>HYPERLINK("capsilon://?command=openfolder&amp;siteaddress=FAM.docvelocity-na8.net&amp;folderid=FX9F67F532-5E8E-6A3E-A752-8786BFD22909","FX2111925")</f>
        <v>FX2111925</v>
      </c>
      <c r="F1251" t="s">
        <v>19</v>
      </c>
      <c r="G1251" t="s">
        <v>19</v>
      </c>
      <c r="H1251" t="s">
        <v>82</v>
      </c>
      <c r="I1251" t="s">
        <v>3088</v>
      </c>
      <c r="J1251">
        <v>66</v>
      </c>
      <c r="K1251" t="s">
        <v>84</v>
      </c>
      <c r="L1251" t="s">
        <v>85</v>
      </c>
      <c r="M1251" t="s">
        <v>86</v>
      </c>
      <c r="N1251">
        <v>2</v>
      </c>
      <c r="O1251" s="1">
        <v>44524.536527777775</v>
      </c>
      <c r="P1251" s="1">
        <v>44524.555706018517</v>
      </c>
      <c r="Q1251">
        <v>1581</v>
      </c>
      <c r="R1251">
        <v>76</v>
      </c>
      <c r="S1251" t="b">
        <v>0</v>
      </c>
      <c r="T1251" t="s">
        <v>87</v>
      </c>
      <c r="U1251" t="b">
        <v>0</v>
      </c>
      <c r="V1251" t="s">
        <v>189</v>
      </c>
      <c r="W1251" s="1">
        <v>44524.539131944446</v>
      </c>
      <c r="X1251">
        <v>20</v>
      </c>
      <c r="Y1251">
        <v>0</v>
      </c>
      <c r="Z1251">
        <v>0</v>
      </c>
      <c r="AA1251">
        <v>0</v>
      </c>
      <c r="AB1251">
        <v>52</v>
      </c>
      <c r="AC1251">
        <v>0</v>
      </c>
      <c r="AD1251">
        <v>66</v>
      </c>
      <c r="AE1251">
        <v>0</v>
      </c>
      <c r="AF1251">
        <v>0</v>
      </c>
      <c r="AG1251">
        <v>0</v>
      </c>
      <c r="AH1251" t="s">
        <v>182</v>
      </c>
      <c r="AI1251" s="1">
        <v>44524.555706018517</v>
      </c>
      <c r="AJ1251">
        <v>56</v>
      </c>
      <c r="AK1251">
        <v>0</v>
      </c>
      <c r="AL1251">
        <v>0</v>
      </c>
      <c r="AM1251">
        <v>0</v>
      </c>
      <c r="AN1251">
        <v>52</v>
      </c>
      <c r="AO1251">
        <v>0</v>
      </c>
      <c r="AP1251">
        <v>66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>
      <c r="A1252" t="s">
        <v>3089</v>
      </c>
      <c r="B1252" t="s">
        <v>79</v>
      </c>
      <c r="C1252" t="s">
        <v>304</v>
      </c>
      <c r="D1252" t="s">
        <v>81</v>
      </c>
      <c r="E1252" s="2" t="str">
        <f>HYPERLINK("capsilon://?command=openfolder&amp;siteaddress=FAM.docvelocity-na8.net&amp;folderid=FX547479F9-8FDE-C748-DFA5-E23D2870A27F","FX2111724")</f>
        <v>FX2111724</v>
      </c>
      <c r="F1252" t="s">
        <v>19</v>
      </c>
      <c r="G1252" t="s">
        <v>19</v>
      </c>
      <c r="H1252" t="s">
        <v>82</v>
      </c>
      <c r="I1252" t="s">
        <v>3090</v>
      </c>
      <c r="J1252">
        <v>66</v>
      </c>
      <c r="K1252" t="s">
        <v>84</v>
      </c>
      <c r="L1252" t="s">
        <v>85</v>
      </c>
      <c r="M1252" t="s">
        <v>86</v>
      </c>
      <c r="N1252">
        <v>2</v>
      </c>
      <c r="O1252" s="1">
        <v>44524.538842592592</v>
      </c>
      <c r="P1252" s="1">
        <v>44524.555358796293</v>
      </c>
      <c r="Q1252">
        <v>1366</v>
      </c>
      <c r="R1252">
        <v>61</v>
      </c>
      <c r="S1252" t="b">
        <v>0</v>
      </c>
      <c r="T1252" t="s">
        <v>87</v>
      </c>
      <c r="U1252" t="b">
        <v>0</v>
      </c>
      <c r="V1252" t="s">
        <v>189</v>
      </c>
      <c r="W1252" s="1">
        <v>44524.539641203701</v>
      </c>
      <c r="X1252">
        <v>44</v>
      </c>
      <c r="Y1252">
        <v>0</v>
      </c>
      <c r="Z1252">
        <v>0</v>
      </c>
      <c r="AA1252">
        <v>0</v>
      </c>
      <c r="AB1252">
        <v>52</v>
      </c>
      <c r="AC1252">
        <v>0</v>
      </c>
      <c r="AD1252">
        <v>66</v>
      </c>
      <c r="AE1252">
        <v>0</v>
      </c>
      <c r="AF1252">
        <v>0</v>
      </c>
      <c r="AG1252">
        <v>0</v>
      </c>
      <c r="AH1252" t="s">
        <v>104</v>
      </c>
      <c r="AI1252" s="1">
        <v>44524.555358796293</v>
      </c>
      <c r="AJ1252">
        <v>17</v>
      </c>
      <c r="AK1252">
        <v>0</v>
      </c>
      <c r="AL1252">
        <v>0</v>
      </c>
      <c r="AM1252">
        <v>0</v>
      </c>
      <c r="AN1252">
        <v>52</v>
      </c>
      <c r="AO1252">
        <v>0</v>
      </c>
      <c r="AP1252">
        <v>66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>
      <c r="A1253" t="s">
        <v>3091</v>
      </c>
      <c r="B1253" t="s">
        <v>79</v>
      </c>
      <c r="C1253" t="s">
        <v>1886</v>
      </c>
      <c r="D1253" t="s">
        <v>81</v>
      </c>
      <c r="E1253" s="2" t="str">
        <f>HYPERLINK("capsilon://?command=openfolder&amp;siteaddress=FAM.docvelocity-na8.net&amp;folderid=FX4130BD4D-B441-D4B1-D1D1-9B4B6E918A7C","FX21114910")</f>
        <v>FX21114910</v>
      </c>
      <c r="F1253" t="s">
        <v>19</v>
      </c>
      <c r="G1253" t="s">
        <v>19</v>
      </c>
      <c r="H1253" t="s">
        <v>82</v>
      </c>
      <c r="I1253" t="s">
        <v>3092</v>
      </c>
      <c r="J1253">
        <v>38</v>
      </c>
      <c r="K1253" t="s">
        <v>84</v>
      </c>
      <c r="L1253" t="s">
        <v>85</v>
      </c>
      <c r="M1253" t="s">
        <v>86</v>
      </c>
      <c r="N1253">
        <v>1</v>
      </c>
      <c r="O1253" s="1">
        <v>44524.539953703701</v>
      </c>
      <c r="P1253" s="1">
        <v>44524.638391203705</v>
      </c>
      <c r="Q1253">
        <v>8287</v>
      </c>
      <c r="R1253">
        <v>218</v>
      </c>
      <c r="S1253" t="b">
        <v>0</v>
      </c>
      <c r="T1253" t="s">
        <v>87</v>
      </c>
      <c r="U1253" t="b">
        <v>0</v>
      </c>
      <c r="V1253" t="s">
        <v>108</v>
      </c>
      <c r="W1253" s="1">
        <v>44524.638391203705</v>
      </c>
      <c r="X1253">
        <v>152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38</v>
      </c>
      <c r="AE1253">
        <v>37</v>
      </c>
      <c r="AF1253">
        <v>0</v>
      </c>
      <c r="AG1253">
        <v>1</v>
      </c>
      <c r="AH1253" t="s">
        <v>87</v>
      </c>
      <c r="AI1253" t="s">
        <v>87</v>
      </c>
      <c r="AJ1253" t="s">
        <v>87</v>
      </c>
      <c r="AK1253" t="s">
        <v>87</v>
      </c>
      <c r="AL1253" t="s">
        <v>87</v>
      </c>
      <c r="AM1253" t="s">
        <v>87</v>
      </c>
      <c r="AN1253" t="s">
        <v>87</v>
      </c>
      <c r="AO1253" t="s">
        <v>87</v>
      </c>
      <c r="AP1253" t="s">
        <v>87</v>
      </c>
      <c r="AQ1253" t="s">
        <v>87</v>
      </c>
      <c r="AR1253" t="s">
        <v>87</v>
      </c>
      <c r="AS1253" t="s">
        <v>87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>
      <c r="A1254" t="s">
        <v>3093</v>
      </c>
      <c r="B1254" t="s">
        <v>79</v>
      </c>
      <c r="C1254" t="s">
        <v>3094</v>
      </c>
      <c r="D1254" t="s">
        <v>81</v>
      </c>
      <c r="E1254" s="2" t="str">
        <f>HYPERLINK("capsilon://?command=openfolder&amp;siteaddress=FAM.docvelocity-na8.net&amp;folderid=FX55CA148E-B6E3-DC48-33CF-E205A231D154","FX21119254")</f>
        <v>FX21119254</v>
      </c>
      <c r="F1254" t="s">
        <v>19</v>
      </c>
      <c r="G1254" t="s">
        <v>19</v>
      </c>
      <c r="H1254" t="s">
        <v>82</v>
      </c>
      <c r="I1254" t="s">
        <v>3095</v>
      </c>
      <c r="J1254">
        <v>102</v>
      </c>
      <c r="K1254" t="s">
        <v>84</v>
      </c>
      <c r="L1254" t="s">
        <v>85</v>
      </c>
      <c r="M1254" t="s">
        <v>86</v>
      </c>
      <c r="N1254">
        <v>2</v>
      </c>
      <c r="O1254" s="1">
        <v>44524.541145833333</v>
      </c>
      <c r="P1254" s="1">
        <v>44524.563402777778</v>
      </c>
      <c r="Q1254">
        <v>655</v>
      </c>
      <c r="R1254">
        <v>1268</v>
      </c>
      <c r="S1254" t="b">
        <v>0</v>
      </c>
      <c r="T1254" t="s">
        <v>87</v>
      </c>
      <c r="U1254" t="b">
        <v>0</v>
      </c>
      <c r="V1254" t="s">
        <v>147</v>
      </c>
      <c r="W1254" s="1">
        <v>44524.547824074078</v>
      </c>
      <c r="X1254">
        <v>574</v>
      </c>
      <c r="Y1254">
        <v>119</v>
      </c>
      <c r="Z1254">
        <v>0</v>
      </c>
      <c r="AA1254">
        <v>119</v>
      </c>
      <c r="AB1254">
        <v>0</v>
      </c>
      <c r="AC1254">
        <v>75</v>
      </c>
      <c r="AD1254">
        <v>-17</v>
      </c>
      <c r="AE1254">
        <v>0</v>
      </c>
      <c r="AF1254">
        <v>0</v>
      </c>
      <c r="AG1254">
        <v>0</v>
      </c>
      <c r="AH1254" t="s">
        <v>104</v>
      </c>
      <c r="AI1254" s="1">
        <v>44524.563402777778</v>
      </c>
      <c r="AJ1254">
        <v>694</v>
      </c>
      <c r="AK1254">
        <v>2</v>
      </c>
      <c r="AL1254">
        <v>0</v>
      </c>
      <c r="AM1254">
        <v>2</v>
      </c>
      <c r="AN1254">
        <v>0</v>
      </c>
      <c r="AO1254">
        <v>2</v>
      </c>
      <c r="AP1254">
        <v>-19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>
      <c r="A1255" t="s">
        <v>3096</v>
      </c>
      <c r="B1255" t="s">
        <v>79</v>
      </c>
      <c r="C1255" t="s">
        <v>2169</v>
      </c>
      <c r="D1255" t="s">
        <v>81</v>
      </c>
      <c r="E1255" s="2" t="str">
        <f>HYPERLINK("capsilon://?command=openfolder&amp;siteaddress=FAM.docvelocity-na8.net&amp;folderid=FXC675ACF2-D76E-FBFA-9D2F-500DA526A361","FX21116581")</f>
        <v>FX21116581</v>
      </c>
      <c r="F1255" t="s">
        <v>19</v>
      </c>
      <c r="G1255" t="s">
        <v>19</v>
      </c>
      <c r="H1255" t="s">
        <v>82</v>
      </c>
      <c r="I1255" t="s">
        <v>3097</v>
      </c>
      <c r="J1255">
        <v>66</v>
      </c>
      <c r="K1255" t="s">
        <v>84</v>
      </c>
      <c r="L1255" t="s">
        <v>85</v>
      </c>
      <c r="M1255" t="s">
        <v>86</v>
      </c>
      <c r="N1255">
        <v>2</v>
      </c>
      <c r="O1255" s="1">
        <v>44524.543946759259</v>
      </c>
      <c r="P1255" s="1">
        <v>44524.562048611115</v>
      </c>
      <c r="Q1255">
        <v>735</v>
      </c>
      <c r="R1255">
        <v>829</v>
      </c>
      <c r="S1255" t="b">
        <v>0</v>
      </c>
      <c r="T1255" t="s">
        <v>87</v>
      </c>
      <c r="U1255" t="b">
        <v>0</v>
      </c>
      <c r="V1255" t="s">
        <v>173</v>
      </c>
      <c r="W1255" s="1">
        <v>44524.547650462962</v>
      </c>
      <c r="X1255">
        <v>282</v>
      </c>
      <c r="Y1255">
        <v>52</v>
      </c>
      <c r="Z1255">
        <v>0</v>
      </c>
      <c r="AA1255">
        <v>52</v>
      </c>
      <c r="AB1255">
        <v>0</v>
      </c>
      <c r="AC1255">
        <v>22</v>
      </c>
      <c r="AD1255">
        <v>14</v>
      </c>
      <c r="AE1255">
        <v>0</v>
      </c>
      <c r="AF1255">
        <v>0</v>
      </c>
      <c r="AG1255">
        <v>0</v>
      </c>
      <c r="AH1255" t="s">
        <v>182</v>
      </c>
      <c r="AI1255" s="1">
        <v>44524.562048611115</v>
      </c>
      <c r="AJ1255">
        <v>547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14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>
      <c r="A1256" t="s">
        <v>3098</v>
      </c>
      <c r="B1256" t="s">
        <v>79</v>
      </c>
      <c r="C1256" t="s">
        <v>3041</v>
      </c>
      <c r="D1256" t="s">
        <v>81</v>
      </c>
      <c r="E1256" s="2" t="str">
        <f>HYPERLINK("capsilon://?command=openfolder&amp;siteaddress=FAM.docvelocity-na8.net&amp;folderid=FX57028433-E67B-5EE2-B4C3-E6C286DE6564","FX21098426")</f>
        <v>FX21098426</v>
      </c>
      <c r="F1256" t="s">
        <v>19</v>
      </c>
      <c r="G1256" t="s">
        <v>19</v>
      </c>
      <c r="H1256" t="s">
        <v>82</v>
      </c>
      <c r="I1256" t="s">
        <v>3042</v>
      </c>
      <c r="J1256">
        <v>38</v>
      </c>
      <c r="K1256" t="s">
        <v>84</v>
      </c>
      <c r="L1256" t="s">
        <v>85</v>
      </c>
      <c r="M1256" t="s">
        <v>86</v>
      </c>
      <c r="N1256">
        <v>2</v>
      </c>
      <c r="O1256" s="1">
        <v>44524.551932870374</v>
      </c>
      <c r="P1256" s="1">
        <v>44524.714826388888</v>
      </c>
      <c r="Q1256">
        <v>7577</v>
      </c>
      <c r="R1256">
        <v>6497</v>
      </c>
      <c r="S1256" t="b">
        <v>0</v>
      </c>
      <c r="T1256" t="s">
        <v>87</v>
      </c>
      <c r="U1256" t="b">
        <v>1</v>
      </c>
      <c r="V1256" t="s">
        <v>181</v>
      </c>
      <c r="W1256" s="1">
        <v>44524.574120370373</v>
      </c>
      <c r="X1256">
        <v>1857</v>
      </c>
      <c r="Y1256">
        <v>202</v>
      </c>
      <c r="Z1256">
        <v>0</v>
      </c>
      <c r="AA1256">
        <v>202</v>
      </c>
      <c r="AB1256">
        <v>0</v>
      </c>
      <c r="AC1256">
        <v>198</v>
      </c>
      <c r="AD1256">
        <v>-164</v>
      </c>
      <c r="AE1256">
        <v>0</v>
      </c>
      <c r="AF1256">
        <v>0</v>
      </c>
      <c r="AG1256">
        <v>0</v>
      </c>
      <c r="AH1256" t="s">
        <v>182</v>
      </c>
      <c r="AI1256" s="1">
        <v>44524.714826388888</v>
      </c>
      <c r="AJ1256">
        <v>4453</v>
      </c>
      <c r="AK1256">
        <v>2</v>
      </c>
      <c r="AL1256">
        <v>0</v>
      </c>
      <c r="AM1256">
        <v>2</v>
      </c>
      <c r="AN1256">
        <v>0</v>
      </c>
      <c r="AO1256">
        <v>2</v>
      </c>
      <c r="AP1256">
        <v>-166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>
      <c r="A1257" t="s">
        <v>3099</v>
      </c>
      <c r="B1257" t="s">
        <v>79</v>
      </c>
      <c r="C1257" t="s">
        <v>2767</v>
      </c>
      <c r="D1257" t="s">
        <v>81</v>
      </c>
      <c r="E1257" s="2" t="str">
        <f>HYPERLINK("capsilon://?command=openfolder&amp;siteaddress=FAM.docvelocity-na8.net&amp;folderid=FX795EB3EE-8734-EA32-E2A5-B8D9F1AC0403","FX211112045")</f>
        <v>FX211112045</v>
      </c>
      <c r="F1257" t="s">
        <v>19</v>
      </c>
      <c r="G1257" t="s">
        <v>19</v>
      </c>
      <c r="H1257" t="s">
        <v>82</v>
      </c>
      <c r="I1257" t="s">
        <v>3100</v>
      </c>
      <c r="J1257">
        <v>66</v>
      </c>
      <c r="K1257" t="s">
        <v>84</v>
      </c>
      <c r="L1257" t="s">
        <v>85</v>
      </c>
      <c r="M1257" t="s">
        <v>86</v>
      </c>
      <c r="N1257">
        <v>2</v>
      </c>
      <c r="O1257" s="1">
        <v>44524.552604166667</v>
      </c>
      <c r="P1257" s="1">
        <v>44524.565046296295</v>
      </c>
      <c r="Q1257">
        <v>614</v>
      </c>
      <c r="R1257">
        <v>461</v>
      </c>
      <c r="S1257" t="b">
        <v>0</v>
      </c>
      <c r="T1257" t="s">
        <v>87</v>
      </c>
      <c r="U1257" t="b">
        <v>0</v>
      </c>
      <c r="V1257" t="s">
        <v>125</v>
      </c>
      <c r="W1257" s="1">
        <v>44524.561157407406</v>
      </c>
      <c r="X1257">
        <v>320</v>
      </c>
      <c r="Y1257">
        <v>52</v>
      </c>
      <c r="Z1257">
        <v>0</v>
      </c>
      <c r="AA1257">
        <v>52</v>
      </c>
      <c r="AB1257">
        <v>0</v>
      </c>
      <c r="AC1257">
        <v>25</v>
      </c>
      <c r="AD1257">
        <v>14</v>
      </c>
      <c r="AE1257">
        <v>0</v>
      </c>
      <c r="AF1257">
        <v>0</v>
      </c>
      <c r="AG1257">
        <v>0</v>
      </c>
      <c r="AH1257" t="s">
        <v>104</v>
      </c>
      <c r="AI1257" s="1">
        <v>44524.565046296295</v>
      </c>
      <c r="AJ1257">
        <v>141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14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>
      <c r="A1258" t="s">
        <v>3101</v>
      </c>
      <c r="B1258" t="s">
        <v>79</v>
      </c>
      <c r="C1258" t="s">
        <v>1227</v>
      </c>
      <c r="D1258" t="s">
        <v>81</v>
      </c>
      <c r="E1258" s="2" t="str">
        <f>HYPERLINK("capsilon://?command=openfolder&amp;siteaddress=FAM.docvelocity-na8.net&amp;folderid=FXF7C1E319-9365-F9F7-4654-9FA42E5DC64A","FX21114584")</f>
        <v>FX21114584</v>
      </c>
      <c r="F1258" t="s">
        <v>19</v>
      </c>
      <c r="G1258" t="s">
        <v>19</v>
      </c>
      <c r="H1258" t="s">
        <v>82</v>
      </c>
      <c r="I1258" t="s">
        <v>3046</v>
      </c>
      <c r="J1258">
        <v>38</v>
      </c>
      <c r="K1258" t="s">
        <v>84</v>
      </c>
      <c r="L1258" t="s">
        <v>85</v>
      </c>
      <c r="M1258" t="s">
        <v>86</v>
      </c>
      <c r="N1258">
        <v>2</v>
      </c>
      <c r="O1258" s="1">
        <v>44524.553113425929</v>
      </c>
      <c r="P1258" s="1">
        <v>44524.569502314815</v>
      </c>
      <c r="Q1258">
        <v>369</v>
      </c>
      <c r="R1258">
        <v>1047</v>
      </c>
      <c r="S1258" t="b">
        <v>0</v>
      </c>
      <c r="T1258" t="s">
        <v>87</v>
      </c>
      <c r="U1258" t="b">
        <v>1</v>
      </c>
      <c r="V1258" t="s">
        <v>173</v>
      </c>
      <c r="W1258" s="1">
        <v>44524.56</v>
      </c>
      <c r="X1258">
        <v>404</v>
      </c>
      <c r="Y1258">
        <v>37</v>
      </c>
      <c r="Z1258">
        <v>0</v>
      </c>
      <c r="AA1258">
        <v>37</v>
      </c>
      <c r="AB1258">
        <v>0</v>
      </c>
      <c r="AC1258">
        <v>23</v>
      </c>
      <c r="AD1258">
        <v>1</v>
      </c>
      <c r="AE1258">
        <v>0</v>
      </c>
      <c r="AF1258">
        <v>0</v>
      </c>
      <c r="AG1258">
        <v>0</v>
      </c>
      <c r="AH1258" t="s">
        <v>182</v>
      </c>
      <c r="AI1258" s="1">
        <v>44524.569502314815</v>
      </c>
      <c r="AJ1258">
        <v>643</v>
      </c>
      <c r="AK1258">
        <v>1</v>
      </c>
      <c r="AL1258">
        <v>0</v>
      </c>
      <c r="AM1258">
        <v>1</v>
      </c>
      <c r="AN1258">
        <v>0</v>
      </c>
      <c r="AO1258">
        <v>1</v>
      </c>
      <c r="AP1258">
        <v>0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>
      <c r="A1259" t="s">
        <v>3102</v>
      </c>
      <c r="B1259" t="s">
        <v>79</v>
      </c>
      <c r="C1259" t="s">
        <v>939</v>
      </c>
      <c r="D1259" t="s">
        <v>81</v>
      </c>
      <c r="E1259" s="2" t="str">
        <f>HYPERLINK("capsilon://?command=openfolder&amp;siteaddress=FAM.docvelocity-na8.net&amp;folderid=FXA044FEEC-7B15-251F-C79A-7C3E86583381","FX21113536")</f>
        <v>FX21113536</v>
      </c>
      <c r="F1259" t="s">
        <v>19</v>
      </c>
      <c r="G1259" t="s">
        <v>19</v>
      </c>
      <c r="H1259" t="s">
        <v>82</v>
      </c>
      <c r="I1259" t="s">
        <v>3103</v>
      </c>
      <c r="J1259">
        <v>66</v>
      </c>
      <c r="K1259" t="s">
        <v>84</v>
      </c>
      <c r="L1259" t="s">
        <v>85</v>
      </c>
      <c r="M1259" t="s">
        <v>86</v>
      </c>
      <c r="N1259">
        <v>2</v>
      </c>
      <c r="O1259" s="1">
        <v>44524.553229166668</v>
      </c>
      <c r="P1259" s="1">
        <v>44524.565289351849</v>
      </c>
      <c r="Q1259">
        <v>997</v>
      </c>
      <c r="R1259">
        <v>45</v>
      </c>
      <c r="S1259" t="b">
        <v>0</v>
      </c>
      <c r="T1259" t="s">
        <v>87</v>
      </c>
      <c r="U1259" t="b">
        <v>0</v>
      </c>
      <c r="V1259" t="s">
        <v>147</v>
      </c>
      <c r="W1259" s="1">
        <v>44524.557800925926</v>
      </c>
      <c r="X1259">
        <v>25</v>
      </c>
      <c r="Y1259">
        <v>0</v>
      </c>
      <c r="Z1259">
        <v>0</v>
      </c>
      <c r="AA1259">
        <v>0</v>
      </c>
      <c r="AB1259">
        <v>52</v>
      </c>
      <c r="AC1259">
        <v>0</v>
      </c>
      <c r="AD1259">
        <v>66</v>
      </c>
      <c r="AE1259">
        <v>0</v>
      </c>
      <c r="AF1259">
        <v>0</v>
      </c>
      <c r="AG1259">
        <v>0</v>
      </c>
      <c r="AH1259" t="s">
        <v>104</v>
      </c>
      <c r="AI1259" s="1">
        <v>44524.565289351849</v>
      </c>
      <c r="AJ1259">
        <v>20</v>
      </c>
      <c r="AK1259">
        <v>0</v>
      </c>
      <c r="AL1259">
        <v>0</v>
      </c>
      <c r="AM1259">
        <v>0</v>
      </c>
      <c r="AN1259">
        <v>52</v>
      </c>
      <c r="AO1259">
        <v>0</v>
      </c>
      <c r="AP1259">
        <v>66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>
      <c r="A1260" t="s">
        <v>3104</v>
      </c>
      <c r="B1260" t="s">
        <v>79</v>
      </c>
      <c r="C1260" t="s">
        <v>2478</v>
      </c>
      <c r="D1260" t="s">
        <v>81</v>
      </c>
      <c r="E1260" s="2" t="str">
        <f>HYPERLINK("capsilon://?command=openfolder&amp;siteaddress=FAM.docvelocity-na8.net&amp;folderid=FX3889472A-90B7-BE46-9875-BB062B42E389","FX21115166")</f>
        <v>FX21115166</v>
      </c>
      <c r="F1260" t="s">
        <v>19</v>
      </c>
      <c r="G1260" t="s">
        <v>19</v>
      </c>
      <c r="H1260" t="s">
        <v>82</v>
      </c>
      <c r="I1260" t="s">
        <v>3105</v>
      </c>
      <c r="J1260">
        <v>57</v>
      </c>
      <c r="K1260" t="s">
        <v>84</v>
      </c>
      <c r="L1260" t="s">
        <v>85</v>
      </c>
      <c r="M1260" t="s">
        <v>86</v>
      </c>
      <c r="N1260">
        <v>2</v>
      </c>
      <c r="O1260" s="1">
        <v>44524.559537037036</v>
      </c>
      <c r="P1260" s="1">
        <v>44524.567835648151</v>
      </c>
      <c r="Q1260">
        <v>86</v>
      </c>
      <c r="R1260">
        <v>631</v>
      </c>
      <c r="S1260" t="b">
        <v>0</v>
      </c>
      <c r="T1260" t="s">
        <v>87</v>
      </c>
      <c r="U1260" t="b">
        <v>0</v>
      </c>
      <c r="V1260" t="s">
        <v>147</v>
      </c>
      <c r="W1260" s="1">
        <v>44524.564340277779</v>
      </c>
      <c r="X1260">
        <v>412</v>
      </c>
      <c r="Y1260">
        <v>67</v>
      </c>
      <c r="Z1260">
        <v>0</v>
      </c>
      <c r="AA1260">
        <v>67</v>
      </c>
      <c r="AB1260">
        <v>0</v>
      </c>
      <c r="AC1260">
        <v>42</v>
      </c>
      <c r="AD1260">
        <v>-10</v>
      </c>
      <c r="AE1260">
        <v>0</v>
      </c>
      <c r="AF1260">
        <v>0</v>
      </c>
      <c r="AG1260">
        <v>0</v>
      </c>
      <c r="AH1260" t="s">
        <v>104</v>
      </c>
      <c r="AI1260" s="1">
        <v>44524.567835648151</v>
      </c>
      <c r="AJ1260">
        <v>219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-10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>
      <c r="A1261" t="s">
        <v>3106</v>
      </c>
      <c r="B1261" t="s">
        <v>79</v>
      </c>
      <c r="C1261" t="s">
        <v>2478</v>
      </c>
      <c r="D1261" t="s">
        <v>81</v>
      </c>
      <c r="E1261" s="2" t="str">
        <f>HYPERLINK("capsilon://?command=openfolder&amp;siteaddress=FAM.docvelocity-na8.net&amp;folderid=FX3889472A-90B7-BE46-9875-BB062B42E389","FX21115166")</f>
        <v>FX21115166</v>
      </c>
      <c r="F1261" t="s">
        <v>19</v>
      </c>
      <c r="G1261" t="s">
        <v>19</v>
      </c>
      <c r="H1261" t="s">
        <v>82</v>
      </c>
      <c r="I1261" t="s">
        <v>3107</v>
      </c>
      <c r="J1261">
        <v>32</v>
      </c>
      <c r="K1261" t="s">
        <v>84</v>
      </c>
      <c r="L1261" t="s">
        <v>85</v>
      </c>
      <c r="M1261" t="s">
        <v>86</v>
      </c>
      <c r="N1261">
        <v>2</v>
      </c>
      <c r="O1261" s="1">
        <v>44524.559861111113</v>
      </c>
      <c r="P1261" s="1">
        <v>44524.579201388886</v>
      </c>
      <c r="Q1261">
        <v>152</v>
      </c>
      <c r="R1261">
        <v>1519</v>
      </c>
      <c r="S1261" t="b">
        <v>0</v>
      </c>
      <c r="T1261" t="s">
        <v>87</v>
      </c>
      <c r="U1261" t="b">
        <v>0</v>
      </c>
      <c r="V1261" t="s">
        <v>173</v>
      </c>
      <c r="W1261" s="1">
        <v>44524.56790509259</v>
      </c>
      <c r="X1261">
        <v>682</v>
      </c>
      <c r="Y1261">
        <v>67</v>
      </c>
      <c r="Z1261">
        <v>0</v>
      </c>
      <c r="AA1261">
        <v>67</v>
      </c>
      <c r="AB1261">
        <v>0</v>
      </c>
      <c r="AC1261">
        <v>64</v>
      </c>
      <c r="AD1261">
        <v>-35</v>
      </c>
      <c r="AE1261">
        <v>0</v>
      </c>
      <c r="AF1261">
        <v>0</v>
      </c>
      <c r="AG1261">
        <v>0</v>
      </c>
      <c r="AH1261" t="s">
        <v>182</v>
      </c>
      <c r="AI1261" s="1">
        <v>44524.579201388886</v>
      </c>
      <c r="AJ1261">
        <v>837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-35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>
      <c r="A1262" t="s">
        <v>3108</v>
      </c>
      <c r="B1262" t="s">
        <v>79</v>
      </c>
      <c r="C1262" t="s">
        <v>1808</v>
      </c>
      <c r="D1262" t="s">
        <v>81</v>
      </c>
      <c r="E1262" s="2" t="str">
        <f>HYPERLINK("capsilon://?command=openfolder&amp;siteaddress=FAM.docvelocity-na8.net&amp;folderid=FXBCC60E42-F5A6-05E3-3319-D1853C2D2E30","FX211012027")</f>
        <v>FX211012027</v>
      </c>
      <c r="F1262" t="s">
        <v>19</v>
      </c>
      <c r="G1262" t="s">
        <v>19</v>
      </c>
      <c r="H1262" t="s">
        <v>82</v>
      </c>
      <c r="I1262" t="s">
        <v>2735</v>
      </c>
      <c r="J1262">
        <v>38</v>
      </c>
      <c r="K1262" t="s">
        <v>84</v>
      </c>
      <c r="L1262" t="s">
        <v>85</v>
      </c>
      <c r="M1262" t="s">
        <v>86</v>
      </c>
      <c r="N1262">
        <v>2</v>
      </c>
      <c r="O1262" s="1">
        <v>44502.656921296293</v>
      </c>
      <c r="P1262" s="1">
        <v>44502.680069444446</v>
      </c>
      <c r="Q1262">
        <v>1521</v>
      </c>
      <c r="R1262">
        <v>479</v>
      </c>
      <c r="S1262" t="b">
        <v>0</v>
      </c>
      <c r="T1262" t="s">
        <v>87</v>
      </c>
      <c r="U1262" t="b">
        <v>1</v>
      </c>
      <c r="V1262" t="s">
        <v>181</v>
      </c>
      <c r="W1262" s="1">
        <v>44502.658958333333</v>
      </c>
      <c r="X1262">
        <v>129</v>
      </c>
      <c r="Y1262">
        <v>37</v>
      </c>
      <c r="Z1262">
        <v>0</v>
      </c>
      <c r="AA1262">
        <v>37</v>
      </c>
      <c r="AB1262">
        <v>0</v>
      </c>
      <c r="AC1262">
        <v>27</v>
      </c>
      <c r="AD1262">
        <v>1</v>
      </c>
      <c r="AE1262">
        <v>0</v>
      </c>
      <c r="AF1262">
        <v>0</v>
      </c>
      <c r="AG1262">
        <v>0</v>
      </c>
      <c r="AH1262" t="s">
        <v>89</v>
      </c>
      <c r="AI1262" s="1">
        <v>44502.680069444446</v>
      </c>
      <c r="AJ1262">
        <v>350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1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>
      <c r="A1263" t="s">
        <v>3109</v>
      </c>
      <c r="B1263" t="s">
        <v>79</v>
      </c>
      <c r="C1263" t="s">
        <v>1849</v>
      </c>
      <c r="D1263" t="s">
        <v>81</v>
      </c>
      <c r="E1263" s="2" t="str">
        <f>HYPERLINK("capsilon://?command=openfolder&amp;siteaddress=FAM.docvelocity-na8.net&amp;folderid=FX9FFBAC72-31E8-AC83-86F4-36A8C2292E07","FX21102163")</f>
        <v>FX21102163</v>
      </c>
      <c r="F1263" t="s">
        <v>19</v>
      </c>
      <c r="G1263" t="s">
        <v>19</v>
      </c>
      <c r="H1263" t="s">
        <v>82</v>
      </c>
      <c r="I1263" t="s">
        <v>3110</v>
      </c>
      <c r="J1263">
        <v>66</v>
      </c>
      <c r="K1263" t="s">
        <v>84</v>
      </c>
      <c r="L1263" t="s">
        <v>85</v>
      </c>
      <c r="M1263" t="s">
        <v>86</v>
      </c>
      <c r="N1263">
        <v>2</v>
      </c>
      <c r="O1263" s="1">
        <v>44524.57104166667</v>
      </c>
      <c r="P1263" s="1">
        <v>44524.732314814813</v>
      </c>
      <c r="Q1263">
        <v>13730</v>
      </c>
      <c r="R1263">
        <v>204</v>
      </c>
      <c r="S1263" t="b">
        <v>0</v>
      </c>
      <c r="T1263" t="s">
        <v>87</v>
      </c>
      <c r="U1263" t="b">
        <v>0</v>
      </c>
      <c r="V1263" t="s">
        <v>147</v>
      </c>
      <c r="W1263" s="1">
        <v>44524.572002314817</v>
      </c>
      <c r="X1263">
        <v>23</v>
      </c>
      <c r="Y1263">
        <v>0</v>
      </c>
      <c r="Z1263">
        <v>0</v>
      </c>
      <c r="AA1263">
        <v>0</v>
      </c>
      <c r="AB1263">
        <v>52</v>
      </c>
      <c r="AC1263">
        <v>0</v>
      </c>
      <c r="AD1263">
        <v>66</v>
      </c>
      <c r="AE1263">
        <v>0</v>
      </c>
      <c r="AF1263">
        <v>0</v>
      </c>
      <c r="AG1263">
        <v>0</v>
      </c>
      <c r="AH1263" t="s">
        <v>160</v>
      </c>
      <c r="AI1263" s="1">
        <v>44524.732314814813</v>
      </c>
      <c r="AJ1263">
        <v>181</v>
      </c>
      <c r="AK1263">
        <v>0</v>
      </c>
      <c r="AL1263">
        <v>0</v>
      </c>
      <c r="AM1263">
        <v>0</v>
      </c>
      <c r="AN1263">
        <v>52</v>
      </c>
      <c r="AO1263">
        <v>0</v>
      </c>
      <c r="AP1263">
        <v>66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>
      <c r="A1264" t="s">
        <v>3111</v>
      </c>
      <c r="B1264" t="s">
        <v>79</v>
      </c>
      <c r="C1264" t="s">
        <v>3112</v>
      </c>
      <c r="D1264" t="s">
        <v>81</v>
      </c>
      <c r="E1264" s="2" t="str">
        <f>HYPERLINK("capsilon://?command=openfolder&amp;siteaddress=FAM.docvelocity-na8.net&amp;folderid=FXF6BE9984-8206-BD96-6639-E1BE28339180","FX211012232")</f>
        <v>FX211012232</v>
      </c>
      <c r="F1264" t="s">
        <v>19</v>
      </c>
      <c r="G1264" t="s">
        <v>19</v>
      </c>
      <c r="H1264" t="s">
        <v>82</v>
      </c>
      <c r="I1264" t="s">
        <v>3113</v>
      </c>
      <c r="J1264">
        <v>1538</v>
      </c>
      <c r="K1264" t="s">
        <v>84</v>
      </c>
      <c r="L1264" t="s">
        <v>85</v>
      </c>
      <c r="M1264" t="s">
        <v>86</v>
      </c>
      <c r="N1264">
        <v>1</v>
      </c>
      <c r="O1264" s="1">
        <v>44502.65729166667</v>
      </c>
      <c r="P1264" s="1">
        <v>44502.700879629629</v>
      </c>
      <c r="Q1264">
        <v>596</v>
      </c>
      <c r="R1264">
        <v>3170</v>
      </c>
      <c r="S1264" t="b">
        <v>0</v>
      </c>
      <c r="T1264" t="s">
        <v>87</v>
      </c>
      <c r="U1264" t="b">
        <v>0</v>
      </c>
      <c r="V1264" t="s">
        <v>108</v>
      </c>
      <c r="W1264" s="1">
        <v>44502.700879629629</v>
      </c>
      <c r="X1264">
        <v>3107</v>
      </c>
      <c r="Y1264">
        <v>730</v>
      </c>
      <c r="Z1264">
        <v>0</v>
      </c>
      <c r="AA1264">
        <v>730</v>
      </c>
      <c r="AB1264">
        <v>2592</v>
      </c>
      <c r="AC1264">
        <v>523</v>
      </c>
      <c r="AD1264">
        <v>808</v>
      </c>
      <c r="AE1264">
        <v>21</v>
      </c>
      <c r="AF1264">
        <v>0</v>
      </c>
      <c r="AG1264">
        <v>2</v>
      </c>
      <c r="AH1264" t="s">
        <v>87</v>
      </c>
      <c r="AI1264" t="s">
        <v>87</v>
      </c>
      <c r="AJ1264" t="s">
        <v>87</v>
      </c>
      <c r="AK1264" t="s">
        <v>87</v>
      </c>
      <c r="AL1264" t="s">
        <v>87</v>
      </c>
      <c r="AM1264" t="s">
        <v>87</v>
      </c>
      <c r="AN1264" t="s">
        <v>87</v>
      </c>
      <c r="AO1264" t="s">
        <v>87</v>
      </c>
      <c r="AP1264" t="s">
        <v>87</v>
      </c>
      <c r="AQ1264" t="s">
        <v>87</v>
      </c>
      <c r="AR1264" t="s">
        <v>87</v>
      </c>
      <c r="AS1264" t="s">
        <v>87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>
      <c r="A1265" t="s">
        <v>3114</v>
      </c>
      <c r="B1265" t="s">
        <v>79</v>
      </c>
      <c r="C1265" t="s">
        <v>3115</v>
      </c>
      <c r="D1265" t="s">
        <v>81</v>
      </c>
      <c r="E1265" s="2" t="str">
        <f>HYPERLINK("capsilon://?command=openfolder&amp;siteaddress=FAM.docvelocity-na8.net&amp;folderid=FX02083847-6326-221A-659B-3DED19167560","FX21103069")</f>
        <v>FX21103069</v>
      </c>
      <c r="F1265" t="s">
        <v>19</v>
      </c>
      <c r="G1265" t="s">
        <v>19</v>
      </c>
      <c r="H1265" t="s">
        <v>82</v>
      </c>
      <c r="I1265" t="s">
        <v>3116</v>
      </c>
      <c r="J1265">
        <v>66</v>
      </c>
      <c r="K1265" t="s">
        <v>137</v>
      </c>
      <c r="L1265" t="s">
        <v>19</v>
      </c>
      <c r="M1265" t="s">
        <v>81</v>
      </c>
      <c r="N1265">
        <v>0</v>
      </c>
      <c r="O1265" s="1">
        <v>44524.579641203702</v>
      </c>
      <c r="P1265" s="1">
        <v>44524.626030092593</v>
      </c>
      <c r="Q1265">
        <v>3960</v>
      </c>
      <c r="R1265">
        <v>48</v>
      </c>
      <c r="S1265" t="b">
        <v>0</v>
      </c>
      <c r="T1265" t="s">
        <v>87</v>
      </c>
      <c r="U1265" t="b">
        <v>0</v>
      </c>
      <c r="V1265" t="s">
        <v>87</v>
      </c>
      <c r="W1265" t="s">
        <v>87</v>
      </c>
      <c r="X1265" t="s">
        <v>87</v>
      </c>
      <c r="Y1265" t="s">
        <v>87</v>
      </c>
      <c r="Z1265" t="s">
        <v>87</v>
      </c>
      <c r="AA1265" t="s">
        <v>87</v>
      </c>
      <c r="AB1265" t="s">
        <v>87</v>
      </c>
      <c r="AC1265" t="s">
        <v>87</v>
      </c>
      <c r="AD1265" t="s">
        <v>87</v>
      </c>
      <c r="AE1265" t="s">
        <v>87</v>
      </c>
      <c r="AF1265" t="s">
        <v>87</v>
      </c>
      <c r="AG1265" t="s">
        <v>87</v>
      </c>
      <c r="AH1265" t="s">
        <v>87</v>
      </c>
      <c r="AI1265" t="s">
        <v>87</v>
      </c>
      <c r="AJ1265" t="s">
        <v>87</v>
      </c>
      <c r="AK1265" t="s">
        <v>87</v>
      </c>
      <c r="AL1265" t="s">
        <v>87</v>
      </c>
      <c r="AM1265" t="s">
        <v>87</v>
      </c>
      <c r="AN1265" t="s">
        <v>87</v>
      </c>
      <c r="AO1265" t="s">
        <v>87</v>
      </c>
      <c r="AP1265" t="s">
        <v>87</v>
      </c>
      <c r="AQ1265" t="s">
        <v>87</v>
      </c>
      <c r="AR1265" t="s">
        <v>87</v>
      </c>
      <c r="AS1265" t="s">
        <v>87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>
      <c r="A1266" t="s">
        <v>3117</v>
      </c>
      <c r="B1266" t="s">
        <v>79</v>
      </c>
      <c r="C1266" t="s">
        <v>3118</v>
      </c>
      <c r="D1266" t="s">
        <v>81</v>
      </c>
      <c r="E1266" s="2" t="str">
        <f>HYPERLINK("capsilon://?command=openfolder&amp;siteaddress=FAM.docvelocity-na8.net&amp;folderid=FX00026FCE-C2FE-E91E-A383-5CD696016FEF","FX211012269")</f>
        <v>FX211012269</v>
      </c>
      <c r="F1266" t="s">
        <v>19</v>
      </c>
      <c r="G1266" t="s">
        <v>19</v>
      </c>
      <c r="H1266" t="s">
        <v>82</v>
      </c>
      <c r="I1266" t="s">
        <v>3119</v>
      </c>
      <c r="J1266">
        <v>156</v>
      </c>
      <c r="K1266" t="s">
        <v>84</v>
      </c>
      <c r="L1266" t="s">
        <v>85</v>
      </c>
      <c r="M1266" t="s">
        <v>86</v>
      </c>
      <c r="N1266">
        <v>2</v>
      </c>
      <c r="O1266" s="1">
        <v>44524.58252314815</v>
      </c>
      <c r="P1266" s="1">
        <v>44524.748923611114</v>
      </c>
      <c r="Q1266">
        <v>11101</v>
      </c>
      <c r="R1266">
        <v>3276</v>
      </c>
      <c r="S1266" t="b">
        <v>0</v>
      </c>
      <c r="T1266" t="s">
        <v>87</v>
      </c>
      <c r="U1266" t="b">
        <v>0</v>
      </c>
      <c r="V1266" t="s">
        <v>147</v>
      </c>
      <c r="W1266" s="1">
        <v>44524.65247685185</v>
      </c>
      <c r="X1266">
        <v>1742</v>
      </c>
      <c r="Y1266">
        <v>223</v>
      </c>
      <c r="Z1266">
        <v>0</v>
      </c>
      <c r="AA1266">
        <v>223</v>
      </c>
      <c r="AB1266">
        <v>0</v>
      </c>
      <c r="AC1266">
        <v>159</v>
      </c>
      <c r="AD1266">
        <v>-67</v>
      </c>
      <c r="AE1266">
        <v>0</v>
      </c>
      <c r="AF1266">
        <v>0</v>
      </c>
      <c r="AG1266">
        <v>0</v>
      </c>
      <c r="AH1266" t="s">
        <v>160</v>
      </c>
      <c r="AI1266" s="1">
        <v>44524.748923611114</v>
      </c>
      <c r="AJ1266">
        <v>1434</v>
      </c>
      <c r="AK1266">
        <v>3</v>
      </c>
      <c r="AL1266">
        <v>0</v>
      </c>
      <c r="AM1266">
        <v>3</v>
      </c>
      <c r="AN1266">
        <v>0</v>
      </c>
      <c r="AO1266">
        <v>3</v>
      </c>
      <c r="AP1266">
        <v>-70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>
      <c r="A1267" t="s">
        <v>3120</v>
      </c>
      <c r="B1267" t="s">
        <v>79</v>
      </c>
      <c r="C1267" t="s">
        <v>2601</v>
      </c>
      <c r="D1267" t="s">
        <v>81</v>
      </c>
      <c r="E1267" s="2" t="str">
        <f>HYPERLINK("capsilon://?command=openfolder&amp;siteaddress=FAM.docvelocity-na8.net&amp;folderid=FXCC0B4237-7080-DAEB-C446-09E992AB2523","FX21103234")</f>
        <v>FX21103234</v>
      </c>
      <c r="F1267" t="s">
        <v>19</v>
      </c>
      <c r="G1267" t="s">
        <v>19</v>
      </c>
      <c r="H1267" t="s">
        <v>82</v>
      </c>
      <c r="I1267" t="s">
        <v>3121</v>
      </c>
      <c r="J1267">
        <v>66</v>
      </c>
      <c r="K1267" t="s">
        <v>84</v>
      </c>
      <c r="L1267" t="s">
        <v>85</v>
      </c>
      <c r="M1267" t="s">
        <v>86</v>
      </c>
      <c r="N1267">
        <v>2</v>
      </c>
      <c r="O1267" s="1">
        <v>44524.595324074071</v>
      </c>
      <c r="P1267" s="1">
        <v>44524.739282407405</v>
      </c>
      <c r="Q1267">
        <v>12227</v>
      </c>
      <c r="R1267">
        <v>211</v>
      </c>
      <c r="S1267" t="b">
        <v>0</v>
      </c>
      <c r="T1267" t="s">
        <v>87</v>
      </c>
      <c r="U1267" t="b">
        <v>0</v>
      </c>
      <c r="V1267" t="s">
        <v>189</v>
      </c>
      <c r="W1267" s="1">
        <v>44524.676886574074</v>
      </c>
      <c r="X1267">
        <v>75</v>
      </c>
      <c r="Y1267">
        <v>0</v>
      </c>
      <c r="Z1267">
        <v>0</v>
      </c>
      <c r="AA1267">
        <v>0</v>
      </c>
      <c r="AB1267">
        <v>52</v>
      </c>
      <c r="AC1267">
        <v>0</v>
      </c>
      <c r="AD1267">
        <v>66</v>
      </c>
      <c r="AE1267">
        <v>0</v>
      </c>
      <c r="AF1267">
        <v>0</v>
      </c>
      <c r="AG1267">
        <v>0</v>
      </c>
      <c r="AH1267" t="s">
        <v>182</v>
      </c>
      <c r="AI1267" s="1">
        <v>44524.739282407405</v>
      </c>
      <c r="AJ1267">
        <v>35</v>
      </c>
      <c r="AK1267">
        <v>0</v>
      </c>
      <c r="AL1267">
        <v>0</v>
      </c>
      <c r="AM1267">
        <v>0</v>
      </c>
      <c r="AN1267">
        <v>52</v>
      </c>
      <c r="AO1267">
        <v>0</v>
      </c>
      <c r="AP1267">
        <v>66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>
      <c r="A1268" t="s">
        <v>3122</v>
      </c>
      <c r="B1268" t="s">
        <v>79</v>
      </c>
      <c r="C1268" t="s">
        <v>2178</v>
      </c>
      <c r="D1268" t="s">
        <v>81</v>
      </c>
      <c r="E1268" s="2" t="str">
        <f>HYPERLINK("capsilon://?command=openfolder&amp;siteaddress=FAM.docvelocity-na8.net&amp;folderid=FX9FAF6B82-73CC-BC40-B772-5312B6B650C3","FX21117278")</f>
        <v>FX21117278</v>
      </c>
      <c r="F1268" t="s">
        <v>19</v>
      </c>
      <c r="G1268" t="s">
        <v>19</v>
      </c>
      <c r="H1268" t="s">
        <v>82</v>
      </c>
      <c r="I1268" t="s">
        <v>3123</v>
      </c>
      <c r="J1268">
        <v>38</v>
      </c>
      <c r="K1268" t="s">
        <v>84</v>
      </c>
      <c r="L1268" t="s">
        <v>85</v>
      </c>
      <c r="M1268" t="s">
        <v>86</v>
      </c>
      <c r="N1268">
        <v>2</v>
      </c>
      <c r="O1268" s="1">
        <v>44524.595555555556</v>
      </c>
      <c r="P1268" s="1">
        <v>44524.744745370372</v>
      </c>
      <c r="Q1268">
        <v>11954</v>
      </c>
      <c r="R1268">
        <v>936</v>
      </c>
      <c r="S1268" t="b">
        <v>0</v>
      </c>
      <c r="T1268" t="s">
        <v>87</v>
      </c>
      <c r="U1268" t="b">
        <v>0</v>
      </c>
      <c r="V1268" t="s">
        <v>189</v>
      </c>
      <c r="W1268" s="1">
        <v>44524.681157407409</v>
      </c>
      <c r="X1268">
        <v>368</v>
      </c>
      <c r="Y1268">
        <v>37</v>
      </c>
      <c r="Z1268">
        <v>0</v>
      </c>
      <c r="AA1268">
        <v>37</v>
      </c>
      <c r="AB1268">
        <v>0</v>
      </c>
      <c r="AC1268">
        <v>26</v>
      </c>
      <c r="AD1268">
        <v>1</v>
      </c>
      <c r="AE1268">
        <v>0</v>
      </c>
      <c r="AF1268">
        <v>0</v>
      </c>
      <c r="AG1268">
        <v>0</v>
      </c>
      <c r="AH1268" t="s">
        <v>182</v>
      </c>
      <c r="AI1268" s="1">
        <v>44524.744745370372</v>
      </c>
      <c r="AJ1268">
        <v>471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1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>
      <c r="A1269" t="s">
        <v>3124</v>
      </c>
      <c r="B1269" t="s">
        <v>79</v>
      </c>
      <c r="C1269" t="s">
        <v>2601</v>
      </c>
      <c r="D1269" t="s">
        <v>81</v>
      </c>
      <c r="E1269" s="2" t="str">
        <f>HYPERLINK("capsilon://?command=openfolder&amp;siteaddress=FAM.docvelocity-na8.net&amp;folderid=FXCC0B4237-7080-DAEB-C446-09E992AB2523","FX21103234")</f>
        <v>FX21103234</v>
      </c>
      <c r="F1269" t="s">
        <v>19</v>
      </c>
      <c r="G1269" t="s">
        <v>19</v>
      </c>
      <c r="H1269" t="s">
        <v>82</v>
      </c>
      <c r="I1269" t="s">
        <v>3125</v>
      </c>
      <c r="J1269">
        <v>66</v>
      </c>
      <c r="K1269" t="s">
        <v>84</v>
      </c>
      <c r="L1269" t="s">
        <v>85</v>
      </c>
      <c r="M1269" t="s">
        <v>86</v>
      </c>
      <c r="N1269">
        <v>2</v>
      </c>
      <c r="O1269" s="1">
        <v>44524.601701388892</v>
      </c>
      <c r="P1269" s="1">
        <v>44524.745162037034</v>
      </c>
      <c r="Q1269">
        <v>12285</v>
      </c>
      <c r="R1269">
        <v>110</v>
      </c>
      <c r="S1269" t="b">
        <v>0</v>
      </c>
      <c r="T1269" t="s">
        <v>87</v>
      </c>
      <c r="U1269" t="b">
        <v>0</v>
      </c>
      <c r="V1269" t="s">
        <v>189</v>
      </c>
      <c r="W1269" s="1">
        <v>44524.681701388887</v>
      </c>
      <c r="X1269">
        <v>46</v>
      </c>
      <c r="Y1269">
        <v>0</v>
      </c>
      <c r="Z1269">
        <v>0</v>
      </c>
      <c r="AA1269">
        <v>0</v>
      </c>
      <c r="AB1269">
        <v>52</v>
      </c>
      <c r="AC1269">
        <v>0</v>
      </c>
      <c r="AD1269">
        <v>66</v>
      </c>
      <c r="AE1269">
        <v>0</v>
      </c>
      <c r="AF1269">
        <v>0</v>
      </c>
      <c r="AG1269">
        <v>0</v>
      </c>
      <c r="AH1269" t="s">
        <v>182</v>
      </c>
      <c r="AI1269" s="1">
        <v>44524.745162037034</v>
      </c>
      <c r="AJ1269">
        <v>35</v>
      </c>
      <c r="AK1269">
        <v>0</v>
      </c>
      <c r="AL1269">
        <v>0</v>
      </c>
      <c r="AM1269">
        <v>0</v>
      </c>
      <c r="AN1269">
        <v>52</v>
      </c>
      <c r="AO1269">
        <v>0</v>
      </c>
      <c r="AP1269">
        <v>66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>
      <c r="A1270" t="s">
        <v>3126</v>
      </c>
      <c r="B1270" t="s">
        <v>79</v>
      </c>
      <c r="C1270" t="s">
        <v>3127</v>
      </c>
      <c r="D1270" t="s">
        <v>81</v>
      </c>
      <c r="E1270" s="2" t="str">
        <f>HYPERLINK("capsilon://?command=openfolder&amp;siteaddress=FAM.docvelocity-na8.net&amp;folderid=FX45BC48E2-B88E-945F-85F5-3B52A30D392E","FX21116052")</f>
        <v>FX21116052</v>
      </c>
      <c r="F1270" t="s">
        <v>19</v>
      </c>
      <c r="G1270" t="s">
        <v>19</v>
      </c>
      <c r="H1270" t="s">
        <v>82</v>
      </c>
      <c r="I1270" t="s">
        <v>3128</v>
      </c>
      <c r="J1270">
        <v>38</v>
      </c>
      <c r="K1270" t="s">
        <v>84</v>
      </c>
      <c r="L1270" t="s">
        <v>85</v>
      </c>
      <c r="M1270" t="s">
        <v>86</v>
      </c>
      <c r="N1270">
        <v>2</v>
      </c>
      <c r="O1270" s="1">
        <v>44524.61478009259</v>
      </c>
      <c r="P1270" s="1">
        <v>44524.74832175926</v>
      </c>
      <c r="Q1270">
        <v>10880</v>
      </c>
      <c r="R1270">
        <v>658</v>
      </c>
      <c r="S1270" t="b">
        <v>0</v>
      </c>
      <c r="T1270" t="s">
        <v>87</v>
      </c>
      <c r="U1270" t="b">
        <v>0</v>
      </c>
      <c r="V1270" t="s">
        <v>189</v>
      </c>
      <c r="W1270" s="1">
        <v>44524.686006944445</v>
      </c>
      <c r="X1270">
        <v>371</v>
      </c>
      <c r="Y1270">
        <v>37</v>
      </c>
      <c r="Z1270">
        <v>0</v>
      </c>
      <c r="AA1270">
        <v>37</v>
      </c>
      <c r="AB1270">
        <v>0</v>
      </c>
      <c r="AC1270">
        <v>24</v>
      </c>
      <c r="AD1270">
        <v>1</v>
      </c>
      <c r="AE1270">
        <v>0</v>
      </c>
      <c r="AF1270">
        <v>0</v>
      </c>
      <c r="AG1270">
        <v>0</v>
      </c>
      <c r="AH1270" t="s">
        <v>182</v>
      </c>
      <c r="AI1270" s="1">
        <v>44524.74832175926</v>
      </c>
      <c r="AJ1270">
        <v>272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>
      <c r="A1271" t="s">
        <v>3129</v>
      </c>
      <c r="B1271" t="s">
        <v>79</v>
      </c>
      <c r="C1271" t="s">
        <v>2331</v>
      </c>
      <c r="D1271" t="s">
        <v>81</v>
      </c>
      <c r="E1271" s="2" t="str">
        <f>HYPERLINK("capsilon://?command=openfolder&amp;siteaddress=FAM.docvelocity-na8.net&amp;folderid=FXEF3CF768-DB2A-58E3-FD88-612EEF35551C","FX21114174")</f>
        <v>FX21114174</v>
      </c>
      <c r="F1271" t="s">
        <v>19</v>
      </c>
      <c r="G1271" t="s">
        <v>19</v>
      </c>
      <c r="H1271" t="s">
        <v>82</v>
      </c>
      <c r="I1271" t="s">
        <v>3130</v>
      </c>
      <c r="J1271">
        <v>66</v>
      </c>
      <c r="K1271" t="s">
        <v>84</v>
      </c>
      <c r="L1271" t="s">
        <v>85</v>
      </c>
      <c r="M1271" t="s">
        <v>86</v>
      </c>
      <c r="N1271">
        <v>2</v>
      </c>
      <c r="O1271" s="1">
        <v>44524.616342592592</v>
      </c>
      <c r="P1271" s="1">
        <v>44524.752604166664</v>
      </c>
      <c r="Q1271">
        <v>11246</v>
      </c>
      <c r="R1271">
        <v>527</v>
      </c>
      <c r="S1271" t="b">
        <v>0</v>
      </c>
      <c r="T1271" t="s">
        <v>87</v>
      </c>
      <c r="U1271" t="b">
        <v>0</v>
      </c>
      <c r="V1271" t="s">
        <v>189</v>
      </c>
      <c r="W1271" s="1">
        <v>44524.687685185185</v>
      </c>
      <c r="X1271">
        <v>145</v>
      </c>
      <c r="Y1271">
        <v>52</v>
      </c>
      <c r="Z1271">
        <v>0</v>
      </c>
      <c r="AA1271">
        <v>52</v>
      </c>
      <c r="AB1271">
        <v>0</v>
      </c>
      <c r="AC1271">
        <v>24</v>
      </c>
      <c r="AD1271">
        <v>14</v>
      </c>
      <c r="AE1271">
        <v>0</v>
      </c>
      <c r="AF1271">
        <v>0</v>
      </c>
      <c r="AG1271">
        <v>0</v>
      </c>
      <c r="AH1271" t="s">
        <v>182</v>
      </c>
      <c r="AI1271" s="1">
        <v>44524.752604166664</v>
      </c>
      <c r="AJ1271">
        <v>369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14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>
      <c r="A1272" t="s">
        <v>3131</v>
      </c>
      <c r="B1272" t="s">
        <v>79</v>
      </c>
      <c r="C1272" t="s">
        <v>3127</v>
      </c>
      <c r="D1272" t="s">
        <v>81</v>
      </c>
      <c r="E1272" s="2" t="str">
        <f>HYPERLINK("capsilon://?command=openfolder&amp;siteaddress=FAM.docvelocity-na8.net&amp;folderid=FX45BC48E2-B88E-945F-85F5-3B52A30D392E","FX21116052")</f>
        <v>FX21116052</v>
      </c>
      <c r="F1272" t="s">
        <v>19</v>
      </c>
      <c r="G1272" t="s">
        <v>19</v>
      </c>
      <c r="H1272" t="s">
        <v>82</v>
      </c>
      <c r="I1272" t="s">
        <v>3132</v>
      </c>
      <c r="J1272">
        <v>38</v>
      </c>
      <c r="K1272" t="s">
        <v>84</v>
      </c>
      <c r="L1272" t="s">
        <v>85</v>
      </c>
      <c r="M1272" t="s">
        <v>86</v>
      </c>
      <c r="N1272">
        <v>2</v>
      </c>
      <c r="O1272" s="1">
        <v>44524.616574074076</v>
      </c>
      <c r="P1272" s="1">
        <v>44524.752465277779</v>
      </c>
      <c r="Q1272">
        <v>11141</v>
      </c>
      <c r="R1272">
        <v>600</v>
      </c>
      <c r="S1272" t="b">
        <v>0</v>
      </c>
      <c r="T1272" t="s">
        <v>87</v>
      </c>
      <c r="U1272" t="b">
        <v>0</v>
      </c>
      <c r="V1272" t="s">
        <v>173</v>
      </c>
      <c r="W1272" s="1">
        <v>44524.690300925926</v>
      </c>
      <c r="X1272">
        <v>286</v>
      </c>
      <c r="Y1272">
        <v>37</v>
      </c>
      <c r="Z1272">
        <v>0</v>
      </c>
      <c r="AA1272">
        <v>37</v>
      </c>
      <c r="AB1272">
        <v>0</v>
      </c>
      <c r="AC1272">
        <v>19</v>
      </c>
      <c r="AD1272">
        <v>1</v>
      </c>
      <c r="AE1272">
        <v>0</v>
      </c>
      <c r="AF1272">
        <v>0</v>
      </c>
      <c r="AG1272">
        <v>0</v>
      </c>
      <c r="AH1272" t="s">
        <v>160</v>
      </c>
      <c r="AI1272" s="1">
        <v>44524.752465277779</v>
      </c>
      <c r="AJ1272">
        <v>305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1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>
      <c r="A1273" t="s">
        <v>3133</v>
      </c>
      <c r="B1273" t="s">
        <v>79</v>
      </c>
      <c r="C1273" t="s">
        <v>3134</v>
      </c>
      <c r="D1273" t="s">
        <v>81</v>
      </c>
      <c r="E1273" s="2" t="str">
        <f>HYPERLINK("capsilon://?command=openfolder&amp;siteaddress=FAM.docvelocity-na8.net&amp;folderid=FX54279DA1-2FFE-3FA9-7343-DC35F8F84892","FX21107888")</f>
        <v>FX21107888</v>
      </c>
      <c r="F1273" t="s">
        <v>19</v>
      </c>
      <c r="G1273" t="s">
        <v>19</v>
      </c>
      <c r="H1273" t="s">
        <v>82</v>
      </c>
      <c r="I1273" t="s">
        <v>3135</v>
      </c>
      <c r="J1273">
        <v>66</v>
      </c>
      <c r="K1273" t="s">
        <v>84</v>
      </c>
      <c r="L1273" t="s">
        <v>85</v>
      </c>
      <c r="M1273" t="s">
        <v>86</v>
      </c>
      <c r="N1273">
        <v>2</v>
      </c>
      <c r="O1273" s="1">
        <v>44524.619525462964</v>
      </c>
      <c r="P1273" s="1">
        <v>44524.751064814816</v>
      </c>
      <c r="Q1273">
        <v>11122</v>
      </c>
      <c r="R1273">
        <v>243</v>
      </c>
      <c r="S1273" t="b">
        <v>0</v>
      </c>
      <c r="T1273" t="s">
        <v>87</v>
      </c>
      <c r="U1273" t="b">
        <v>0</v>
      </c>
      <c r="V1273" t="s">
        <v>189</v>
      </c>
      <c r="W1273" s="1">
        <v>44524.689814814818</v>
      </c>
      <c r="X1273">
        <v>183</v>
      </c>
      <c r="Y1273">
        <v>0</v>
      </c>
      <c r="Z1273">
        <v>0</v>
      </c>
      <c r="AA1273">
        <v>0</v>
      </c>
      <c r="AB1273">
        <v>52</v>
      </c>
      <c r="AC1273">
        <v>0</v>
      </c>
      <c r="AD1273">
        <v>66</v>
      </c>
      <c r="AE1273">
        <v>0</v>
      </c>
      <c r="AF1273">
        <v>0</v>
      </c>
      <c r="AG1273">
        <v>0</v>
      </c>
      <c r="AH1273" t="s">
        <v>104</v>
      </c>
      <c r="AI1273" s="1">
        <v>44524.751064814816</v>
      </c>
      <c r="AJ1273">
        <v>24</v>
      </c>
      <c r="AK1273">
        <v>0</v>
      </c>
      <c r="AL1273">
        <v>0</v>
      </c>
      <c r="AM1273">
        <v>0</v>
      </c>
      <c r="AN1273">
        <v>52</v>
      </c>
      <c r="AO1273">
        <v>0</v>
      </c>
      <c r="AP1273">
        <v>66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>
      <c r="A1274" t="s">
        <v>3136</v>
      </c>
      <c r="B1274" t="s">
        <v>79</v>
      </c>
      <c r="C1274" t="s">
        <v>320</v>
      </c>
      <c r="D1274" t="s">
        <v>81</v>
      </c>
      <c r="E1274" s="2" t="str">
        <f>HYPERLINK("capsilon://?command=openfolder&amp;siteaddress=FAM.docvelocity-na8.net&amp;folderid=FX4988C439-CCEC-F6D6-E422-244A861710AA","FX211014137")</f>
        <v>FX211014137</v>
      </c>
      <c r="F1274" t="s">
        <v>19</v>
      </c>
      <c r="G1274" t="s">
        <v>19</v>
      </c>
      <c r="H1274" t="s">
        <v>82</v>
      </c>
      <c r="I1274" t="s">
        <v>3137</v>
      </c>
      <c r="J1274">
        <v>454</v>
      </c>
      <c r="K1274" t="s">
        <v>84</v>
      </c>
      <c r="L1274" t="s">
        <v>85</v>
      </c>
      <c r="M1274" t="s">
        <v>86</v>
      </c>
      <c r="N1274">
        <v>2</v>
      </c>
      <c r="O1274" s="1">
        <v>44502.660578703704</v>
      </c>
      <c r="P1274" s="1">
        <v>44502.811550925922</v>
      </c>
      <c r="Q1274">
        <v>11467</v>
      </c>
      <c r="R1274">
        <v>1577</v>
      </c>
      <c r="S1274" t="b">
        <v>0</v>
      </c>
      <c r="T1274" t="s">
        <v>87</v>
      </c>
      <c r="U1274" t="b">
        <v>0</v>
      </c>
      <c r="V1274" t="s">
        <v>189</v>
      </c>
      <c r="W1274" s="1">
        <v>44502.673310185186</v>
      </c>
      <c r="X1274">
        <v>647</v>
      </c>
      <c r="Y1274">
        <v>259</v>
      </c>
      <c r="Z1274">
        <v>0</v>
      </c>
      <c r="AA1274">
        <v>259</v>
      </c>
      <c r="AB1274">
        <v>0</v>
      </c>
      <c r="AC1274">
        <v>32</v>
      </c>
      <c r="AD1274">
        <v>195</v>
      </c>
      <c r="AE1274">
        <v>0</v>
      </c>
      <c r="AF1274">
        <v>0</v>
      </c>
      <c r="AG1274">
        <v>0</v>
      </c>
      <c r="AH1274" t="s">
        <v>104</v>
      </c>
      <c r="AI1274" s="1">
        <v>44502.811550925922</v>
      </c>
      <c r="AJ1274">
        <v>907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195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>
      <c r="A1275" t="s">
        <v>3138</v>
      </c>
      <c r="B1275" t="s">
        <v>79</v>
      </c>
      <c r="C1275" t="s">
        <v>3134</v>
      </c>
      <c r="D1275" t="s">
        <v>81</v>
      </c>
      <c r="E1275" s="2" t="str">
        <f>HYPERLINK("capsilon://?command=openfolder&amp;siteaddress=FAM.docvelocity-na8.net&amp;folderid=FX54279DA1-2FFE-3FA9-7343-DC35F8F84892","FX21107888")</f>
        <v>FX21107888</v>
      </c>
      <c r="F1275" t="s">
        <v>19</v>
      </c>
      <c r="G1275" t="s">
        <v>19</v>
      </c>
      <c r="H1275" t="s">
        <v>82</v>
      </c>
      <c r="I1275" t="s">
        <v>3139</v>
      </c>
      <c r="J1275">
        <v>66</v>
      </c>
      <c r="K1275" t="s">
        <v>84</v>
      </c>
      <c r="L1275" t="s">
        <v>85</v>
      </c>
      <c r="M1275" t="s">
        <v>86</v>
      </c>
      <c r="N1275">
        <v>2</v>
      </c>
      <c r="O1275" s="1">
        <v>44524.626886574071</v>
      </c>
      <c r="P1275" s="1">
        <v>44524.751273148147</v>
      </c>
      <c r="Q1275">
        <v>10700</v>
      </c>
      <c r="R1275">
        <v>47</v>
      </c>
      <c r="S1275" t="b">
        <v>0</v>
      </c>
      <c r="T1275" t="s">
        <v>87</v>
      </c>
      <c r="U1275" t="b">
        <v>0</v>
      </c>
      <c r="V1275" t="s">
        <v>108</v>
      </c>
      <c r="W1275" s="1">
        <v>44524.688923611109</v>
      </c>
      <c r="X1275">
        <v>30</v>
      </c>
      <c r="Y1275">
        <v>0</v>
      </c>
      <c r="Z1275">
        <v>0</v>
      </c>
      <c r="AA1275">
        <v>0</v>
      </c>
      <c r="AB1275">
        <v>52</v>
      </c>
      <c r="AC1275">
        <v>0</v>
      </c>
      <c r="AD1275">
        <v>66</v>
      </c>
      <c r="AE1275">
        <v>0</v>
      </c>
      <c r="AF1275">
        <v>0</v>
      </c>
      <c r="AG1275">
        <v>0</v>
      </c>
      <c r="AH1275" t="s">
        <v>104</v>
      </c>
      <c r="AI1275" s="1">
        <v>44524.751273148147</v>
      </c>
      <c r="AJ1275">
        <v>17</v>
      </c>
      <c r="AK1275">
        <v>0</v>
      </c>
      <c r="AL1275">
        <v>0</v>
      </c>
      <c r="AM1275">
        <v>0</v>
      </c>
      <c r="AN1275">
        <v>52</v>
      </c>
      <c r="AO1275">
        <v>0</v>
      </c>
      <c r="AP1275">
        <v>66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>
      <c r="A1276" t="s">
        <v>3140</v>
      </c>
      <c r="B1276" t="s">
        <v>79</v>
      </c>
      <c r="C1276" t="s">
        <v>3064</v>
      </c>
      <c r="D1276" t="s">
        <v>81</v>
      </c>
      <c r="E1276" s="2" t="str">
        <f>HYPERLINK("capsilon://?command=openfolder&amp;siteaddress=FAM.docvelocity-na8.net&amp;folderid=FXC507D020-6338-A6B1-4B10-AA8661288BCC","FX21096582")</f>
        <v>FX21096582</v>
      </c>
      <c r="F1276" t="s">
        <v>19</v>
      </c>
      <c r="G1276" t="s">
        <v>19</v>
      </c>
      <c r="H1276" t="s">
        <v>82</v>
      </c>
      <c r="I1276" t="s">
        <v>3065</v>
      </c>
      <c r="J1276">
        <v>84</v>
      </c>
      <c r="K1276" t="s">
        <v>84</v>
      </c>
      <c r="L1276" t="s">
        <v>85</v>
      </c>
      <c r="M1276" t="s">
        <v>86</v>
      </c>
      <c r="N1276">
        <v>2</v>
      </c>
      <c r="O1276" s="1">
        <v>44524.637395833335</v>
      </c>
      <c r="P1276" s="1">
        <v>44524.72384259259</v>
      </c>
      <c r="Q1276">
        <v>3675</v>
      </c>
      <c r="R1276">
        <v>3794</v>
      </c>
      <c r="S1276" t="b">
        <v>0</v>
      </c>
      <c r="T1276" t="s">
        <v>87</v>
      </c>
      <c r="U1276" t="b">
        <v>1</v>
      </c>
      <c r="V1276" t="s">
        <v>189</v>
      </c>
      <c r="W1276" s="1">
        <v>44524.674467592595</v>
      </c>
      <c r="X1276">
        <v>1176</v>
      </c>
      <c r="Y1276">
        <v>562</v>
      </c>
      <c r="Z1276">
        <v>0</v>
      </c>
      <c r="AA1276">
        <v>562</v>
      </c>
      <c r="AB1276">
        <v>0</v>
      </c>
      <c r="AC1276">
        <v>145</v>
      </c>
      <c r="AD1276">
        <v>-478</v>
      </c>
      <c r="AE1276">
        <v>0</v>
      </c>
      <c r="AF1276">
        <v>0</v>
      </c>
      <c r="AG1276">
        <v>0</v>
      </c>
      <c r="AH1276" t="s">
        <v>160</v>
      </c>
      <c r="AI1276" s="1">
        <v>44524.72384259259</v>
      </c>
      <c r="AJ1276">
        <v>2501</v>
      </c>
      <c r="AK1276">
        <v>7</v>
      </c>
      <c r="AL1276">
        <v>0</v>
      </c>
      <c r="AM1276">
        <v>7</v>
      </c>
      <c r="AN1276">
        <v>0</v>
      </c>
      <c r="AO1276">
        <v>7</v>
      </c>
      <c r="AP1276">
        <v>-485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>
      <c r="A1277" t="s">
        <v>3141</v>
      </c>
      <c r="B1277" t="s">
        <v>79</v>
      </c>
      <c r="C1277" t="s">
        <v>1886</v>
      </c>
      <c r="D1277" t="s">
        <v>81</v>
      </c>
      <c r="E1277" s="2" t="str">
        <f>HYPERLINK("capsilon://?command=openfolder&amp;siteaddress=FAM.docvelocity-na8.net&amp;folderid=FX4130BD4D-B441-D4B1-D1D1-9B4B6E918A7C","FX21114910")</f>
        <v>FX21114910</v>
      </c>
      <c r="F1277" t="s">
        <v>19</v>
      </c>
      <c r="G1277" t="s">
        <v>19</v>
      </c>
      <c r="H1277" t="s">
        <v>82</v>
      </c>
      <c r="I1277" t="s">
        <v>3092</v>
      </c>
      <c r="J1277">
        <v>66</v>
      </c>
      <c r="K1277" t="s">
        <v>84</v>
      </c>
      <c r="L1277" t="s">
        <v>85</v>
      </c>
      <c r="M1277" t="s">
        <v>86</v>
      </c>
      <c r="N1277">
        <v>2</v>
      </c>
      <c r="O1277" s="1">
        <v>44524.639131944445</v>
      </c>
      <c r="P1277" s="1">
        <v>44524.722986111112</v>
      </c>
      <c r="Q1277">
        <v>6370</v>
      </c>
      <c r="R1277">
        <v>875</v>
      </c>
      <c r="S1277" t="b">
        <v>0</v>
      </c>
      <c r="T1277" t="s">
        <v>87</v>
      </c>
      <c r="U1277" t="b">
        <v>1</v>
      </c>
      <c r="V1277" t="s">
        <v>189</v>
      </c>
      <c r="W1277" s="1">
        <v>44524.676006944443</v>
      </c>
      <c r="X1277">
        <v>132</v>
      </c>
      <c r="Y1277">
        <v>52</v>
      </c>
      <c r="Z1277">
        <v>0</v>
      </c>
      <c r="AA1277">
        <v>52</v>
      </c>
      <c r="AB1277">
        <v>0</v>
      </c>
      <c r="AC1277">
        <v>32</v>
      </c>
      <c r="AD1277">
        <v>14</v>
      </c>
      <c r="AE1277">
        <v>0</v>
      </c>
      <c r="AF1277">
        <v>0</v>
      </c>
      <c r="AG1277">
        <v>0</v>
      </c>
      <c r="AH1277" t="s">
        <v>182</v>
      </c>
      <c r="AI1277" s="1">
        <v>44524.722986111112</v>
      </c>
      <c r="AJ1277">
        <v>704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14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>
      <c r="A1278" t="s">
        <v>3142</v>
      </c>
      <c r="B1278" t="s">
        <v>79</v>
      </c>
      <c r="C1278" t="s">
        <v>2620</v>
      </c>
      <c r="D1278" t="s">
        <v>81</v>
      </c>
      <c r="E1278" s="2" t="str">
        <f>HYPERLINK("capsilon://?command=openfolder&amp;siteaddress=FAM.docvelocity-na8.net&amp;folderid=FX1F2F36C3-FB66-A0AD-1F0D-C98D5512D0D7","FX211110003")</f>
        <v>FX211110003</v>
      </c>
      <c r="F1278" t="s">
        <v>19</v>
      </c>
      <c r="G1278" t="s">
        <v>19</v>
      </c>
      <c r="H1278" t="s">
        <v>82</v>
      </c>
      <c r="I1278" t="s">
        <v>3143</v>
      </c>
      <c r="J1278">
        <v>66</v>
      </c>
      <c r="K1278" t="s">
        <v>84</v>
      </c>
      <c r="L1278" t="s">
        <v>85</v>
      </c>
      <c r="M1278" t="s">
        <v>86</v>
      </c>
      <c r="N1278">
        <v>2</v>
      </c>
      <c r="O1278" s="1">
        <v>44524.643761574072</v>
      </c>
      <c r="P1278" s="1">
        <v>44524.755740740744</v>
      </c>
      <c r="Q1278">
        <v>9151</v>
      </c>
      <c r="R1278">
        <v>524</v>
      </c>
      <c r="S1278" t="b">
        <v>0</v>
      </c>
      <c r="T1278" t="s">
        <v>87</v>
      </c>
      <c r="U1278" t="b">
        <v>0</v>
      </c>
      <c r="V1278" t="s">
        <v>189</v>
      </c>
      <c r="W1278" s="1">
        <v>44524.691331018519</v>
      </c>
      <c r="X1278">
        <v>130</v>
      </c>
      <c r="Y1278">
        <v>52</v>
      </c>
      <c r="Z1278">
        <v>0</v>
      </c>
      <c r="AA1278">
        <v>52</v>
      </c>
      <c r="AB1278">
        <v>0</v>
      </c>
      <c r="AC1278">
        <v>28</v>
      </c>
      <c r="AD1278">
        <v>14</v>
      </c>
      <c r="AE1278">
        <v>0</v>
      </c>
      <c r="AF1278">
        <v>0</v>
      </c>
      <c r="AG1278">
        <v>0</v>
      </c>
      <c r="AH1278" t="s">
        <v>104</v>
      </c>
      <c r="AI1278" s="1">
        <v>44524.755740740744</v>
      </c>
      <c r="AJ1278">
        <v>385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14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>
      <c r="A1279" t="s">
        <v>3144</v>
      </c>
      <c r="B1279" t="s">
        <v>79</v>
      </c>
      <c r="C1279" t="s">
        <v>3145</v>
      </c>
      <c r="D1279" t="s">
        <v>81</v>
      </c>
      <c r="E1279" s="2" t="str">
        <f>HYPERLINK("capsilon://?command=openfolder&amp;siteaddress=FAM.docvelocity-na8.net&amp;folderid=FX87000D9A-096C-0EFA-4D99-E03E7B246154","FX21117420")</f>
        <v>FX21117420</v>
      </c>
      <c r="F1279" t="s">
        <v>19</v>
      </c>
      <c r="G1279" t="s">
        <v>19</v>
      </c>
      <c r="H1279" t="s">
        <v>82</v>
      </c>
      <c r="I1279" t="s">
        <v>3146</v>
      </c>
      <c r="J1279">
        <v>76</v>
      </c>
      <c r="K1279" t="s">
        <v>84</v>
      </c>
      <c r="L1279" t="s">
        <v>85</v>
      </c>
      <c r="M1279" t="s">
        <v>86</v>
      </c>
      <c r="N1279">
        <v>2</v>
      </c>
      <c r="O1279" s="1">
        <v>44524.648182870369</v>
      </c>
      <c r="P1279" s="1">
        <v>44524.757789351854</v>
      </c>
      <c r="Q1279">
        <v>8822</v>
      </c>
      <c r="R1279">
        <v>648</v>
      </c>
      <c r="S1279" t="b">
        <v>0</v>
      </c>
      <c r="T1279" t="s">
        <v>87</v>
      </c>
      <c r="U1279" t="b">
        <v>0</v>
      </c>
      <c r="V1279" t="s">
        <v>173</v>
      </c>
      <c r="W1279" s="1">
        <v>44524.692372685182</v>
      </c>
      <c r="X1279">
        <v>178</v>
      </c>
      <c r="Y1279">
        <v>74</v>
      </c>
      <c r="Z1279">
        <v>0</v>
      </c>
      <c r="AA1279">
        <v>74</v>
      </c>
      <c r="AB1279">
        <v>0</v>
      </c>
      <c r="AC1279">
        <v>25</v>
      </c>
      <c r="AD1279">
        <v>2</v>
      </c>
      <c r="AE1279">
        <v>0</v>
      </c>
      <c r="AF1279">
        <v>0</v>
      </c>
      <c r="AG1279">
        <v>0</v>
      </c>
      <c r="AH1279" t="s">
        <v>160</v>
      </c>
      <c r="AI1279" s="1">
        <v>44524.757789351854</v>
      </c>
      <c r="AJ1279">
        <v>459</v>
      </c>
      <c r="AK1279">
        <v>1</v>
      </c>
      <c r="AL1279">
        <v>0</v>
      </c>
      <c r="AM1279">
        <v>1</v>
      </c>
      <c r="AN1279">
        <v>0</v>
      </c>
      <c r="AO1279">
        <v>1</v>
      </c>
      <c r="AP1279">
        <v>1</v>
      </c>
      <c r="AQ1279">
        <v>0</v>
      </c>
      <c r="AR1279">
        <v>0</v>
      </c>
      <c r="AS1279">
        <v>0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>
      <c r="A1280" t="s">
        <v>3147</v>
      </c>
      <c r="B1280" t="s">
        <v>79</v>
      </c>
      <c r="C1280" t="s">
        <v>2553</v>
      </c>
      <c r="D1280" t="s">
        <v>81</v>
      </c>
      <c r="E1280" s="2" t="str">
        <f>HYPERLINK("capsilon://?command=openfolder&amp;siteaddress=FAM.docvelocity-na8.net&amp;folderid=FX46DE43EE-A689-4073-7E5A-F09B9C382FD0","FX21119253")</f>
        <v>FX21119253</v>
      </c>
      <c r="F1280" t="s">
        <v>19</v>
      </c>
      <c r="G1280" t="s">
        <v>19</v>
      </c>
      <c r="H1280" t="s">
        <v>82</v>
      </c>
      <c r="I1280" t="s">
        <v>3148</v>
      </c>
      <c r="J1280">
        <v>66</v>
      </c>
      <c r="K1280" t="s">
        <v>137</v>
      </c>
      <c r="L1280" t="s">
        <v>19</v>
      </c>
      <c r="M1280" t="s">
        <v>81</v>
      </c>
      <c r="N1280">
        <v>0</v>
      </c>
      <c r="O1280" s="1">
        <v>44524.65084490741</v>
      </c>
      <c r="P1280" s="1">
        <v>44524.651666666665</v>
      </c>
      <c r="Q1280">
        <v>71</v>
      </c>
      <c r="R1280">
        <v>0</v>
      </c>
      <c r="S1280" t="b">
        <v>0</v>
      </c>
      <c r="T1280" t="s">
        <v>87</v>
      </c>
      <c r="U1280" t="b">
        <v>0</v>
      </c>
      <c r="V1280" t="s">
        <v>87</v>
      </c>
      <c r="W1280" t="s">
        <v>87</v>
      </c>
      <c r="X1280" t="s">
        <v>87</v>
      </c>
      <c r="Y1280" t="s">
        <v>87</v>
      </c>
      <c r="Z1280" t="s">
        <v>87</v>
      </c>
      <c r="AA1280" t="s">
        <v>87</v>
      </c>
      <c r="AB1280" t="s">
        <v>87</v>
      </c>
      <c r="AC1280" t="s">
        <v>87</v>
      </c>
      <c r="AD1280" t="s">
        <v>87</v>
      </c>
      <c r="AE1280" t="s">
        <v>87</v>
      </c>
      <c r="AF1280" t="s">
        <v>87</v>
      </c>
      <c r="AG1280" t="s">
        <v>87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>
      <c r="A1281" t="s">
        <v>3149</v>
      </c>
      <c r="B1281" t="s">
        <v>79</v>
      </c>
      <c r="C1281" t="s">
        <v>1165</v>
      </c>
      <c r="D1281" t="s">
        <v>81</v>
      </c>
      <c r="E1281" s="2" t="str">
        <f>HYPERLINK("capsilon://?command=openfolder&amp;siteaddress=FAM.docvelocity-na8.net&amp;folderid=FX0CC313F7-8160-6B64-B942-FF92BD04FE2D","FX21114962")</f>
        <v>FX21114962</v>
      </c>
      <c r="F1281" t="s">
        <v>19</v>
      </c>
      <c r="G1281" t="s">
        <v>19</v>
      </c>
      <c r="H1281" t="s">
        <v>82</v>
      </c>
      <c r="I1281" t="s">
        <v>3150</v>
      </c>
      <c r="J1281">
        <v>66</v>
      </c>
      <c r="K1281" t="s">
        <v>84</v>
      </c>
      <c r="L1281" t="s">
        <v>85</v>
      </c>
      <c r="M1281" t="s">
        <v>86</v>
      </c>
      <c r="N1281">
        <v>2</v>
      </c>
      <c r="O1281" s="1">
        <v>44524.654120370367</v>
      </c>
      <c r="P1281" s="1">
        <v>44524.758240740739</v>
      </c>
      <c r="Q1281">
        <v>8288</v>
      </c>
      <c r="R1281">
        <v>708</v>
      </c>
      <c r="S1281" t="b">
        <v>0</v>
      </c>
      <c r="T1281" t="s">
        <v>87</v>
      </c>
      <c r="U1281" t="b">
        <v>0</v>
      </c>
      <c r="V1281" t="s">
        <v>189</v>
      </c>
      <c r="W1281" s="1">
        <v>44524.696099537039</v>
      </c>
      <c r="X1281">
        <v>412</v>
      </c>
      <c r="Y1281">
        <v>52</v>
      </c>
      <c r="Z1281">
        <v>0</v>
      </c>
      <c r="AA1281">
        <v>52</v>
      </c>
      <c r="AB1281">
        <v>0</v>
      </c>
      <c r="AC1281">
        <v>41</v>
      </c>
      <c r="AD1281">
        <v>14</v>
      </c>
      <c r="AE1281">
        <v>0</v>
      </c>
      <c r="AF1281">
        <v>0</v>
      </c>
      <c r="AG1281">
        <v>0</v>
      </c>
      <c r="AH1281" t="s">
        <v>104</v>
      </c>
      <c r="AI1281" s="1">
        <v>44524.758240740739</v>
      </c>
      <c r="AJ1281">
        <v>215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14</v>
      </c>
      <c r="AQ1281">
        <v>0</v>
      </c>
      <c r="AR1281">
        <v>0</v>
      </c>
      <c r="AS1281">
        <v>0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>
      <c r="A1282" t="s">
        <v>3151</v>
      </c>
      <c r="B1282" t="s">
        <v>79</v>
      </c>
      <c r="C1282" t="s">
        <v>1649</v>
      </c>
      <c r="D1282" t="s">
        <v>81</v>
      </c>
      <c r="E1282" s="2" t="str">
        <f>HYPERLINK("capsilon://?command=openfolder&amp;siteaddress=FAM.docvelocity-na8.net&amp;folderid=FXE394FAD6-0EA7-0F71-E4FA-0818CBCA6806","FX21115184")</f>
        <v>FX21115184</v>
      </c>
      <c r="F1282" t="s">
        <v>19</v>
      </c>
      <c r="G1282" t="s">
        <v>19</v>
      </c>
      <c r="H1282" t="s">
        <v>82</v>
      </c>
      <c r="I1282" t="s">
        <v>3152</v>
      </c>
      <c r="J1282">
        <v>66</v>
      </c>
      <c r="K1282" t="s">
        <v>84</v>
      </c>
      <c r="L1282" t="s">
        <v>85</v>
      </c>
      <c r="M1282" t="s">
        <v>86</v>
      </c>
      <c r="N1282">
        <v>2</v>
      </c>
      <c r="O1282" s="1">
        <v>44524.655856481484</v>
      </c>
      <c r="P1282" s="1">
        <v>44524.760208333333</v>
      </c>
      <c r="Q1282">
        <v>8427</v>
      </c>
      <c r="R1282">
        <v>589</v>
      </c>
      <c r="S1282" t="b">
        <v>0</v>
      </c>
      <c r="T1282" t="s">
        <v>87</v>
      </c>
      <c r="U1282" t="b">
        <v>0</v>
      </c>
      <c r="V1282" t="s">
        <v>173</v>
      </c>
      <c r="W1282" s="1">
        <v>44524.694710648146</v>
      </c>
      <c r="X1282">
        <v>201</v>
      </c>
      <c r="Y1282">
        <v>52</v>
      </c>
      <c r="Z1282">
        <v>0</v>
      </c>
      <c r="AA1282">
        <v>52</v>
      </c>
      <c r="AB1282">
        <v>0</v>
      </c>
      <c r="AC1282">
        <v>23</v>
      </c>
      <c r="AD1282">
        <v>14</v>
      </c>
      <c r="AE1282">
        <v>0</v>
      </c>
      <c r="AF1282">
        <v>0</v>
      </c>
      <c r="AG1282">
        <v>0</v>
      </c>
      <c r="AH1282" t="s">
        <v>182</v>
      </c>
      <c r="AI1282" s="1">
        <v>44524.760208333333</v>
      </c>
      <c r="AJ1282">
        <v>377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14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>
      <c r="A1283" t="s">
        <v>3153</v>
      </c>
      <c r="B1283" t="s">
        <v>79</v>
      </c>
      <c r="C1283" t="s">
        <v>354</v>
      </c>
      <c r="D1283" t="s">
        <v>81</v>
      </c>
      <c r="E1283" s="2" t="str">
        <f>HYPERLINK("capsilon://?command=openfolder&amp;siteaddress=FAM.docvelocity-na8.net&amp;folderid=FX50A7BB65-B645-0479-139A-ECEF80096C95","FX2111829")</f>
        <v>FX2111829</v>
      </c>
      <c r="F1283" t="s">
        <v>19</v>
      </c>
      <c r="G1283" t="s">
        <v>19</v>
      </c>
      <c r="H1283" t="s">
        <v>82</v>
      </c>
      <c r="I1283" t="s">
        <v>3154</v>
      </c>
      <c r="J1283">
        <v>66</v>
      </c>
      <c r="K1283" t="s">
        <v>84</v>
      </c>
      <c r="L1283" t="s">
        <v>85</v>
      </c>
      <c r="M1283" t="s">
        <v>86</v>
      </c>
      <c r="N1283">
        <v>2</v>
      </c>
      <c r="O1283" s="1">
        <v>44524.656076388892</v>
      </c>
      <c r="P1283" s="1">
        <v>44524.758368055554</v>
      </c>
      <c r="Q1283">
        <v>8728</v>
      </c>
      <c r="R1283">
        <v>110</v>
      </c>
      <c r="S1283" t="b">
        <v>0</v>
      </c>
      <c r="T1283" t="s">
        <v>87</v>
      </c>
      <c r="U1283" t="b">
        <v>0</v>
      </c>
      <c r="V1283" t="s">
        <v>108</v>
      </c>
      <c r="W1283" s="1">
        <v>44524.690763888888</v>
      </c>
      <c r="X1283">
        <v>60</v>
      </c>
      <c r="Y1283">
        <v>0</v>
      </c>
      <c r="Z1283">
        <v>0</v>
      </c>
      <c r="AA1283">
        <v>0</v>
      </c>
      <c r="AB1283">
        <v>52</v>
      </c>
      <c r="AC1283">
        <v>0</v>
      </c>
      <c r="AD1283">
        <v>66</v>
      </c>
      <c r="AE1283">
        <v>0</v>
      </c>
      <c r="AF1283">
        <v>0</v>
      </c>
      <c r="AG1283">
        <v>0</v>
      </c>
      <c r="AH1283" t="s">
        <v>160</v>
      </c>
      <c r="AI1283" s="1">
        <v>44524.758368055554</v>
      </c>
      <c r="AJ1283">
        <v>50</v>
      </c>
      <c r="AK1283">
        <v>0</v>
      </c>
      <c r="AL1283">
        <v>0</v>
      </c>
      <c r="AM1283">
        <v>0</v>
      </c>
      <c r="AN1283">
        <v>52</v>
      </c>
      <c r="AO1283">
        <v>0</v>
      </c>
      <c r="AP1283">
        <v>66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>
      <c r="A1284" t="s">
        <v>3155</v>
      </c>
      <c r="B1284" t="s">
        <v>79</v>
      </c>
      <c r="C1284" t="s">
        <v>2331</v>
      </c>
      <c r="D1284" t="s">
        <v>81</v>
      </c>
      <c r="E1284" s="2" t="str">
        <f>HYPERLINK("capsilon://?command=openfolder&amp;siteaddress=FAM.docvelocity-na8.net&amp;folderid=FXEF3CF768-DB2A-58E3-FD88-612EEF35551C","FX21114174")</f>
        <v>FX21114174</v>
      </c>
      <c r="F1284" t="s">
        <v>19</v>
      </c>
      <c r="G1284" t="s">
        <v>19</v>
      </c>
      <c r="H1284" t="s">
        <v>82</v>
      </c>
      <c r="I1284" t="s">
        <v>3156</v>
      </c>
      <c r="J1284">
        <v>66</v>
      </c>
      <c r="K1284" t="s">
        <v>84</v>
      </c>
      <c r="L1284" t="s">
        <v>85</v>
      </c>
      <c r="M1284" t="s">
        <v>86</v>
      </c>
      <c r="N1284">
        <v>2</v>
      </c>
      <c r="O1284" s="1">
        <v>44524.656898148147</v>
      </c>
      <c r="P1284" s="1">
        <v>44524.761608796296</v>
      </c>
      <c r="Q1284">
        <v>8593</v>
      </c>
      <c r="R1284">
        <v>454</v>
      </c>
      <c r="S1284" t="b">
        <v>0</v>
      </c>
      <c r="T1284" t="s">
        <v>87</v>
      </c>
      <c r="U1284" t="b">
        <v>0</v>
      </c>
      <c r="V1284" t="s">
        <v>173</v>
      </c>
      <c r="W1284" s="1">
        <v>44524.696550925924</v>
      </c>
      <c r="X1284">
        <v>158</v>
      </c>
      <c r="Y1284">
        <v>52</v>
      </c>
      <c r="Z1284">
        <v>0</v>
      </c>
      <c r="AA1284">
        <v>52</v>
      </c>
      <c r="AB1284">
        <v>0</v>
      </c>
      <c r="AC1284">
        <v>22</v>
      </c>
      <c r="AD1284">
        <v>14</v>
      </c>
      <c r="AE1284">
        <v>0</v>
      </c>
      <c r="AF1284">
        <v>0</v>
      </c>
      <c r="AG1284">
        <v>0</v>
      </c>
      <c r="AH1284" t="s">
        <v>104</v>
      </c>
      <c r="AI1284" s="1">
        <v>44524.761608796296</v>
      </c>
      <c r="AJ1284">
        <v>290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14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>
      <c r="A1285" t="s">
        <v>3157</v>
      </c>
      <c r="B1285" t="s">
        <v>79</v>
      </c>
      <c r="C1285" t="s">
        <v>2331</v>
      </c>
      <c r="D1285" t="s">
        <v>81</v>
      </c>
      <c r="E1285" s="2" t="str">
        <f>HYPERLINK("capsilon://?command=openfolder&amp;siteaddress=FAM.docvelocity-na8.net&amp;folderid=FXEF3CF768-DB2A-58E3-FD88-612EEF35551C","FX21114174")</f>
        <v>FX21114174</v>
      </c>
      <c r="F1285" t="s">
        <v>19</v>
      </c>
      <c r="G1285" t="s">
        <v>19</v>
      </c>
      <c r="H1285" t="s">
        <v>82</v>
      </c>
      <c r="I1285" t="s">
        <v>3158</v>
      </c>
      <c r="J1285">
        <v>66</v>
      </c>
      <c r="K1285" t="s">
        <v>84</v>
      </c>
      <c r="L1285" t="s">
        <v>85</v>
      </c>
      <c r="M1285" t="s">
        <v>86</v>
      </c>
      <c r="N1285">
        <v>2</v>
      </c>
      <c r="O1285" s="1">
        <v>44524.660185185188</v>
      </c>
      <c r="P1285" s="1">
        <v>44524.762071759258</v>
      </c>
      <c r="Q1285">
        <v>8087</v>
      </c>
      <c r="R1285">
        <v>716</v>
      </c>
      <c r="S1285" t="b">
        <v>0</v>
      </c>
      <c r="T1285" t="s">
        <v>87</v>
      </c>
      <c r="U1285" t="b">
        <v>0</v>
      </c>
      <c r="V1285" t="s">
        <v>189</v>
      </c>
      <c r="W1285" s="1">
        <v>44524.700590277775</v>
      </c>
      <c r="X1285">
        <v>387</v>
      </c>
      <c r="Y1285">
        <v>52</v>
      </c>
      <c r="Z1285">
        <v>0</v>
      </c>
      <c r="AA1285">
        <v>52</v>
      </c>
      <c r="AB1285">
        <v>0</v>
      </c>
      <c r="AC1285">
        <v>40</v>
      </c>
      <c r="AD1285">
        <v>14</v>
      </c>
      <c r="AE1285">
        <v>0</v>
      </c>
      <c r="AF1285">
        <v>0</v>
      </c>
      <c r="AG1285">
        <v>0</v>
      </c>
      <c r="AH1285" t="s">
        <v>160</v>
      </c>
      <c r="AI1285" s="1">
        <v>44524.762071759258</v>
      </c>
      <c r="AJ1285">
        <v>319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14</v>
      </c>
      <c r="AQ1285">
        <v>0</v>
      </c>
      <c r="AR1285">
        <v>0</v>
      </c>
      <c r="AS1285">
        <v>0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>
      <c r="A1286" t="s">
        <v>3159</v>
      </c>
      <c r="B1286" t="s">
        <v>79</v>
      </c>
      <c r="C1286" t="s">
        <v>354</v>
      </c>
      <c r="D1286" t="s">
        <v>81</v>
      </c>
      <c r="E1286" s="2" t="str">
        <f>HYPERLINK("capsilon://?command=openfolder&amp;siteaddress=FAM.docvelocity-na8.net&amp;folderid=FX50A7BB65-B645-0479-139A-ECEF80096C95","FX2111829")</f>
        <v>FX2111829</v>
      </c>
      <c r="F1286" t="s">
        <v>19</v>
      </c>
      <c r="G1286" t="s">
        <v>19</v>
      </c>
      <c r="H1286" t="s">
        <v>82</v>
      </c>
      <c r="I1286" t="s">
        <v>3160</v>
      </c>
      <c r="J1286">
        <v>66</v>
      </c>
      <c r="K1286" t="s">
        <v>84</v>
      </c>
      <c r="L1286" t="s">
        <v>85</v>
      </c>
      <c r="M1286" t="s">
        <v>86</v>
      </c>
      <c r="N1286">
        <v>2</v>
      </c>
      <c r="O1286" s="1">
        <v>44524.660567129627</v>
      </c>
      <c r="P1286" s="1">
        <v>44524.760601851849</v>
      </c>
      <c r="Q1286">
        <v>8591</v>
      </c>
      <c r="R1286">
        <v>52</v>
      </c>
      <c r="S1286" t="b">
        <v>0</v>
      </c>
      <c r="T1286" t="s">
        <v>87</v>
      </c>
      <c r="U1286" t="b">
        <v>0</v>
      </c>
      <c r="V1286" t="s">
        <v>108</v>
      </c>
      <c r="W1286" s="1">
        <v>44524.691192129627</v>
      </c>
      <c r="X1286">
        <v>19</v>
      </c>
      <c r="Y1286">
        <v>0</v>
      </c>
      <c r="Z1286">
        <v>0</v>
      </c>
      <c r="AA1286">
        <v>0</v>
      </c>
      <c r="AB1286">
        <v>52</v>
      </c>
      <c r="AC1286">
        <v>0</v>
      </c>
      <c r="AD1286">
        <v>66</v>
      </c>
      <c r="AE1286">
        <v>0</v>
      </c>
      <c r="AF1286">
        <v>0</v>
      </c>
      <c r="AG1286">
        <v>0</v>
      </c>
      <c r="AH1286" t="s">
        <v>182</v>
      </c>
      <c r="AI1286" s="1">
        <v>44524.760601851849</v>
      </c>
      <c r="AJ1286">
        <v>33</v>
      </c>
      <c r="AK1286">
        <v>0</v>
      </c>
      <c r="AL1286">
        <v>0</v>
      </c>
      <c r="AM1286">
        <v>0</v>
      </c>
      <c r="AN1286">
        <v>52</v>
      </c>
      <c r="AO1286">
        <v>0</v>
      </c>
      <c r="AP1286">
        <v>66</v>
      </c>
      <c r="AQ1286">
        <v>0</v>
      </c>
      <c r="AR1286">
        <v>0</v>
      </c>
      <c r="AS1286">
        <v>0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>
      <c r="A1287" t="s">
        <v>3161</v>
      </c>
      <c r="B1287" t="s">
        <v>79</v>
      </c>
      <c r="C1287" t="s">
        <v>3162</v>
      </c>
      <c r="D1287" t="s">
        <v>81</v>
      </c>
      <c r="E1287" s="2" t="str">
        <f>HYPERLINK("capsilon://?command=openfolder&amp;siteaddress=FAM.docvelocity-na8.net&amp;folderid=FX7FCAD483-8895-B81D-8B99-A6118E8E7957","FX211111837")</f>
        <v>FX211111837</v>
      </c>
      <c r="F1287" t="s">
        <v>19</v>
      </c>
      <c r="G1287" t="s">
        <v>19</v>
      </c>
      <c r="H1287" t="s">
        <v>82</v>
      </c>
      <c r="I1287" t="s">
        <v>3163</v>
      </c>
      <c r="J1287">
        <v>38</v>
      </c>
      <c r="K1287" t="s">
        <v>84</v>
      </c>
      <c r="L1287" t="s">
        <v>85</v>
      </c>
      <c r="M1287" t="s">
        <v>86</v>
      </c>
      <c r="N1287">
        <v>2</v>
      </c>
      <c r="O1287" s="1">
        <v>44524.663090277776</v>
      </c>
      <c r="P1287" s="1">
        <v>44524.763622685183</v>
      </c>
      <c r="Q1287">
        <v>8300</v>
      </c>
      <c r="R1287">
        <v>386</v>
      </c>
      <c r="S1287" t="b">
        <v>0</v>
      </c>
      <c r="T1287" t="s">
        <v>87</v>
      </c>
      <c r="U1287" t="b">
        <v>0</v>
      </c>
      <c r="V1287" t="s">
        <v>173</v>
      </c>
      <c r="W1287" s="1">
        <v>44524.697881944441</v>
      </c>
      <c r="X1287">
        <v>114</v>
      </c>
      <c r="Y1287">
        <v>37</v>
      </c>
      <c r="Z1287">
        <v>0</v>
      </c>
      <c r="AA1287">
        <v>37</v>
      </c>
      <c r="AB1287">
        <v>0</v>
      </c>
      <c r="AC1287">
        <v>17</v>
      </c>
      <c r="AD1287">
        <v>1</v>
      </c>
      <c r="AE1287">
        <v>0</v>
      </c>
      <c r="AF1287">
        <v>0</v>
      </c>
      <c r="AG1287">
        <v>0</v>
      </c>
      <c r="AH1287" t="s">
        <v>182</v>
      </c>
      <c r="AI1287" s="1">
        <v>44524.763622685183</v>
      </c>
      <c r="AJ1287">
        <v>261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1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>
      <c r="A1288" t="s">
        <v>3164</v>
      </c>
      <c r="B1288" t="s">
        <v>79</v>
      </c>
      <c r="C1288" t="s">
        <v>2506</v>
      </c>
      <c r="D1288" t="s">
        <v>81</v>
      </c>
      <c r="E1288" s="2" t="str">
        <f>HYPERLINK("capsilon://?command=openfolder&amp;siteaddress=FAM.docvelocity-na8.net&amp;folderid=FX26774737-53D2-6EA5-899A-8685C384A005","FX21118174")</f>
        <v>FX21118174</v>
      </c>
      <c r="F1288" t="s">
        <v>19</v>
      </c>
      <c r="G1288" t="s">
        <v>19</v>
      </c>
      <c r="H1288" t="s">
        <v>82</v>
      </c>
      <c r="I1288" t="s">
        <v>3165</v>
      </c>
      <c r="J1288">
        <v>66</v>
      </c>
      <c r="K1288" t="s">
        <v>84</v>
      </c>
      <c r="L1288" t="s">
        <v>85</v>
      </c>
      <c r="M1288" t="s">
        <v>86</v>
      </c>
      <c r="N1288">
        <v>2</v>
      </c>
      <c r="O1288" s="1">
        <v>44524.663634259261</v>
      </c>
      <c r="P1288" s="1">
        <v>44524.762048611112</v>
      </c>
      <c r="Q1288">
        <v>8435</v>
      </c>
      <c r="R1288">
        <v>68</v>
      </c>
      <c r="S1288" t="b">
        <v>0</v>
      </c>
      <c r="T1288" t="s">
        <v>87</v>
      </c>
      <c r="U1288" t="b">
        <v>0</v>
      </c>
      <c r="V1288" t="s">
        <v>108</v>
      </c>
      <c r="W1288" s="1">
        <v>44524.691678240742</v>
      </c>
      <c r="X1288">
        <v>30</v>
      </c>
      <c r="Y1288">
        <v>0</v>
      </c>
      <c r="Z1288">
        <v>0</v>
      </c>
      <c r="AA1288">
        <v>0</v>
      </c>
      <c r="AB1288">
        <v>52</v>
      </c>
      <c r="AC1288">
        <v>0</v>
      </c>
      <c r="AD1288">
        <v>66</v>
      </c>
      <c r="AE1288">
        <v>0</v>
      </c>
      <c r="AF1288">
        <v>0</v>
      </c>
      <c r="AG1288">
        <v>0</v>
      </c>
      <c r="AH1288" t="s">
        <v>104</v>
      </c>
      <c r="AI1288" s="1">
        <v>44524.762048611112</v>
      </c>
      <c r="AJ1288">
        <v>38</v>
      </c>
      <c r="AK1288">
        <v>0</v>
      </c>
      <c r="AL1288">
        <v>0</v>
      </c>
      <c r="AM1288">
        <v>0</v>
      </c>
      <c r="AN1288">
        <v>52</v>
      </c>
      <c r="AO1288">
        <v>0</v>
      </c>
      <c r="AP1288">
        <v>66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>
      <c r="A1289" t="s">
        <v>3166</v>
      </c>
      <c r="B1289" t="s">
        <v>79</v>
      </c>
      <c r="C1289" t="s">
        <v>2278</v>
      </c>
      <c r="D1289" t="s">
        <v>81</v>
      </c>
      <c r="E1289" s="2" t="str">
        <f>HYPERLINK("capsilon://?command=openfolder&amp;siteaddress=FAM.docvelocity-na8.net&amp;folderid=FXA40FD55C-C6D5-AFAD-B445-6420751B827F","FX21114940")</f>
        <v>FX21114940</v>
      </c>
      <c r="F1289" t="s">
        <v>19</v>
      </c>
      <c r="G1289" t="s">
        <v>19</v>
      </c>
      <c r="H1289" t="s">
        <v>82</v>
      </c>
      <c r="I1289" t="s">
        <v>3167</v>
      </c>
      <c r="J1289">
        <v>66</v>
      </c>
      <c r="K1289" t="s">
        <v>84</v>
      </c>
      <c r="L1289" t="s">
        <v>85</v>
      </c>
      <c r="M1289" t="s">
        <v>86</v>
      </c>
      <c r="N1289">
        <v>2</v>
      </c>
      <c r="O1289" s="1">
        <v>44524.669039351851</v>
      </c>
      <c r="P1289" s="1">
        <v>44524.764525462961</v>
      </c>
      <c r="Q1289">
        <v>7802</v>
      </c>
      <c r="R1289">
        <v>448</v>
      </c>
      <c r="S1289" t="b">
        <v>0</v>
      </c>
      <c r="T1289" t="s">
        <v>87</v>
      </c>
      <c r="U1289" t="b">
        <v>0</v>
      </c>
      <c r="V1289" t="s">
        <v>173</v>
      </c>
      <c r="W1289" s="1">
        <v>44524.700520833336</v>
      </c>
      <c r="X1289">
        <v>227</v>
      </c>
      <c r="Y1289">
        <v>52</v>
      </c>
      <c r="Z1289">
        <v>0</v>
      </c>
      <c r="AA1289">
        <v>52</v>
      </c>
      <c r="AB1289">
        <v>0</v>
      </c>
      <c r="AC1289">
        <v>33</v>
      </c>
      <c r="AD1289">
        <v>14</v>
      </c>
      <c r="AE1289">
        <v>0</v>
      </c>
      <c r="AF1289">
        <v>0</v>
      </c>
      <c r="AG1289">
        <v>0</v>
      </c>
      <c r="AH1289" t="s">
        <v>104</v>
      </c>
      <c r="AI1289" s="1">
        <v>44524.764525462961</v>
      </c>
      <c r="AJ1289">
        <v>214</v>
      </c>
      <c r="AK1289">
        <v>1</v>
      </c>
      <c r="AL1289">
        <v>0</v>
      </c>
      <c r="AM1289">
        <v>1</v>
      </c>
      <c r="AN1289">
        <v>0</v>
      </c>
      <c r="AO1289">
        <v>1</v>
      </c>
      <c r="AP1289">
        <v>13</v>
      </c>
      <c r="AQ1289">
        <v>0</v>
      </c>
      <c r="AR1289">
        <v>0</v>
      </c>
      <c r="AS1289">
        <v>0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>
      <c r="A1290" t="s">
        <v>3168</v>
      </c>
      <c r="B1290" t="s">
        <v>79</v>
      </c>
      <c r="C1290" t="s">
        <v>816</v>
      </c>
      <c r="D1290" t="s">
        <v>81</v>
      </c>
      <c r="E1290" s="2" t="str">
        <f>HYPERLINK("capsilon://?command=openfolder&amp;siteaddress=FAM.docvelocity-na8.net&amp;folderid=FXCD0F9284-CFFD-FD31-A211-406AE1BC1F54","FX21112948")</f>
        <v>FX21112948</v>
      </c>
      <c r="F1290" t="s">
        <v>19</v>
      </c>
      <c r="G1290" t="s">
        <v>19</v>
      </c>
      <c r="H1290" t="s">
        <v>82</v>
      </c>
      <c r="I1290" t="s">
        <v>3169</v>
      </c>
      <c r="J1290">
        <v>66</v>
      </c>
      <c r="K1290" t="s">
        <v>84</v>
      </c>
      <c r="L1290" t="s">
        <v>85</v>
      </c>
      <c r="M1290" t="s">
        <v>86</v>
      </c>
      <c r="N1290">
        <v>1</v>
      </c>
      <c r="O1290" s="1">
        <v>44524.697222222225</v>
      </c>
      <c r="P1290" s="1">
        <v>44524.702233796299</v>
      </c>
      <c r="Q1290">
        <v>183</v>
      </c>
      <c r="R1290">
        <v>250</v>
      </c>
      <c r="S1290" t="b">
        <v>0</v>
      </c>
      <c r="T1290" t="s">
        <v>87</v>
      </c>
      <c r="U1290" t="b">
        <v>0</v>
      </c>
      <c r="V1290" t="s">
        <v>181</v>
      </c>
      <c r="W1290" s="1">
        <v>44524.702233796299</v>
      </c>
      <c r="X1290">
        <v>250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66</v>
      </c>
      <c r="AE1290">
        <v>52</v>
      </c>
      <c r="AF1290">
        <v>0</v>
      </c>
      <c r="AG1290">
        <v>1</v>
      </c>
      <c r="AH1290" t="s">
        <v>87</v>
      </c>
      <c r="AI1290" t="s">
        <v>87</v>
      </c>
      <c r="AJ1290" t="s">
        <v>87</v>
      </c>
      <c r="AK1290" t="s">
        <v>87</v>
      </c>
      <c r="AL1290" t="s">
        <v>87</v>
      </c>
      <c r="AM1290" t="s">
        <v>87</v>
      </c>
      <c r="AN1290" t="s">
        <v>87</v>
      </c>
      <c r="AO1290" t="s">
        <v>87</v>
      </c>
      <c r="AP1290" t="s">
        <v>87</v>
      </c>
      <c r="AQ1290" t="s">
        <v>87</v>
      </c>
      <c r="AR1290" t="s">
        <v>87</v>
      </c>
      <c r="AS1290" t="s">
        <v>87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>
      <c r="A1291" t="s">
        <v>3170</v>
      </c>
      <c r="B1291" t="s">
        <v>79</v>
      </c>
      <c r="C1291" t="s">
        <v>816</v>
      </c>
      <c r="D1291" t="s">
        <v>81</v>
      </c>
      <c r="E1291" s="2" t="str">
        <f>HYPERLINK("capsilon://?command=openfolder&amp;siteaddress=FAM.docvelocity-na8.net&amp;folderid=FXCD0F9284-CFFD-FD31-A211-406AE1BC1F54","FX21112948")</f>
        <v>FX21112948</v>
      </c>
      <c r="F1291" t="s">
        <v>19</v>
      </c>
      <c r="G1291" t="s">
        <v>19</v>
      </c>
      <c r="H1291" t="s">
        <v>82</v>
      </c>
      <c r="I1291" t="s">
        <v>3169</v>
      </c>
      <c r="J1291">
        <v>66</v>
      </c>
      <c r="K1291" t="s">
        <v>84</v>
      </c>
      <c r="L1291" t="s">
        <v>85</v>
      </c>
      <c r="M1291" t="s">
        <v>86</v>
      </c>
      <c r="N1291">
        <v>2</v>
      </c>
      <c r="O1291" s="1">
        <v>44524.702581018515</v>
      </c>
      <c r="P1291" s="1">
        <v>44524.730219907404</v>
      </c>
      <c r="Q1291">
        <v>1091</v>
      </c>
      <c r="R1291">
        <v>1297</v>
      </c>
      <c r="S1291" t="b">
        <v>0</v>
      </c>
      <c r="T1291" t="s">
        <v>87</v>
      </c>
      <c r="U1291" t="b">
        <v>1</v>
      </c>
      <c r="V1291" t="s">
        <v>181</v>
      </c>
      <c r="W1291" s="1">
        <v>44524.711134259262</v>
      </c>
      <c r="X1291">
        <v>738</v>
      </c>
      <c r="Y1291">
        <v>52</v>
      </c>
      <c r="Z1291">
        <v>0</v>
      </c>
      <c r="AA1291">
        <v>52</v>
      </c>
      <c r="AB1291">
        <v>0</v>
      </c>
      <c r="AC1291">
        <v>21</v>
      </c>
      <c r="AD1291">
        <v>14</v>
      </c>
      <c r="AE1291">
        <v>0</v>
      </c>
      <c r="AF1291">
        <v>0</v>
      </c>
      <c r="AG1291">
        <v>0</v>
      </c>
      <c r="AH1291" t="s">
        <v>160</v>
      </c>
      <c r="AI1291" s="1">
        <v>44524.730219907404</v>
      </c>
      <c r="AJ1291">
        <v>550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14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>
      <c r="A1292" t="s">
        <v>3171</v>
      </c>
      <c r="B1292" t="s">
        <v>79</v>
      </c>
      <c r="C1292" t="s">
        <v>3172</v>
      </c>
      <c r="D1292" t="s">
        <v>81</v>
      </c>
      <c r="E1292" s="2" t="str">
        <f>HYPERLINK("capsilon://?command=openfolder&amp;siteaddress=FAM.docvelocity-na8.net&amp;folderid=FXC71B2366-381A-FDF3-ED14-04002D39B34B","FX211112679")</f>
        <v>FX211112679</v>
      </c>
      <c r="F1292" t="s">
        <v>19</v>
      </c>
      <c r="G1292" t="s">
        <v>19</v>
      </c>
      <c r="H1292" t="s">
        <v>82</v>
      </c>
      <c r="I1292" t="s">
        <v>3173</v>
      </c>
      <c r="J1292">
        <v>115</v>
      </c>
      <c r="K1292" t="s">
        <v>84</v>
      </c>
      <c r="L1292" t="s">
        <v>85</v>
      </c>
      <c r="M1292" t="s">
        <v>86</v>
      </c>
      <c r="N1292">
        <v>2</v>
      </c>
      <c r="O1292" s="1">
        <v>44524.706562500003</v>
      </c>
      <c r="P1292" s="1">
        <v>44524.770497685182</v>
      </c>
      <c r="Q1292">
        <v>4105</v>
      </c>
      <c r="R1292">
        <v>1419</v>
      </c>
      <c r="S1292" t="b">
        <v>0</v>
      </c>
      <c r="T1292" t="s">
        <v>87</v>
      </c>
      <c r="U1292" t="b">
        <v>0</v>
      </c>
      <c r="V1292" t="s">
        <v>181</v>
      </c>
      <c r="W1292" s="1">
        <v>44524.719155092593</v>
      </c>
      <c r="X1292">
        <v>692</v>
      </c>
      <c r="Y1292">
        <v>90</v>
      </c>
      <c r="Z1292">
        <v>0</v>
      </c>
      <c r="AA1292">
        <v>90</v>
      </c>
      <c r="AB1292">
        <v>0</v>
      </c>
      <c r="AC1292">
        <v>43</v>
      </c>
      <c r="AD1292">
        <v>25</v>
      </c>
      <c r="AE1292">
        <v>0</v>
      </c>
      <c r="AF1292">
        <v>0</v>
      </c>
      <c r="AG1292">
        <v>0</v>
      </c>
      <c r="AH1292" t="s">
        <v>160</v>
      </c>
      <c r="AI1292" s="1">
        <v>44524.770497685182</v>
      </c>
      <c r="AJ1292">
        <v>727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25</v>
      </c>
      <c r="AQ1292">
        <v>0</v>
      </c>
      <c r="AR1292">
        <v>0</v>
      </c>
      <c r="AS1292">
        <v>0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>
      <c r="A1293" t="s">
        <v>3174</v>
      </c>
      <c r="B1293" t="s">
        <v>79</v>
      </c>
      <c r="C1293" t="s">
        <v>2955</v>
      </c>
      <c r="D1293" t="s">
        <v>81</v>
      </c>
      <c r="E1293" s="2" t="str">
        <f>HYPERLINK("capsilon://?command=openfolder&amp;siteaddress=FAM.docvelocity-na8.net&amp;folderid=FXCF4B5FC2-267A-5B4D-F22B-BB664A9A013B","FX21118539")</f>
        <v>FX21118539</v>
      </c>
      <c r="F1293" t="s">
        <v>19</v>
      </c>
      <c r="G1293" t="s">
        <v>19</v>
      </c>
      <c r="H1293" t="s">
        <v>82</v>
      </c>
      <c r="I1293" t="s">
        <v>3175</v>
      </c>
      <c r="J1293">
        <v>66</v>
      </c>
      <c r="K1293" t="s">
        <v>84</v>
      </c>
      <c r="L1293" t="s">
        <v>85</v>
      </c>
      <c r="M1293" t="s">
        <v>86</v>
      </c>
      <c r="N1293">
        <v>2</v>
      </c>
      <c r="O1293" s="1">
        <v>44524.708981481483</v>
      </c>
      <c r="P1293" s="1">
        <v>44524.766770833332</v>
      </c>
      <c r="Q1293">
        <v>4369</v>
      </c>
      <c r="R1293">
        <v>624</v>
      </c>
      <c r="S1293" t="b">
        <v>0</v>
      </c>
      <c r="T1293" t="s">
        <v>87</v>
      </c>
      <c r="U1293" t="b">
        <v>0</v>
      </c>
      <c r="V1293" t="s">
        <v>125</v>
      </c>
      <c r="W1293" s="1">
        <v>44524.719918981478</v>
      </c>
      <c r="X1293">
        <v>395</v>
      </c>
      <c r="Y1293">
        <v>52</v>
      </c>
      <c r="Z1293">
        <v>0</v>
      </c>
      <c r="AA1293">
        <v>52</v>
      </c>
      <c r="AB1293">
        <v>0</v>
      </c>
      <c r="AC1293">
        <v>34</v>
      </c>
      <c r="AD1293">
        <v>14</v>
      </c>
      <c r="AE1293">
        <v>0</v>
      </c>
      <c r="AF1293">
        <v>0</v>
      </c>
      <c r="AG1293">
        <v>0</v>
      </c>
      <c r="AH1293" t="s">
        <v>104</v>
      </c>
      <c r="AI1293" s="1">
        <v>44524.766770833332</v>
      </c>
      <c r="AJ1293">
        <v>193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14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>
      <c r="A1294" t="s">
        <v>3176</v>
      </c>
      <c r="B1294" t="s">
        <v>79</v>
      </c>
      <c r="C1294" t="s">
        <v>1111</v>
      </c>
      <c r="D1294" t="s">
        <v>81</v>
      </c>
      <c r="E1294" s="2" t="str">
        <f>HYPERLINK("capsilon://?command=openfolder&amp;siteaddress=FAM.docvelocity-na8.net&amp;folderid=FX5E3F7112-0C9B-1F4E-13A5-7E1706907C25","FX21106165")</f>
        <v>FX21106165</v>
      </c>
      <c r="F1294" t="s">
        <v>19</v>
      </c>
      <c r="G1294" t="s">
        <v>19</v>
      </c>
      <c r="H1294" t="s">
        <v>82</v>
      </c>
      <c r="I1294" t="s">
        <v>3177</v>
      </c>
      <c r="J1294">
        <v>66</v>
      </c>
      <c r="K1294" t="s">
        <v>84</v>
      </c>
      <c r="L1294" t="s">
        <v>85</v>
      </c>
      <c r="M1294" t="s">
        <v>86</v>
      </c>
      <c r="N1294">
        <v>2</v>
      </c>
      <c r="O1294" s="1">
        <v>44502.673310185186</v>
      </c>
      <c r="P1294" s="1">
        <v>44502.805289351854</v>
      </c>
      <c r="Q1294">
        <v>11055</v>
      </c>
      <c r="R1294">
        <v>348</v>
      </c>
      <c r="S1294" t="b">
        <v>0</v>
      </c>
      <c r="T1294" t="s">
        <v>87</v>
      </c>
      <c r="U1294" t="b">
        <v>0</v>
      </c>
      <c r="V1294" t="s">
        <v>125</v>
      </c>
      <c r="W1294" s="1">
        <v>44502.709282407406</v>
      </c>
      <c r="X1294">
        <v>275</v>
      </c>
      <c r="Y1294">
        <v>0</v>
      </c>
      <c r="Z1294">
        <v>0</v>
      </c>
      <c r="AA1294">
        <v>0</v>
      </c>
      <c r="AB1294">
        <v>52</v>
      </c>
      <c r="AC1294">
        <v>0</v>
      </c>
      <c r="AD1294">
        <v>66</v>
      </c>
      <c r="AE1294">
        <v>0</v>
      </c>
      <c r="AF1294">
        <v>0</v>
      </c>
      <c r="AG1294">
        <v>0</v>
      </c>
      <c r="AH1294" t="s">
        <v>89</v>
      </c>
      <c r="AI1294" s="1">
        <v>44502.805289351854</v>
      </c>
      <c r="AJ1294">
        <v>39</v>
      </c>
      <c r="AK1294">
        <v>0</v>
      </c>
      <c r="AL1294">
        <v>0</v>
      </c>
      <c r="AM1294">
        <v>0</v>
      </c>
      <c r="AN1294">
        <v>52</v>
      </c>
      <c r="AO1294">
        <v>0</v>
      </c>
      <c r="AP1294">
        <v>66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>
      <c r="A1295" t="s">
        <v>3178</v>
      </c>
      <c r="B1295" t="s">
        <v>79</v>
      </c>
      <c r="C1295" t="s">
        <v>2349</v>
      </c>
      <c r="D1295" t="s">
        <v>81</v>
      </c>
      <c r="E1295" s="2" t="str">
        <f>HYPERLINK("capsilon://?command=openfolder&amp;siteaddress=FAM.docvelocity-na8.net&amp;folderid=FX5812EDCE-C413-4D91-B215-5B466EC09C7D","FX21116943")</f>
        <v>FX21116943</v>
      </c>
      <c r="F1295" t="s">
        <v>19</v>
      </c>
      <c r="G1295" t="s">
        <v>19</v>
      </c>
      <c r="H1295" t="s">
        <v>82</v>
      </c>
      <c r="I1295" t="s">
        <v>3179</v>
      </c>
      <c r="J1295">
        <v>66</v>
      </c>
      <c r="K1295" t="s">
        <v>84</v>
      </c>
      <c r="L1295" t="s">
        <v>85</v>
      </c>
      <c r="M1295" t="s">
        <v>86</v>
      </c>
      <c r="N1295">
        <v>2</v>
      </c>
      <c r="O1295" s="1">
        <v>44524.796412037038</v>
      </c>
      <c r="P1295" s="1">
        <v>44524.822152777779</v>
      </c>
      <c r="Q1295">
        <v>1736</v>
      </c>
      <c r="R1295">
        <v>488</v>
      </c>
      <c r="S1295" t="b">
        <v>0</v>
      </c>
      <c r="T1295" t="s">
        <v>87</v>
      </c>
      <c r="U1295" t="b">
        <v>0</v>
      </c>
      <c r="V1295" t="s">
        <v>181</v>
      </c>
      <c r="W1295" s="1">
        <v>44524.811099537037</v>
      </c>
      <c r="X1295">
        <v>225</v>
      </c>
      <c r="Y1295">
        <v>52</v>
      </c>
      <c r="Z1295">
        <v>0</v>
      </c>
      <c r="AA1295">
        <v>52</v>
      </c>
      <c r="AB1295">
        <v>0</v>
      </c>
      <c r="AC1295">
        <v>33</v>
      </c>
      <c r="AD1295">
        <v>14</v>
      </c>
      <c r="AE1295">
        <v>0</v>
      </c>
      <c r="AF1295">
        <v>0</v>
      </c>
      <c r="AG1295">
        <v>0</v>
      </c>
      <c r="AH1295" t="s">
        <v>160</v>
      </c>
      <c r="AI1295" s="1">
        <v>44524.822152777779</v>
      </c>
      <c r="AJ1295">
        <v>263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14</v>
      </c>
      <c r="AQ1295">
        <v>0</v>
      </c>
      <c r="AR1295">
        <v>0</v>
      </c>
      <c r="AS1295">
        <v>0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>
      <c r="A1296" t="s">
        <v>3180</v>
      </c>
      <c r="B1296" t="s">
        <v>79</v>
      </c>
      <c r="C1296" t="s">
        <v>3181</v>
      </c>
      <c r="D1296" t="s">
        <v>81</v>
      </c>
      <c r="E1296" s="2" t="str">
        <f>HYPERLINK("capsilon://?command=openfolder&amp;siteaddress=FAM.docvelocity-na8.net&amp;folderid=FX8819E309-58AF-8B5B-D6CB-CB2BCC810FF0","FX211012498")</f>
        <v>FX211012498</v>
      </c>
      <c r="F1296" t="s">
        <v>19</v>
      </c>
      <c r="G1296" t="s">
        <v>19</v>
      </c>
      <c r="H1296" t="s">
        <v>82</v>
      </c>
      <c r="I1296" t="s">
        <v>3182</v>
      </c>
      <c r="J1296">
        <v>66</v>
      </c>
      <c r="K1296" t="s">
        <v>84</v>
      </c>
      <c r="L1296" t="s">
        <v>85</v>
      </c>
      <c r="M1296" t="s">
        <v>86</v>
      </c>
      <c r="N1296">
        <v>1</v>
      </c>
      <c r="O1296" s="1">
        <v>44502.678587962961</v>
      </c>
      <c r="P1296" s="1">
        <v>44502.736678240741</v>
      </c>
      <c r="Q1296">
        <v>3933</v>
      </c>
      <c r="R1296">
        <v>1086</v>
      </c>
      <c r="S1296" t="b">
        <v>0</v>
      </c>
      <c r="T1296" t="s">
        <v>87</v>
      </c>
      <c r="U1296" t="b">
        <v>0</v>
      </c>
      <c r="V1296" t="s">
        <v>108</v>
      </c>
      <c r="W1296" s="1">
        <v>44502.736678240741</v>
      </c>
      <c r="X1296">
        <v>908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66</v>
      </c>
      <c r="AE1296">
        <v>52</v>
      </c>
      <c r="AF1296">
        <v>0</v>
      </c>
      <c r="AG1296">
        <v>4</v>
      </c>
      <c r="AH1296" t="s">
        <v>87</v>
      </c>
      <c r="AI1296" t="s">
        <v>87</v>
      </c>
      <c r="AJ1296" t="s">
        <v>87</v>
      </c>
      <c r="AK1296" t="s">
        <v>87</v>
      </c>
      <c r="AL1296" t="s">
        <v>87</v>
      </c>
      <c r="AM1296" t="s">
        <v>87</v>
      </c>
      <c r="AN1296" t="s">
        <v>87</v>
      </c>
      <c r="AO1296" t="s">
        <v>87</v>
      </c>
      <c r="AP1296" t="s">
        <v>87</v>
      </c>
      <c r="AQ1296" t="s">
        <v>87</v>
      </c>
      <c r="AR1296" t="s">
        <v>87</v>
      </c>
      <c r="AS1296" t="s">
        <v>87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>
      <c r="A1297" t="s">
        <v>3183</v>
      </c>
      <c r="B1297" t="s">
        <v>79</v>
      </c>
      <c r="C1297" t="s">
        <v>2811</v>
      </c>
      <c r="D1297" t="s">
        <v>81</v>
      </c>
      <c r="E1297" s="2" t="str">
        <f>HYPERLINK("capsilon://?command=openfolder&amp;siteaddress=FAM.docvelocity-na8.net&amp;folderid=FX1AEF9482-3B76-95E5-B879-2BDD3D7BB948","FX211012227")</f>
        <v>FX211012227</v>
      </c>
      <c r="F1297" t="s">
        <v>19</v>
      </c>
      <c r="G1297" t="s">
        <v>19</v>
      </c>
      <c r="H1297" t="s">
        <v>82</v>
      </c>
      <c r="I1297" t="s">
        <v>3184</v>
      </c>
      <c r="J1297">
        <v>66</v>
      </c>
      <c r="K1297" t="s">
        <v>84</v>
      </c>
      <c r="L1297" t="s">
        <v>85</v>
      </c>
      <c r="M1297" t="s">
        <v>86</v>
      </c>
      <c r="N1297">
        <v>2</v>
      </c>
      <c r="O1297" s="1">
        <v>44528.541122685187</v>
      </c>
      <c r="P1297" s="1">
        <v>44529.157847222225</v>
      </c>
      <c r="Q1297">
        <v>53152</v>
      </c>
      <c r="R1297">
        <v>133</v>
      </c>
      <c r="S1297" t="b">
        <v>0</v>
      </c>
      <c r="T1297" t="s">
        <v>87</v>
      </c>
      <c r="U1297" t="b">
        <v>0</v>
      </c>
      <c r="V1297" t="s">
        <v>130</v>
      </c>
      <c r="W1297" s="1">
        <v>44529.126527777778</v>
      </c>
      <c r="X1297">
        <v>48</v>
      </c>
      <c r="Y1297">
        <v>0</v>
      </c>
      <c r="Z1297">
        <v>0</v>
      </c>
      <c r="AA1297">
        <v>0</v>
      </c>
      <c r="AB1297">
        <v>52</v>
      </c>
      <c r="AC1297">
        <v>0</v>
      </c>
      <c r="AD1297">
        <v>66</v>
      </c>
      <c r="AE1297">
        <v>0</v>
      </c>
      <c r="AF1297">
        <v>0</v>
      </c>
      <c r="AG1297">
        <v>0</v>
      </c>
      <c r="AH1297" t="s">
        <v>177</v>
      </c>
      <c r="AI1297" s="1">
        <v>44529.157847222225</v>
      </c>
      <c r="AJ1297">
        <v>78</v>
      </c>
      <c r="AK1297">
        <v>0</v>
      </c>
      <c r="AL1297">
        <v>0</v>
      </c>
      <c r="AM1297">
        <v>0</v>
      </c>
      <c r="AN1297">
        <v>52</v>
      </c>
      <c r="AO1297">
        <v>0</v>
      </c>
      <c r="AP1297">
        <v>66</v>
      </c>
      <c r="AQ1297">
        <v>0</v>
      </c>
      <c r="AR1297">
        <v>0</v>
      </c>
      <c r="AS1297">
        <v>0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>
      <c r="A1298" t="s">
        <v>3185</v>
      </c>
      <c r="B1298" t="s">
        <v>79</v>
      </c>
      <c r="C1298" t="s">
        <v>2478</v>
      </c>
      <c r="D1298" t="s">
        <v>81</v>
      </c>
      <c r="E1298" s="2" t="str">
        <f>HYPERLINK("capsilon://?command=openfolder&amp;siteaddress=FAM.docvelocity-na8.net&amp;folderid=FX3889472A-90B7-BE46-9875-BB062B42E389","FX21115166")</f>
        <v>FX21115166</v>
      </c>
      <c r="F1298" t="s">
        <v>19</v>
      </c>
      <c r="G1298" t="s">
        <v>19</v>
      </c>
      <c r="H1298" t="s">
        <v>82</v>
      </c>
      <c r="I1298" t="s">
        <v>3186</v>
      </c>
      <c r="J1298">
        <v>56</v>
      </c>
      <c r="K1298" t="s">
        <v>84</v>
      </c>
      <c r="L1298" t="s">
        <v>85</v>
      </c>
      <c r="M1298" t="s">
        <v>86</v>
      </c>
      <c r="N1298">
        <v>2</v>
      </c>
      <c r="O1298" s="1">
        <v>44529.305555555555</v>
      </c>
      <c r="P1298" s="1">
        <v>44529.32402777778</v>
      </c>
      <c r="Q1298">
        <v>1121</v>
      </c>
      <c r="R1298">
        <v>475</v>
      </c>
      <c r="S1298" t="b">
        <v>0</v>
      </c>
      <c r="T1298" t="s">
        <v>87</v>
      </c>
      <c r="U1298" t="b">
        <v>0</v>
      </c>
      <c r="V1298" t="s">
        <v>88</v>
      </c>
      <c r="W1298" s="1">
        <v>44529.307696759257</v>
      </c>
      <c r="X1298">
        <v>147</v>
      </c>
      <c r="Y1298">
        <v>42</v>
      </c>
      <c r="Z1298">
        <v>0</v>
      </c>
      <c r="AA1298">
        <v>42</v>
      </c>
      <c r="AB1298">
        <v>0</v>
      </c>
      <c r="AC1298">
        <v>11</v>
      </c>
      <c r="AD1298">
        <v>14</v>
      </c>
      <c r="AE1298">
        <v>0</v>
      </c>
      <c r="AF1298">
        <v>0</v>
      </c>
      <c r="AG1298">
        <v>0</v>
      </c>
      <c r="AH1298" t="s">
        <v>182</v>
      </c>
      <c r="AI1298" s="1">
        <v>44529.32402777778</v>
      </c>
      <c r="AJ1298">
        <v>328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14</v>
      </c>
      <c r="AQ1298">
        <v>0</v>
      </c>
      <c r="AR1298">
        <v>0</v>
      </c>
      <c r="AS1298">
        <v>0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>
      <c r="A1299" t="s">
        <v>3187</v>
      </c>
      <c r="B1299" t="s">
        <v>79</v>
      </c>
      <c r="C1299" t="s">
        <v>3188</v>
      </c>
      <c r="D1299" t="s">
        <v>81</v>
      </c>
      <c r="E1299" s="2" t="str">
        <f>HYPERLINK("capsilon://?command=openfolder&amp;siteaddress=FAM.docvelocity-na8.net&amp;folderid=FX05832894-A08A-1EA3-D9E2-C187AFB6E2A9","FX21118493")</f>
        <v>FX21118493</v>
      </c>
      <c r="F1299" t="s">
        <v>19</v>
      </c>
      <c r="G1299" t="s">
        <v>19</v>
      </c>
      <c r="H1299" t="s">
        <v>82</v>
      </c>
      <c r="I1299" t="s">
        <v>3189</v>
      </c>
      <c r="J1299">
        <v>230</v>
      </c>
      <c r="K1299" t="s">
        <v>84</v>
      </c>
      <c r="L1299" t="s">
        <v>85</v>
      </c>
      <c r="M1299" t="s">
        <v>86</v>
      </c>
      <c r="N1299">
        <v>2</v>
      </c>
      <c r="O1299" s="1">
        <v>44529.380856481483</v>
      </c>
      <c r="P1299" s="1">
        <v>44529.418587962966</v>
      </c>
      <c r="Q1299">
        <v>7</v>
      </c>
      <c r="R1299">
        <v>3253</v>
      </c>
      <c r="S1299" t="b">
        <v>0</v>
      </c>
      <c r="T1299" t="s">
        <v>87</v>
      </c>
      <c r="U1299" t="b">
        <v>0</v>
      </c>
      <c r="V1299" t="s">
        <v>1573</v>
      </c>
      <c r="W1299" s="1">
        <v>44529.408634259256</v>
      </c>
      <c r="X1299">
        <v>2396</v>
      </c>
      <c r="Y1299">
        <v>230</v>
      </c>
      <c r="Z1299">
        <v>0</v>
      </c>
      <c r="AA1299">
        <v>230</v>
      </c>
      <c r="AB1299">
        <v>0</v>
      </c>
      <c r="AC1299">
        <v>153</v>
      </c>
      <c r="AD1299">
        <v>0</v>
      </c>
      <c r="AE1299">
        <v>0</v>
      </c>
      <c r="AF1299">
        <v>0</v>
      </c>
      <c r="AG1299">
        <v>0</v>
      </c>
      <c r="AH1299" t="s">
        <v>177</v>
      </c>
      <c r="AI1299" s="1">
        <v>44529.418587962966</v>
      </c>
      <c r="AJ1299">
        <v>857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>
      <c r="A1300" t="s">
        <v>3190</v>
      </c>
      <c r="B1300" t="s">
        <v>79</v>
      </c>
      <c r="C1300" t="s">
        <v>3191</v>
      </c>
      <c r="D1300" t="s">
        <v>81</v>
      </c>
      <c r="E1300" s="2" t="str">
        <f>HYPERLINK("capsilon://?command=openfolder&amp;siteaddress=FAM.docvelocity-na8.net&amp;folderid=FX9FEDDF8A-7E8C-5AA9-1C1C-0D3567552F7E","FX211113119")</f>
        <v>FX211113119</v>
      </c>
      <c r="F1300" t="s">
        <v>19</v>
      </c>
      <c r="G1300" t="s">
        <v>19</v>
      </c>
      <c r="H1300" t="s">
        <v>82</v>
      </c>
      <c r="I1300" t="s">
        <v>3192</v>
      </c>
      <c r="J1300">
        <v>108</v>
      </c>
      <c r="K1300" t="s">
        <v>84</v>
      </c>
      <c r="L1300" t="s">
        <v>85</v>
      </c>
      <c r="M1300" t="s">
        <v>86</v>
      </c>
      <c r="N1300">
        <v>2</v>
      </c>
      <c r="O1300" s="1">
        <v>44529.387604166666</v>
      </c>
      <c r="P1300" s="1">
        <v>44529.40011574074</v>
      </c>
      <c r="Q1300">
        <v>26</v>
      </c>
      <c r="R1300">
        <v>1055</v>
      </c>
      <c r="S1300" t="b">
        <v>0</v>
      </c>
      <c r="T1300" t="s">
        <v>87</v>
      </c>
      <c r="U1300" t="b">
        <v>0</v>
      </c>
      <c r="V1300" t="s">
        <v>88</v>
      </c>
      <c r="W1300" s="1">
        <v>44529.393877314818</v>
      </c>
      <c r="X1300">
        <v>539</v>
      </c>
      <c r="Y1300">
        <v>98</v>
      </c>
      <c r="Z1300">
        <v>0</v>
      </c>
      <c r="AA1300">
        <v>98</v>
      </c>
      <c r="AB1300">
        <v>0</v>
      </c>
      <c r="AC1300">
        <v>69</v>
      </c>
      <c r="AD1300">
        <v>10</v>
      </c>
      <c r="AE1300">
        <v>0</v>
      </c>
      <c r="AF1300">
        <v>0</v>
      </c>
      <c r="AG1300">
        <v>0</v>
      </c>
      <c r="AH1300" t="s">
        <v>177</v>
      </c>
      <c r="AI1300" s="1">
        <v>44529.40011574074</v>
      </c>
      <c r="AJ1300">
        <v>516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10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>
      <c r="A1301" t="s">
        <v>3193</v>
      </c>
      <c r="B1301" t="s">
        <v>79</v>
      </c>
      <c r="C1301" t="s">
        <v>3194</v>
      </c>
      <c r="D1301" t="s">
        <v>81</v>
      </c>
      <c r="E1301" s="2" t="str">
        <f>HYPERLINK("capsilon://?command=openfolder&amp;siteaddress=FAM.docvelocity-na8.net&amp;folderid=FX8C75A47D-64C1-61B5-1F5C-EDF9DCE3664F","FX211113491")</f>
        <v>FX211113491</v>
      </c>
      <c r="F1301" t="s">
        <v>19</v>
      </c>
      <c r="G1301" t="s">
        <v>19</v>
      </c>
      <c r="H1301" t="s">
        <v>82</v>
      </c>
      <c r="I1301" t="s">
        <v>3195</v>
      </c>
      <c r="J1301">
        <v>221</v>
      </c>
      <c r="K1301" t="s">
        <v>84</v>
      </c>
      <c r="L1301" t="s">
        <v>85</v>
      </c>
      <c r="M1301" t="s">
        <v>86</v>
      </c>
      <c r="N1301">
        <v>2</v>
      </c>
      <c r="O1301" s="1">
        <v>44529.401898148149</v>
      </c>
      <c r="P1301" s="1">
        <v>44529.433182870373</v>
      </c>
      <c r="Q1301">
        <v>303</v>
      </c>
      <c r="R1301">
        <v>2400</v>
      </c>
      <c r="S1301" t="b">
        <v>0</v>
      </c>
      <c r="T1301" t="s">
        <v>87</v>
      </c>
      <c r="U1301" t="b">
        <v>0</v>
      </c>
      <c r="V1301" t="s">
        <v>130</v>
      </c>
      <c r="W1301" s="1">
        <v>44529.416875000003</v>
      </c>
      <c r="X1301">
        <v>978</v>
      </c>
      <c r="Y1301">
        <v>196</v>
      </c>
      <c r="Z1301">
        <v>0</v>
      </c>
      <c r="AA1301">
        <v>196</v>
      </c>
      <c r="AB1301">
        <v>0</v>
      </c>
      <c r="AC1301">
        <v>76</v>
      </c>
      <c r="AD1301">
        <v>25</v>
      </c>
      <c r="AE1301">
        <v>0</v>
      </c>
      <c r="AF1301">
        <v>0</v>
      </c>
      <c r="AG1301">
        <v>0</v>
      </c>
      <c r="AH1301" t="s">
        <v>177</v>
      </c>
      <c r="AI1301" s="1">
        <v>44529.433182870373</v>
      </c>
      <c r="AJ1301">
        <v>1122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25</v>
      </c>
      <c r="AQ1301">
        <v>0</v>
      </c>
      <c r="AR1301">
        <v>0</v>
      </c>
      <c r="AS1301">
        <v>0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>
      <c r="A1302" t="s">
        <v>3196</v>
      </c>
      <c r="B1302" t="s">
        <v>79</v>
      </c>
      <c r="C1302" t="s">
        <v>3197</v>
      </c>
      <c r="D1302" t="s">
        <v>81</v>
      </c>
      <c r="E1302" s="2" t="str">
        <f>HYPERLINK("capsilon://?command=openfolder&amp;siteaddress=FAM.docvelocity-na8.net&amp;folderid=FXCE860D6A-93E1-DB87-E0C7-3A817799F3C9","FX21114398")</f>
        <v>FX21114398</v>
      </c>
      <c r="F1302" t="s">
        <v>19</v>
      </c>
      <c r="G1302" t="s">
        <v>19</v>
      </c>
      <c r="H1302" t="s">
        <v>82</v>
      </c>
      <c r="I1302" t="s">
        <v>3198</v>
      </c>
      <c r="J1302">
        <v>152</v>
      </c>
      <c r="K1302" t="s">
        <v>84</v>
      </c>
      <c r="L1302" t="s">
        <v>85</v>
      </c>
      <c r="M1302" t="s">
        <v>86</v>
      </c>
      <c r="N1302">
        <v>2</v>
      </c>
      <c r="O1302" s="1">
        <v>44529.402083333334</v>
      </c>
      <c r="P1302" s="1">
        <v>44529.435185185182</v>
      </c>
      <c r="Q1302">
        <v>72</v>
      </c>
      <c r="R1302">
        <v>2788</v>
      </c>
      <c r="S1302" t="b">
        <v>0</v>
      </c>
      <c r="T1302" t="s">
        <v>87</v>
      </c>
      <c r="U1302" t="b">
        <v>0</v>
      </c>
      <c r="V1302" t="s">
        <v>88</v>
      </c>
      <c r="W1302" s="1">
        <v>44529.420555555553</v>
      </c>
      <c r="X1302">
        <v>1567</v>
      </c>
      <c r="Y1302">
        <v>191</v>
      </c>
      <c r="Z1302">
        <v>0</v>
      </c>
      <c r="AA1302">
        <v>191</v>
      </c>
      <c r="AB1302">
        <v>0</v>
      </c>
      <c r="AC1302">
        <v>139</v>
      </c>
      <c r="AD1302">
        <v>-39</v>
      </c>
      <c r="AE1302">
        <v>0</v>
      </c>
      <c r="AF1302">
        <v>0</v>
      </c>
      <c r="AG1302">
        <v>0</v>
      </c>
      <c r="AH1302" t="s">
        <v>182</v>
      </c>
      <c r="AI1302" s="1">
        <v>44529.435185185182</v>
      </c>
      <c r="AJ1302">
        <v>1221</v>
      </c>
      <c r="AK1302">
        <v>5</v>
      </c>
      <c r="AL1302">
        <v>0</v>
      </c>
      <c r="AM1302">
        <v>5</v>
      </c>
      <c r="AN1302">
        <v>0</v>
      </c>
      <c r="AO1302">
        <v>5</v>
      </c>
      <c r="AP1302">
        <v>-44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>
      <c r="A1303" t="s">
        <v>3199</v>
      </c>
      <c r="B1303" t="s">
        <v>79</v>
      </c>
      <c r="C1303" t="s">
        <v>286</v>
      </c>
      <c r="D1303" t="s">
        <v>81</v>
      </c>
      <c r="E1303" s="2" t="str">
        <f>HYPERLINK("capsilon://?command=openfolder&amp;siteaddress=FAM.docvelocity-na8.net&amp;folderid=FX74605B0C-F2EE-1EB2-13CE-4ED8F4A535EF","FX211011486")</f>
        <v>FX211011486</v>
      </c>
      <c r="F1303" t="s">
        <v>19</v>
      </c>
      <c r="G1303" t="s">
        <v>19</v>
      </c>
      <c r="H1303" t="s">
        <v>82</v>
      </c>
      <c r="I1303" t="s">
        <v>3200</v>
      </c>
      <c r="J1303">
        <v>66</v>
      </c>
      <c r="K1303" t="s">
        <v>84</v>
      </c>
      <c r="L1303" t="s">
        <v>85</v>
      </c>
      <c r="M1303" t="s">
        <v>86</v>
      </c>
      <c r="N1303">
        <v>2</v>
      </c>
      <c r="O1303" s="1">
        <v>44529.403749999998</v>
      </c>
      <c r="P1303" s="1">
        <v>44529.406585648147</v>
      </c>
      <c r="Q1303">
        <v>154</v>
      </c>
      <c r="R1303">
        <v>91</v>
      </c>
      <c r="S1303" t="b">
        <v>0</v>
      </c>
      <c r="T1303" t="s">
        <v>87</v>
      </c>
      <c r="U1303" t="b">
        <v>0</v>
      </c>
      <c r="V1303" t="s">
        <v>130</v>
      </c>
      <c r="W1303" s="1">
        <v>44529.405092592591</v>
      </c>
      <c r="X1303">
        <v>46</v>
      </c>
      <c r="Y1303">
        <v>0</v>
      </c>
      <c r="Z1303">
        <v>0</v>
      </c>
      <c r="AA1303">
        <v>0</v>
      </c>
      <c r="AB1303">
        <v>52</v>
      </c>
      <c r="AC1303">
        <v>0</v>
      </c>
      <c r="AD1303">
        <v>66</v>
      </c>
      <c r="AE1303">
        <v>0</v>
      </c>
      <c r="AF1303">
        <v>0</v>
      </c>
      <c r="AG1303">
        <v>0</v>
      </c>
      <c r="AH1303" t="s">
        <v>177</v>
      </c>
      <c r="AI1303" s="1">
        <v>44529.406585648147</v>
      </c>
      <c r="AJ1303">
        <v>45</v>
      </c>
      <c r="AK1303">
        <v>0</v>
      </c>
      <c r="AL1303">
        <v>0</v>
      </c>
      <c r="AM1303">
        <v>0</v>
      </c>
      <c r="AN1303">
        <v>52</v>
      </c>
      <c r="AO1303">
        <v>0</v>
      </c>
      <c r="AP1303">
        <v>66</v>
      </c>
      <c r="AQ1303">
        <v>0</v>
      </c>
      <c r="AR1303">
        <v>0</v>
      </c>
      <c r="AS1303">
        <v>0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>
      <c r="A1304" t="s">
        <v>3201</v>
      </c>
      <c r="B1304" t="s">
        <v>79</v>
      </c>
      <c r="C1304" t="s">
        <v>1376</v>
      </c>
      <c r="D1304" t="s">
        <v>81</v>
      </c>
      <c r="E1304" s="2" t="str">
        <f>HYPERLINK("capsilon://?command=openfolder&amp;siteaddress=FAM.docvelocity-na8.net&amp;folderid=FX353776BC-D6E0-2FC5-DE2B-9DAB03BE888B","FX21093163")</f>
        <v>FX21093163</v>
      </c>
      <c r="F1304" t="s">
        <v>19</v>
      </c>
      <c r="G1304" t="s">
        <v>19</v>
      </c>
      <c r="H1304" t="s">
        <v>82</v>
      </c>
      <c r="I1304" t="s">
        <v>3202</v>
      </c>
      <c r="J1304">
        <v>31</v>
      </c>
      <c r="K1304" t="s">
        <v>84</v>
      </c>
      <c r="L1304" t="s">
        <v>85</v>
      </c>
      <c r="M1304" t="s">
        <v>86</v>
      </c>
      <c r="N1304">
        <v>2</v>
      </c>
      <c r="O1304" s="1">
        <v>44501.488402777781</v>
      </c>
      <c r="P1304" s="1">
        <v>44501.6012962963</v>
      </c>
      <c r="Q1304">
        <v>7702</v>
      </c>
      <c r="R1304">
        <v>2052</v>
      </c>
      <c r="S1304" t="b">
        <v>0</v>
      </c>
      <c r="T1304" t="s">
        <v>87</v>
      </c>
      <c r="U1304" t="b">
        <v>0</v>
      </c>
      <c r="V1304" t="s">
        <v>88</v>
      </c>
      <c r="W1304" s="1">
        <v>44501.505150462966</v>
      </c>
      <c r="X1304">
        <v>1157</v>
      </c>
      <c r="Y1304">
        <v>27</v>
      </c>
      <c r="Z1304">
        <v>0</v>
      </c>
      <c r="AA1304">
        <v>27</v>
      </c>
      <c r="AB1304">
        <v>0</v>
      </c>
      <c r="AC1304">
        <v>21</v>
      </c>
      <c r="AD1304">
        <v>4</v>
      </c>
      <c r="AE1304">
        <v>0</v>
      </c>
      <c r="AF1304">
        <v>0</v>
      </c>
      <c r="AG1304">
        <v>0</v>
      </c>
      <c r="AH1304" t="s">
        <v>89</v>
      </c>
      <c r="AI1304" s="1">
        <v>44501.6012962963</v>
      </c>
      <c r="AJ1304">
        <v>822</v>
      </c>
      <c r="AK1304">
        <v>6</v>
      </c>
      <c r="AL1304">
        <v>0</v>
      </c>
      <c r="AM1304">
        <v>6</v>
      </c>
      <c r="AN1304">
        <v>0</v>
      </c>
      <c r="AO1304">
        <v>6</v>
      </c>
      <c r="AP1304">
        <v>-2</v>
      </c>
      <c r="AQ1304">
        <v>0</v>
      </c>
      <c r="AR1304">
        <v>0</v>
      </c>
      <c r="AS1304">
        <v>0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>
      <c r="A1305" t="s">
        <v>3203</v>
      </c>
      <c r="B1305" t="s">
        <v>79</v>
      </c>
      <c r="C1305" t="s">
        <v>2872</v>
      </c>
      <c r="D1305" t="s">
        <v>81</v>
      </c>
      <c r="E1305" s="2" t="str">
        <f>HYPERLINK("capsilon://?command=openfolder&amp;siteaddress=FAM.docvelocity-na8.net&amp;folderid=FX92DBE564-0776-0185-4F0D-0B8AAB6D8CCB","FX21114179")</f>
        <v>FX21114179</v>
      </c>
      <c r="F1305" t="s">
        <v>19</v>
      </c>
      <c r="G1305" t="s">
        <v>19</v>
      </c>
      <c r="H1305" t="s">
        <v>82</v>
      </c>
      <c r="I1305" t="s">
        <v>3204</v>
      </c>
      <c r="J1305">
        <v>44</v>
      </c>
      <c r="K1305" t="s">
        <v>84</v>
      </c>
      <c r="L1305" t="s">
        <v>85</v>
      </c>
      <c r="M1305" t="s">
        <v>86</v>
      </c>
      <c r="N1305">
        <v>2</v>
      </c>
      <c r="O1305" s="1">
        <v>44529.420451388891</v>
      </c>
      <c r="P1305" s="1">
        <v>44529.436805555553</v>
      </c>
      <c r="Q1305">
        <v>905</v>
      </c>
      <c r="R1305">
        <v>508</v>
      </c>
      <c r="S1305" t="b">
        <v>0</v>
      </c>
      <c r="T1305" t="s">
        <v>87</v>
      </c>
      <c r="U1305" t="b">
        <v>0</v>
      </c>
      <c r="V1305" t="s">
        <v>88</v>
      </c>
      <c r="W1305" s="1">
        <v>44529.422835648147</v>
      </c>
      <c r="X1305">
        <v>196</v>
      </c>
      <c r="Y1305">
        <v>36</v>
      </c>
      <c r="Z1305">
        <v>0</v>
      </c>
      <c r="AA1305">
        <v>36</v>
      </c>
      <c r="AB1305">
        <v>0</v>
      </c>
      <c r="AC1305">
        <v>13</v>
      </c>
      <c r="AD1305">
        <v>8</v>
      </c>
      <c r="AE1305">
        <v>0</v>
      </c>
      <c r="AF1305">
        <v>0</v>
      </c>
      <c r="AG1305">
        <v>0</v>
      </c>
      <c r="AH1305" t="s">
        <v>177</v>
      </c>
      <c r="AI1305" s="1">
        <v>44529.436805555553</v>
      </c>
      <c r="AJ1305">
        <v>312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8</v>
      </c>
      <c r="AQ1305">
        <v>0</v>
      </c>
      <c r="AR1305">
        <v>0</v>
      </c>
      <c r="AS1305">
        <v>0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>
      <c r="A1306" t="s">
        <v>3205</v>
      </c>
      <c r="B1306" t="s">
        <v>79</v>
      </c>
      <c r="C1306" t="s">
        <v>3206</v>
      </c>
      <c r="D1306" t="s">
        <v>81</v>
      </c>
      <c r="E1306" s="2" t="str">
        <f>HYPERLINK("capsilon://?command=openfolder&amp;siteaddress=FAM.docvelocity-na8.net&amp;folderid=FXAB9BBCDB-444A-1BE4-B261-CB32475412AC","FX21107069")</f>
        <v>FX21107069</v>
      </c>
      <c r="F1306" t="s">
        <v>19</v>
      </c>
      <c r="G1306" t="s">
        <v>19</v>
      </c>
      <c r="H1306" t="s">
        <v>82</v>
      </c>
      <c r="I1306" t="s">
        <v>3207</v>
      </c>
      <c r="J1306">
        <v>66</v>
      </c>
      <c r="K1306" t="s">
        <v>84</v>
      </c>
      <c r="L1306" t="s">
        <v>85</v>
      </c>
      <c r="M1306" t="s">
        <v>86</v>
      </c>
      <c r="N1306">
        <v>2</v>
      </c>
      <c r="O1306" s="1">
        <v>44529.433263888888</v>
      </c>
      <c r="P1306" s="1">
        <v>44529.43613425926</v>
      </c>
      <c r="Q1306">
        <v>73</v>
      </c>
      <c r="R1306">
        <v>175</v>
      </c>
      <c r="S1306" t="b">
        <v>0</v>
      </c>
      <c r="T1306" t="s">
        <v>87</v>
      </c>
      <c r="U1306" t="b">
        <v>0</v>
      </c>
      <c r="V1306" t="s">
        <v>1573</v>
      </c>
      <c r="W1306" s="1">
        <v>44529.434537037036</v>
      </c>
      <c r="X1306">
        <v>94</v>
      </c>
      <c r="Y1306">
        <v>0</v>
      </c>
      <c r="Z1306">
        <v>0</v>
      </c>
      <c r="AA1306">
        <v>0</v>
      </c>
      <c r="AB1306">
        <v>52</v>
      </c>
      <c r="AC1306">
        <v>0</v>
      </c>
      <c r="AD1306">
        <v>66</v>
      </c>
      <c r="AE1306">
        <v>0</v>
      </c>
      <c r="AF1306">
        <v>0</v>
      </c>
      <c r="AG1306">
        <v>0</v>
      </c>
      <c r="AH1306" t="s">
        <v>182</v>
      </c>
      <c r="AI1306" s="1">
        <v>44529.43613425926</v>
      </c>
      <c r="AJ1306">
        <v>81</v>
      </c>
      <c r="AK1306">
        <v>0</v>
      </c>
      <c r="AL1306">
        <v>0</v>
      </c>
      <c r="AM1306">
        <v>0</v>
      </c>
      <c r="AN1306">
        <v>52</v>
      </c>
      <c r="AO1306">
        <v>0</v>
      </c>
      <c r="AP1306">
        <v>66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>
      <c r="A1307" t="s">
        <v>3208</v>
      </c>
      <c r="B1307" t="s">
        <v>79</v>
      </c>
      <c r="C1307" t="s">
        <v>1686</v>
      </c>
      <c r="D1307" t="s">
        <v>81</v>
      </c>
      <c r="E1307" s="2" t="str">
        <f>HYPERLINK("capsilon://?command=openfolder&amp;siteaddress=FAM.docvelocity-na8.net&amp;folderid=FX68733300-11CC-8FCD-E4E0-2F1EEE4DD819","FX21117054")</f>
        <v>FX21117054</v>
      </c>
      <c r="F1307" t="s">
        <v>19</v>
      </c>
      <c r="G1307" t="s">
        <v>19</v>
      </c>
      <c r="H1307" t="s">
        <v>82</v>
      </c>
      <c r="I1307" t="s">
        <v>3209</v>
      </c>
      <c r="J1307">
        <v>76</v>
      </c>
      <c r="K1307" t="s">
        <v>84</v>
      </c>
      <c r="L1307" t="s">
        <v>85</v>
      </c>
      <c r="M1307" t="s">
        <v>86</v>
      </c>
      <c r="N1307">
        <v>2</v>
      </c>
      <c r="O1307" s="1">
        <v>44529.435949074075</v>
      </c>
      <c r="P1307" s="1">
        <v>44529.460706018515</v>
      </c>
      <c r="Q1307">
        <v>594</v>
      </c>
      <c r="R1307">
        <v>1545</v>
      </c>
      <c r="S1307" t="b">
        <v>0</v>
      </c>
      <c r="T1307" t="s">
        <v>87</v>
      </c>
      <c r="U1307" t="b">
        <v>0</v>
      </c>
      <c r="V1307" t="s">
        <v>1573</v>
      </c>
      <c r="W1307" s="1">
        <v>44529.449016203704</v>
      </c>
      <c r="X1307">
        <v>1124</v>
      </c>
      <c r="Y1307">
        <v>81</v>
      </c>
      <c r="Z1307">
        <v>0</v>
      </c>
      <c r="AA1307">
        <v>81</v>
      </c>
      <c r="AB1307">
        <v>0</v>
      </c>
      <c r="AC1307">
        <v>73</v>
      </c>
      <c r="AD1307">
        <v>-5</v>
      </c>
      <c r="AE1307">
        <v>0</v>
      </c>
      <c r="AF1307">
        <v>0</v>
      </c>
      <c r="AG1307">
        <v>0</v>
      </c>
      <c r="AH1307" t="s">
        <v>177</v>
      </c>
      <c r="AI1307" s="1">
        <v>44529.460706018515</v>
      </c>
      <c r="AJ1307">
        <v>421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-5</v>
      </c>
      <c r="AQ1307">
        <v>0</v>
      </c>
      <c r="AR1307">
        <v>0</v>
      </c>
      <c r="AS1307">
        <v>0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>
      <c r="A1308" t="s">
        <v>3210</v>
      </c>
      <c r="B1308" t="s">
        <v>79</v>
      </c>
      <c r="C1308" t="s">
        <v>3211</v>
      </c>
      <c r="D1308" t="s">
        <v>81</v>
      </c>
      <c r="E1308" s="2" t="str">
        <f>HYPERLINK("capsilon://?command=openfolder&amp;siteaddress=FAM.docvelocity-na8.net&amp;folderid=FX52AD2B0A-EBE6-0B32-B0AE-6B8030877948","FX21107546")</f>
        <v>FX21107546</v>
      </c>
      <c r="F1308" t="s">
        <v>19</v>
      </c>
      <c r="G1308" t="s">
        <v>19</v>
      </c>
      <c r="H1308" t="s">
        <v>82</v>
      </c>
      <c r="I1308" t="s">
        <v>3212</v>
      </c>
      <c r="J1308">
        <v>66</v>
      </c>
      <c r="K1308" t="s">
        <v>84</v>
      </c>
      <c r="L1308" t="s">
        <v>85</v>
      </c>
      <c r="M1308" t="s">
        <v>86</v>
      </c>
      <c r="N1308">
        <v>2</v>
      </c>
      <c r="O1308" s="1">
        <v>44529.436249999999</v>
      </c>
      <c r="P1308" s="1">
        <v>44529.458553240744</v>
      </c>
      <c r="Q1308">
        <v>1821</v>
      </c>
      <c r="R1308">
        <v>106</v>
      </c>
      <c r="S1308" t="b">
        <v>0</v>
      </c>
      <c r="T1308" t="s">
        <v>87</v>
      </c>
      <c r="U1308" t="b">
        <v>0</v>
      </c>
      <c r="V1308" t="s">
        <v>181</v>
      </c>
      <c r="W1308" s="1">
        <v>44529.439780092594</v>
      </c>
      <c r="X1308">
        <v>33</v>
      </c>
      <c r="Y1308">
        <v>0</v>
      </c>
      <c r="Z1308">
        <v>0</v>
      </c>
      <c r="AA1308">
        <v>0</v>
      </c>
      <c r="AB1308">
        <v>52</v>
      </c>
      <c r="AC1308">
        <v>0</v>
      </c>
      <c r="AD1308">
        <v>66</v>
      </c>
      <c r="AE1308">
        <v>0</v>
      </c>
      <c r="AF1308">
        <v>0</v>
      </c>
      <c r="AG1308">
        <v>0</v>
      </c>
      <c r="AH1308" t="s">
        <v>182</v>
      </c>
      <c r="AI1308" s="1">
        <v>44529.458553240744</v>
      </c>
      <c r="AJ1308">
        <v>73</v>
      </c>
      <c r="AK1308">
        <v>0</v>
      </c>
      <c r="AL1308">
        <v>0</v>
      </c>
      <c r="AM1308">
        <v>0</v>
      </c>
      <c r="AN1308">
        <v>52</v>
      </c>
      <c r="AO1308">
        <v>0</v>
      </c>
      <c r="AP1308">
        <v>66</v>
      </c>
      <c r="AQ1308">
        <v>0</v>
      </c>
      <c r="AR1308">
        <v>0</v>
      </c>
      <c r="AS1308">
        <v>0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>
      <c r="A1309" t="s">
        <v>3213</v>
      </c>
      <c r="B1309" t="s">
        <v>79</v>
      </c>
      <c r="C1309" t="s">
        <v>3214</v>
      </c>
      <c r="D1309" t="s">
        <v>81</v>
      </c>
      <c r="E1309" s="2" t="str">
        <f>HYPERLINK("capsilon://?command=openfolder&amp;siteaddress=FAM.docvelocity-na8.net&amp;folderid=FXAECB843E-209B-7C3D-B602-BC73E4F00189","FX211112430")</f>
        <v>FX211112430</v>
      </c>
      <c r="F1309" t="s">
        <v>19</v>
      </c>
      <c r="G1309" t="s">
        <v>19</v>
      </c>
      <c r="H1309" t="s">
        <v>82</v>
      </c>
      <c r="I1309" t="s">
        <v>3215</v>
      </c>
      <c r="J1309">
        <v>198</v>
      </c>
      <c r="K1309" t="s">
        <v>84</v>
      </c>
      <c r="L1309" t="s">
        <v>85</v>
      </c>
      <c r="M1309" t="s">
        <v>86</v>
      </c>
      <c r="N1309">
        <v>2</v>
      </c>
      <c r="O1309" s="1">
        <v>44529.438287037039</v>
      </c>
      <c r="P1309" s="1">
        <v>44529.469618055555</v>
      </c>
      <c r="Q1309">
        <v>1171</v>
      </c>
      <c r="R1309">
        <v>1536</v>
      </c>
      <c r="S1309" t="b">
        <v>0</v>
      </c>
      <c r="T1309" t="s">
        <v>87</v>
      </c>
      <c r="U1309" t="b">
        <v>0</v>
      </c>
      <c r="V1309" t="s">
        <v>181</v>
      </c>
      <c r="W1309" s="1">
        <v>44529.448541666665</v>
      </c>
      <c r="X1309">
        <v>756</v>
      </c>
      <c r="Y1309">
        <v>133</v>
      </c>
      <c r="Z1309">
        <v>0</v>
      </c>
      <c r="AA1309">
        <v>133</v>
      </c>
      <c r="AB1309">
        <v>0</v>
      </c>
      <c r="AC1309">
        <v>45</v>
      </c>
      <c r="AD1309">
        <v>65</v>
      </c>
      <c r="AE1309">
        <v>0</v>
      </c>
      <c r="AF1309">
        <v>0</v>
      </c>
      <c r="AG1309">
        <v>0</v>
      </c>
      <c r="AH1309" t="s">
        <v>177</v>
      </c>
      <c r="AI1309" s="1">
        <v>44529.469618055555</v>
      </c>
      <c r="AJ1309">
        <v>770</v>
      </c>
      <c r="AK1309">
        <v>2</v>
      </c>
      <c r="AL1309">
        <v>0</v>
      </c>
      <c r="AM1309">
        <v>2</v>
      </c>
      <c r="AN1309">
        <v>0</v>
      </c>
      <c r="AO1309">
        <v>2</v>
      </c>
      <c r="AP1309">
        <v>63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>
      <c r="A1310" t="s">
        <v>3216</v>
      </c>
      <c r="B1310" t="s">
        <v>79</v>
      </c>
      <c r="C1310" t="s">
        <v>267</v>
      </c>
      <c r="D1310" t="s">
        <v>81</v>
      </c>
      <c r="E1310" s="2" t="str">
        <f>HYPERLINK("capsilon://?command=openfolder&amp;siteaddress=FAM.docvelocity-na8.net&amp;folderid=FX9A38AA58-54E0-7484-8BA5-479BE71744A8","FX211012949")</f>
        <v>FX211012949</v>
      </c>
      <c r="F1310" t="s">
        <v>19</v>
      </c>
      <c r="G1310" t="s">
        <v>19</v>
      </c>
      <c r="H1310" t="s">
        <v>82</v>
      </c>
      <c r="I1310" t="s">
        <v>3217</v>
      </c>
      <c r="J1310">
        <v>304</v>
      </c>
      <c r="K1310" t="s">
        <v>84</v>
      </c>
      <c r="L1310" t="s">
        <v>85</v>
      </c>
      <c r="M1310" t="s">
        <v>86</v>
      </c>
      <c r="N1310">
        <v>2</v>
      </c>
      <c r="O1310" s="1">
        <v>44502.687951388885</v>
      </c>
      <c r="P1310" s="1">
        <v>44502.814733796295</v>
      </c>
      <c r="Q1310">
        <v>9081</v>
      </c>
      <c r="R1310">
        <v>1873</v>
      </c>
      <c r="S1310" t="b">
        <v>0</v>
      </c>
      <c r="T1310" t="s">
        <v>87</v>
      </c>
      <c r="U1310" t="b">
        <v>0</v>
      </c>
      <c r="V1310" t="s">
        <v>125</v>
      </c>
      <c r="W1310" s="1">
        <v>44502.730416666665</v>
      </c>
      <c r="X1310">
        <v>1039</v>
      </c>
      <c r="Y1310">
        <v>196</v>
      </c>
      <c r="Z1310">
        <v>0</v>
      </c>
      <c r="AA1310">
        <v>196</v>
      </c>
      <c r="AB1310">
        <v>0</v>
      </c>
      <c r="AC1310">
        <v>62</v>
      </c>
      <c r="AD1310">
        <v>108</v>
      </c>
      <c r="AE1310">
        <v>0</v>
      </c>
      <c r="AF1310">
        <v>0</v>
      </c>
      <c r="AG1310">
        <v>0</v>
      </c>
      <c r="AH1310" t="s">
        <v>89</v>
      </c>
      <c r="AI1310" s="1">
        <v>44502.814733796295</v>
      </c>
      <c r="AJ1310">
        <v>815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108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>
      <c r="A1311" t="s">
        <v>3218</v>
      </c>
      <c r="B1311" t="s">
        <v>79</v>
      </c>
      <c r="C1311" t="s">
        <v>210</v>
      </c>
      <c r="D1311" t="s">
        <v>81</v>
      </c>
      <c r="E1311" s="2" t="str">
        <f>HYPERLINK("capsilon://?command=openfolder&amp;siteaddress=FAM.docvelocity-na8.net&amp;folderid=FX9F67F532-5E8E-6A3E-A752-8786BFD22909","FX2111925")</f>
        <v>FX2111925</v>
      </c>
      <c r="F1311" t="s">
        <v>19</v>
      </c>
      <c r="G1311" t="s">
        <v>19</v>
      </c>
      <c r="H1311" t="s">
        <v>82</v>
      </c>
      <c r="I1311" t="s">
        <v>3219</v>
      </c>
      <c r="J1311">
        <v>66</v>
      </c>
      <c r="K1311" t="s">
        <v>84</v>
      </c>
      <c r="L1311" t="s">
        <v>85</v>
      </c>
      <c r="M1311" t="s">
        <v>86</v>
      </c>
      <c r="N1311">
        <v>2</v>
      </c>
      <c r="O1311" s="1">
        <v>44529.4452662037</v>
      </c>
      <c r="P1311" s="1">
        <v>44529.465787037036</v>
      </c>
      <c r="Q1311">
        <v>1600</v>
      </c>
      <c r="R1311">
        <v>173</v>
      </c>
      <c r="S1311" t="b">
        <v>0</v>
      </c>
      <c r="T1311" t="s">
        <v>87</v>
      </c>
      <c r="U1311" t="b">
        <v>0</v>
      </c>
      <c r="V1311" t="s">
        <v>125</v>
      </c>
      <c r="W1311" s="1">
        <v>44529.447222222225</v>
      </c>
      <c r="X1311">
        <v>117</v>
      </c>
      <c r="Y1311">
        <v>0</v>
      </c>
      <c r="Z1311">
        <v>0</v>
      </c>
      <c r="AA1311">
        <v>0</v>
      </c>
      <c r="AB1311">
        <v>52</v>
      </c>
      <c r="AC1311">
        <v>0</v>
      </c>
      <c r="AD1311">
        <v>66</v>
      </c>
      <c r="AE1311">
        <v>0</v>
      </c>
      <c r="AF1311">
        <v>0</v>
      </c>
      <c r="AG1311">
        <v>0</v>
      </c>
      <c r="AH1311" t="s">
        <v>721</v>
      </c>
      <c r="AI1311" s="1">
        <v>44529.465787037036</v>
      </c>
      <c r="AJ1311">
        <v>56</v>
      </c>
      <c r="AK1311">
        <v>0</v>
      </c>
      <c r="AL1311">
        <v>0</v>
      </c>
      <c r="AM1311">
        <v>0</v>
      </c>
      <c r="AN1311">
        <v>52</v>
      </c>
      <c r="AO1311">
        <v>0</v>
      </c>
      <c r="AP1311">
        <v>66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>
      <c r="A1312" t="s">
        <v>3220</v>
      </c>
      <c r="B1312" t="s">
        <v>79</v>
      </c>
      <c r="C1312" t="s">
        <v>3221</v>
      </c>
      <c r="D1312" t="s">
        <v>81</v>
      </c>
      <c r="E1312" s="2" t="str">
        <f>HYPERLINK("capsilon://?command=openfolder&amp;siteaddress=FAM.docvelocity-na8.net&amp;folderid=FX418C680C-62DF-6E1F-B71C-82D69C66010D","FX211112588")</f>
        <v>FX211112588</v>
      </c>
      <c r="F1312" t="s">
        <v>19</v>
      </c>
      <c r="G1312" t="s">
        <v>19</v>
      </c>
      <c r="H1312" t="s">
        <v>82</v>
      </c>
      <c r="I1312" t="s">
        <v>3222</v>
      </c>
      <c r="J1312">
        <v>198</v>
      </c>
      <c r="K1312" t="s">
        <v>84</v>
      </c>
      <c r="L1312" t="s">
        <v>85</v>
      </c>
      <c r="M1312" t="s">
        <v>86</v>
      </c>
      <c r="N1312">
        <v>2</v>
      </c>
      <c r="O1312" s="1">
        <v>44529.446562500001</v>
      </c>
      <c r="P1312" s="1">
        <v>44529.471192129633</v>
      </c>
      <c r="Q1312">
        <v>1090</v>
      </c>
      <c r="R1312">
        <v>1038</v>
      </c>
      <c r="S1312" t="b">
        <v>0</v>
      </c>
      <c r="T1312" t="s">
        <v>87</v>
      </c>
      <c r="U1312" t="b">
        <v>0</v>
      </c>
      <c r="V1312" t="s">
        <v>147</v>
      </c>
      <c r="W1312" s="1">
        <v>44529.453356481485</v>
      </c>
      <c r="X1312">
        <v>571</v>
      </c>
      <c r="Y1312">
        <v>133</v>
      </c>
      <c r="Z1312">
        <v>0</v>
      </c>
      <c r="AA1312">
        <v>133</v>
      </c>
      <c r="AB1312">
        <v>0</v>
      </c>
      <c r="AC1312">
        <v>44</v>
      </c>
      <c r="AD1312">
        <v>65</v>
      </c>
      <c r="AE1312">
        <v>0</v>
      </c>
      <c r="AF1312">
        <v>0</v>
      </c>
      <c r="AG1312">
        <v>0</v>
      </c>
      <c r="AH1312" t="s">
        <v>721</v>
      </c>
      <c r="AI1312" s="1">
        <v>44529.471192129633</v>
      </c>
      <c r="AJ1312">
        <v>467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65</v>
      </c>
      <c r="AQ1312">
        <v>0</v>
      </c>
      <c r="AR1312">
        <v>0</v>
      </c>
      <c r="AS1312">
        <v>0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>
      <c r="A1313" t="s">
        <v>3223</v>
      </c>
      <c r="B1313" t="s">
        <v>79</v>
      </c>
      <c r="C1313" t="s">
        <v>3224</v>
      </c>
      <c r="D1313" t="s">
        <v>81</v>
      </c>
      <c r="E1313" s="2" t="str">
        <f>HYPERLINK("capsilon://?command=openfolder&amp;siteaddress=FAM.docvelocity-na8.net&amp;folderid=FX02974E5E-FE46-A041-5CA1-5FB96FAE7749","FX211112718")</f>
        <v>FX211112718</v>
      </c>
      <c r="F1313" t="s">
        <v>19</v>
      </c>
      <c r="G1313" t="s">
        <v>19</v>
      </c>
      <c r="H1313" t="s">
        <v>82</v>
      </c>
      <c r="I1313" t="s">
        <v>3225</v>
      </c>
      <c r="J1313">
        <v>38</v>
      </c>
      <c r="K1313" t="s">
        <v>84</v>
      </c>
      <c r="L1313" t="s">
        <v>85</v>
      </c>
      <c r="M1313" t="s">
        <v>86</v>
      </c>
      <c r="N1313">
        <v>2</v>
      </c>
      <c r="O1313" s="1">
        <v>44529.45045138889</v>
      </c>
      <c r="P1313" s="1">
        <v>44529.473356481481</v>
      </c>
      <c r="Q1313">
        <v>1476</v>
      </c>
      <c r="R1313">
        <v>503</v>
      </c>
      <c r="S1313" t="b">
        <v>0</v>
      </c>
      <c r="T1313" t="s">
        <v>87</v>
      </c>
      <c r="U1313" t="b">
        <v>0</v>
      </c>
      <c r="V1313" t="s">
        <v>181</v>
      </c>
      <c r="W1313" s="1">
        <v>44529.452685185184</v>
      </c>
      <c r="X1313">
        <v>181</v>
      </c>
      <c r="Y1313">
        <v>37</v>
      </c>
      <c r="Z1313">
        <v>0</v>
      </c>
      <c r="AA1313">
        <v>37</v>
      </c>
      <c r="AB1313">
        <v>0</v>
      </c>
      <c r="AC1313">
        <v>18</v>
      </c>
      <c r="AD1313">
        <v>1</v>
      </c>
      <c r="AE1313">
        <v>0</v>
      </c>
      <c r="AF1313">
        <v>0</v>
      </c>
      <c r="AG1313">
        <v>0</v>
      </c>
      <c r="AH1313" t="s">
        <v>177</v>
      </c>
      <c r="AI1313" s="1">
        <v>44529.473356481481</v>
      </c>
      <c r="AJ1313">
        <v>322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>
      <c r="A1314" t="s">
        <v>3226</v>
      </c>
      <c r="B1314" t="s">
        <v>79</v>
      </c>
      <c r="C1314" t="s">
        <v>3227</v>
      </c>
      <c r="D1314" t="s">
        <v>81</v>
      </c>
      <c r="E1314" s="2" t="str">
        <f>HYPERLINK("capsilon://?command=openfolder&amp;siteaddress=FAM.docvelocity-na8.net&amp;folderid=FX4176172B-EAEA-1D52-9810-31D130B3C9BC","FX211112861")</f>
        <v>FX211112861</v>
      </c>
      <c r="F1314" t="s">
        <v>19</v>
      </c>
      <c r="G1314" t="s">
        <v>19</v>
      </c>
      <c r="H1314" t="s">
        <v>82</v>
      </c>
      <c r="I1314" t="s">
        <v>3228</v>
      </c>
      <c r="J1314">
        <v>278</v>
      </c>
      <c r="K1314" t="s">
        <v>84</v>
      </c>
      <c r="L1314" t="s">
        <v>85</v>
      </c>
      <c r="M1314" t="s">
        <v>86</v>
      </c>
      <c r="N1314">
        <v>2</v>
      </c>
      <c r="O1314" s="1">
        <v>44529.458321759259</v>
      </c>
      <c r="P1314" s="1">
        <v>44529.481203703705</v>
      </c>
      <c r="Q1314">
        <v>259</v>
      </c>
      <c r="R1314">
        <v>1718</v>
      </c>
      <c r="S1314" t="b">
        <v>0</v>
      </c>
      <c r="T1314" t="s">
        <v>87</v>
      </c>
      <c r="U1314" t="b">
        <v>0</v>
      </c>
      <c r="V1314" t="s">
        <v>130</v>
      </c>
      <c r="W1314" s="1">
        <v>44529.469108796293</v>
      </c>
      <c r="X1314">
        <v>854</v>
      </c>
      <c r="Y1314">
        <v>247</v>
      </c>
      <c r="Z1314">
        <v>0</v>
      </c>
      <c r="AA1314">
        <v>247</v>
      </c>
      <c r="AB1314">
        <v>0</v>
      </c>
      <c r="AC1314">
        <v>57</v>
      </c>
      <c r="AD1314">
        <v>31</v>
      </c>
      <c r="AE1314">
        <v>0</v>
      </c>
      <c r="AF1314">
        <v>0</v>
      </c>
      <c r="AG1314">
        <v>0</v>
      </c>
      <c r="AH1314" t="s">
        <v>721</v>
      </c>
      <c r="AI1314" s="1">
        <v>44529.481203703705</v>
      </c>
      <c r="AJ1314">
        <v>864</v>
      </c>
      <c r="AK1314">
        <v>4</v>
      </c>
      <c r="AL1314">
        <v>0</v>
      </c>
      <c r="AM1314">
        <v>4</v>
      </c>
      <c r="AN1314">
        <v>0</v>
      </c>
      <c r="AO1314">
        <v>3</v>
      </c>
      <c r="AP1314">
        <v>27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>
      <c r="A1315" t="s">
        <v>3229</v>
      </c>
      <c r="B1315" t="s">
        <v>79</v>
      </c>
      <c r="C1315" t="s">
        <v>3230</v>
      </c>
      <c r="D1315" t="s">
        <v>81</v>
      </c>
      <c r="E1315" s="2" t="str">
        <f>HYPERLINK("capsilon://?command=openfolder&amp;siteaddress=FAM.docvelocity-na8.net&amp;folderid=FXA3F77749-1E14-F1C5-89AC-5587C2016D33","FX211113360")</f>
        <v>FX211113360</v>
      </c>
      <c r="F1315" t="s">
        <v>19</v>
      </c>
      <c r="G1315" t="s">
        <v>19</v>
      </c>
      <c r="H1315" t="s">
        <v>82</v>
      </c>
      <c r="I1315" t="s">
        <v>3231</v>
      </c>
      <c r="J1315">
        <v>38</v>
      </c>
      <c r="K1315" t="s">
        <v>84</v>
      </c>
      <c r="L1315" t="s">
        <v>85</v>
      </c>
      <c r="M1315" t="s">
        <v>86</v>
      </c>
      <c r="N1315">
        <v>2</v>
      </c>
      <c r="O1315" s="1">
        <v>44529.461076388892</v>
      </c>
      <c r="P1315" s="1">
        <v>44529.474236111113</v>
      </c>
      <c r="Q1315">
        <v>802</v>
      </c>
      <c r="R1315">
        <v>335</v>
      </c>
      <c r="S1315" t="b">
        <v>0</v>
      </c>
      <c r="T1315" t="s">
        <v>87</v>
      </c>
      <c r="U1315" t="b">
        <v>0</v>
      </c>
      <c r="V1315" t="s">
        <v>147</v>
      </c>
      <c r="W1315" s="1">
        <v>44529.462685185186</v>
      </c>
      <c r="X1315">
        <v>136</v>
      </c>
      <c r="Y1315">
        <v>37</v>
      </c>
      <c r="Z1315">
        <v>0</v>
      </c>
      <c r="AA1315">
        <v>37</v>
      </c>
      <c r="AB1315">
        <v>0</v>
      </c>
      <c r="AC1315">
        <v>17</v>
      </c>
      <c r="AD1315">
        <v>1</v>
      </c>
      <c r="AE1315">
        <v>0</v>
      </c>
      <c r="AF1315">
        <v>0</v>
      </c>
      <c r="AG1315">
        <v>0</v>
      </c>
      <c r="AH1315" t="s">
        <v>182</v>
      </c>
      <c r="AI1315" s="1">
        <v>44529.474236111113</v>
      </c>
      <c r="AJ1315">
        <v>199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1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>
      <c r="A1316" t="s">
        <v>3232</v>
      </c>
      <c r="B1316" t="s">
        <v>79</v>
      </c>
      <c r="C1316" t="s">
        <v>3233</v>
      </c>
      <c r="D1316" t="s">
        <v>81</v>
      </c>
      <c r="E1316" s="2" t="str">
        <f>HYPERLINK("capsilon://?command=openfolder&amp;siteaddress=FAM.docvelocity-na8.net&amp;folderid=FX376BF9FC-590D-00D6-95D4-EAACC5859D02","FX211111787")</f>
        <v>FX211111787</v>
      </c>
      <c r="F1316" t="s">
        <v>19</v>
      </c>
      <c r="G1316" t="s">
        <v>19</v>
      </c>
      <c r="H1316" t="s">
        <v>82</v>
      </c>
      <c r="I1316" t="s">
        <v>3234</v>
      </c>
      <c r="J1316">
        <v>418</v>
      </c>
      <c r="K1316" t="s">
        <v>84</v>
      </c>
      <c r="L1316" t="s">
        <v>85</v>
      </c>
      <c r="M1316" t="s">
        <v>86</v>
      </c>
      <c r="N1316">
        <v>1</v>
      </c>
      <c r="O1316" s="1">
        <v>44529.476643518516</v>
      </c>
      <c r="P1316" s="1">
        <v>44530.241944444446</v>
      </c>
      <c r="Q1316">
        <v>63637</v>
      </c>
      <c r="R1316">
        <v>2485</v>
      </c>
      <c r="S1316" t="b">
        <v>0</v>
      </c>
      <c r="T1316" t="s">
        <v>87</v>
      </c>
      <c r="U1316" t="b">
        <v>0</v>
      </c>
      <c r="V1316" t="s">
        <v>231</v>
      </c>
      <c r="W1316" s="1">
        <v>44530.241944444446</v>
      </c>
      <c r="X1316">
        <v>774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418</v>
      </c>
      <c r="AE1316">
        <v>363</v>
      </c>
      <c r="AF1316">
        <v>0</v>
      </c>
      <c r="AG1316">
        <v>20</v>
      </c>
      <c r="AH1316" t="s">
        <v>87</v>
      </c>
      <c r="AI1316" t="s">
        <v>87</v>
      </c>
      <c r="AJ1316" t="s">
        <v>87</v>
      </c>
      <c r="AK1316" t="s">
        <v>87</v>
      </c>
      <c r="AL1316" t="s">
        <v>87</v>
      </c>
      <c r="AM1316" t="s">
        <v>87</v>
      </c>
      <c r="AN1316" t="s">
        <v>87</v>
      </c>
      <c r="AO1316" t="s">
        <v>87</v>
      </c>
      <c r="AP1316" t="s">
        <v>87</v>
      </c>
      <c r="AQ1316" t="s">
        <v>87</v>
      </c>
      <c r="AR1316" t="s">
        <v>87</v>
      </c>
      <c r="AS1316" t="s">
        <v>87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>
      <c r="A1317" t="s">
        <v>3235</v>
      </c>
      <c r="B1317" t="s">
        <v>79</v>
      </c>
      <c r="C1317" t="s">
        <v>622</v>
      </c>
      <c r="D1317" t="s">
        <v>81</v>
      </c>
      <c r="E1317" s="2" t="str">
        <f>HYPERLINK("capsilon://?command=openfolder&amp;siteaddress=FAM.docvelocity-na8.net&amp;folderid=FXE324E323-B476-9CBF-EB9D-803C191CCF8F","FX211011969")</f>
        <v>FX211011969</v>
      </c>
      <c r="F1317" t="s">
        <v>19</v>
      </c>
      <c r="G1317" t="s">
        <v>19</v>
      </c>
      <c r="H1317" t="s">
        <v>82</v>
      </c>
      <c r="I1317" t="s">
        <v>3236</v>
      </c>
      <c r="J1317">
        <v>66</v>
      </c>
      <c r="K1317" t="s">
        <v>84</v>
      </c>
      <c r="L1317" t="s">
        <v>85</v>
      </c>
      <c r="M1317" t="s">
        <v>86</v>
      </c>
      <c r="N1317">
        <v>2</v>
      </c>
      <c r="O1317" s="1">
        <v>44529.492199074077</v>
      </c>
      <c r="P1317" s="1">
        <v>44529.503900462965</v>
      </c>
      <c r="Q1317">
        <v>799</v>
      </c>
      <c r="R1317">
        <v>212</v>
      </c>
      <c r="S1317" t="b">
        <v>0</v>
      </c>
      <c r="T1317" t="s">
        <v>87</v>
      </c>
      <c r="U1317" t="b">
        <v>0</v>
      </c>
      <c r="V1317" t="s">
        <v>99</v>
      </c>
      <c r="W1317" s="1">
        <v>44529.493009259262</v>
      </c>
      <c r="X1317">
        <v>68</v>
      </c>
      <c r="Y1317">
        <v>0</v>
      </c>
      <c r="Z1317">
        <v>0</v>
      </c>
      <c r="AA1317">
        <v>0</v>
      </c>
      <c r="AB1317">
        <v>52</v>
      </c>
      <c r="AC1317">
        <v>0</v>
      </c>
      <c r="AD1317">
        <v>66</v>
      </c>
      <c r="AE1317">
        <v>0</v>
      </c>
      <c r="AF1317">
        <v>0</v>
      </c>
      <c r="AG1317">
        <v>0</v>
      </c>
      <c r="AH1317" t="s">
        <v>182</v>
      </c>
      <c r="AI1317" s="1">
        <v>44529.503900462965</v>
      </c>
      <c r="AJ1317">
        <v>144</v>
      </c>
      <c r="AK1317">
        <v>0</v>
      </c>
      <c r="AL1317">
        <v>0</v>
      </c>
      <c r="AM1317">
        <v>0</v>
      </c>
      <c r="AN1317">
        <v>52</v>
      </c>
      <c r="AO1317">
        <v>0</v>
      </c>
      <c r="AP1317">
        <v>66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>
      <c r="A1318" t="s">
        <v>3237</v>
      </c>
      <c r="B1318" t="s">
        <v>79</v>
      </c>
      <c r="C1318" t="s">
        <v>2270</v>
      </c>
      <c r="D1318" t="s">
        <v>81</v>
      </c>
      <c r="E1318" s="2" t="str">
        <f>HYPERLINK("capsilon://?command=openfolder&amp;siteaddress=FAM.docvelocity-na8.net&amp;folderid=FXFEBB4CAA-44EC-8192-89BF-FA8A61C4625C","FX211011460")</f>
        <v>FX211011460</v>
      </c>
      <c r="F1318" t="s">
        <v>19</v>
      </c>
      <c r="G1318" t="s">
        <v>19</v>
      </c>
      <c r="H1318" t="s">
        <v>82</v>
      </c>
      <c r="I1318" t="s">
        <v>3238</v>
      </c>
      <c r="J1318">
        <v>66</v>
      </c>
      <c r="K1318" t="s">
        <v>84</v>
      </c>
      <c r="L1318" t="s">
        <v>85</v>
      </c>
      <c r="M1318" t="s">
        <v>86</v>
      </c>
      <c r="N1318">
        <v>2</v>
      </c>
      <c r="O1318" s="1">
        <v>44529.507986111108</v>
      </c>
      <c r="P1318" s="1">
        <v>44529.52516203704</v>
      </c>
      <c r="Q1318">
        <v>21</v>
      </c>
      <c r="R1318">
        <v>1463</v>
      </c>
      <c r="S1318" t="b">
        <v>0</v>
      </c>
      <c r="T1318" t="s">
        <v>87</v>
      </c>
      <c r="U1318" t="b">
        <v>0</v>
      </c>
      <c r="V1318" t="s">
        <v>99</v>
      </c>
      <c r="W1318" s="1">
        <v>44529.51525462963</v>
      </c>
      <c r="X1318">
        <v>625</v>
      </c>
      <c r="Y1318">
        <v>52</v>
      </c>
      <c r="Z1318">
        <v>0</v>
      </c>
      <c r="AA1318">
        <v>52</v>
      </c>
      <c r="AB1318">
        <v>0</v>
      </c>
      <c r="AC1318">
        <v>19</v>
      </c>
      <c r="AD1318">
        <v>14</v>
      </c>
      <c r="AE1318">
        <v>0</v>
      </c>
      <c r="AF1318">
        <v>0</v>
      </c>
      <c r="AG1318">
        <v>0</v>
      </c>
      <c r="AH1318" t="s">
        <v>89</v>
      </c>
      <c r="AI1318" s="1">
        <v>44529.52516203704</v>
      </c>
      <c r="AJ1318">
        <v>838</v>
      </c>
      <c r="AK1318">
        <v>2</v>
      </c>
      <c r="AL1318">
        <v>0</v>
      </c>
      <c r="AM1318">
        <v>2</v>
      </c>
      <c r="AN1318">
        <v>0</v>
      </c>
      <c r="AO1318">
        <v>2</v>
      </c>
      <c r="AP1318">
        <v>12</v>
      </c>
      <c r="AQ1318">
        <v>0</v>
      </c>
      <c r="AR1318">
        <v>0</v>
      </c>
      <c r="AS1318">
        <v>0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>
      <c r="A1319" t="s">
        <v>3239</v>
      </c>
      <c r="B1319" t="s">
        <v>79</v>
      </c>
      <c r="C1319" t="s">
        <v>2141</v>
      </c>
      <c r="D1319" t="s">
        <v>81</v>
      </c>
      <c r="E1319" s="2" t="str">
        <f>HYPERLINK("capsilon://?command=openfolder&amp;siteaddress=FAM.docvelocity-na8.net&amp;folderid=FX9490F029-9719-E70C-8E09-BC2EAC38420E","FX21118238")</f>
        <v>FX21118238</v>
      </c>
      <c r="F1319" t="s">
        <v>19</v>
      </c>
      <c r="G1319" t="s">
        <v>19</v>
      </c>
      <c r="H1319" t="s">
        <v>82</v>
      </c>
      <c r="I1319" t="s">
        <v>3240</v>
      </c>
      <c r="J1319">
        <v>66</v>
      </c>
      <c r="K1319" t="s">
        <v>84</v>
      </c>
      <c r="L1319" t="s">
        <v>85</v>
      </c>
      <c r="M1319" t="s">
        <v>86</v>
      </c>
      <c r="N1319">
        <v>2</v>
      </c>
      <c r="O1319" s="1">
        <v>44529.520925925928</v>
      </c>
      <c r="P1319" s="1">
        <v>44529.525636574072</v>
      </c>
      <c r="Q1319">
        <v>290</v>
      </c>
      <c r="R1319">
        <v>117</v>
      </c>
      <c r="S1319" t="b">
        <v>0</v>
      </c>
      <c r="T1319" t="s">
        <v>87</v>
      </c>
      <c r="U1319" t="b">
        <v>0</v>
      </c>
      <c r="V1319" t="s">
        <v>99</v>
      </c>
      <c r="W1319" s="1">
        <v>44529.522476851853</v>
      </c>
      <c r="X1319">
        <v>77</v>
      </c>
      <c r="Y1319">
        <v>0</v>
      </c>
      <c r="Z1319">
        <v>0</v>
      </c>
      <c r="AA1319">
        <v>0</v>
      </c>
      <c r="AB1319">
        <v>52</v>
      </c>
      <c r="AC1319">
        <v>0</v>
      </c>
      <c r="AD1319">
        <v>66</v>
      </c>
      <c r="AE1319">
        <v>0</v>
      </c>
      <c r="AF1319">
        <v>0</v>
      </c>
      <c r="AG1319">
        <v>0</v>
      </c>
      <c r="AH1319" t="s">
        <v>89</v>
      </c>
      <c r="AI1319" s="1">
        <v>44529.525636574072</v>
      </c>
      <c r="AJ1319">
        <v>40</v>
      </c>
      <c r="AK1319">
        <v>0</v>
      </c>
      <c r="AL1319">
        <v>0</v>
      </c>
      <c r="AM1319">
        <v>0</v>
      </c>
      <c r="AN1319">
        <v>52</v>
      </c>
      <c r="AO1319">
        <v>0</v>
      </c>
      <c r="AP1319">
        <v>66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>
      <c r="A1320" t="s">
        <v>3241</v>
      </c>
      <c r="B1320" t="s">
        <v>79</v>
      </c>
      <c r="C1320" t="s">
        <v>3242</v>
      </c>
      <c r="D1320" t="s">
        <v>81</v>
      </c>
      <c r="E1320" s="2" t="str">
        <f>HYPERLINK("capsilon://?command=openfolder&amp;siteaddress=FAM.docvelocity-na8.net&amp;folderid=FX7689BB78-2A34-6B19-2979-F3B6CF941FF8","FX211112399")</f>
        <v>FX211112399</v>
      </c>
      <c r="F1320" t="s">
        <v>19</v>
      </c>
      <c r="G1320" t="s">
        <v>19</v>
      </c>
      <c r="H1320" t="s">
        <v>82</v>
      </c>
      <c r="I1320" t="s">
        <v>3243</v>
      </c>
      <c r="J1320">
        <v>210</v>
      </c>
      <c r="K1320" t="s">
        <v>84</v>
      </c>
      <c r="L1320" t="s">
        <v>85</v>
      </c>
      <c r="M1320" t="s">
        <v>86</v>
      </c>
      <c r="N1320">
        <v>2</v>
      </c>
      <c r="O1320" s="1">
        <v>44529.522743055553</v>
      </c>
      <c r="P1320" s="1">
        <v>44529.555902777778</v>
      </c>
      <c r="Q1320">
        <v>7</v>
      </c>
      <c r="R1320">
        <v>2858</v>
      </c>
      <c r="S1320" t="b">
        <v>0</v>
      </c>
      <c r="T1320" t="s">
        <v>87</v>
      </c>
      <c r="U1320" t="b">
        <v>0</v>
      </c>
      <c r="V1320" t="s">
        <v>99</v>
      </c>
      <c r="W1320" s="1">
        <v>44529.537303240744</v>
      </c>
      <c r="X1320">
        <v>1255</v>
      </c>
      <c r="Y1320">
        <v>208</v>
      </c>
      <c r="Z1320">
        <v>0</v>
      </c>
      <c r="AA1320">
        <v>208</v>
      </c>
      <c r="AB1320">
        <v>0</v>
      </c>
      <c r="AC1320">
        <v>88</v>
      </c>
      <c r="AD1320">
        <v>2</v>
      </c>
      <c r="AE1320">
        <v>0</v>
      </c>
      <c r="AF1320">
        <v>0</v>
      </c>
      <c r="AG1320">
        <v>0</v>
      </c>
      <c r="AH1320" t="s">
        <v>160</v>
      </c>
      <c r="AI1320" s="1">
        <v>44529.555902777778</v>
      </c>
      <c r="AJ1320">
        <v>1603</v>
      </c>
      <c r="AK1320">
        <v>3</v>
      </c>
      <c r="AL1320">
        <v>0</v>
      </c>
      <c r="AM1320">
        <v>3</v>
      </c>
      <c r="AN1320">
        <v>0</v>
      </c>
      <c r="AO1320">
        <v>3</v>
      </c>
      <c r="AP1320">
        <v>-1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>
      <c r="A1321" t="s">
        <v>3244</v>
      </c>
      <c r="B1321" t="s">
        <v>79</v>
      </c>
      <c r="C1321" t="s">
        <v>3245</v>
      </c>
      <c r="D1321" t="s">
        <v>81</v>
      </c>
      <c r="E1321" s="2" t="str">
        <f>HYPERLINK("capsilon://?command=openfolder&amp;siteaddress=FAM.docvelocity-na8.net&amp;folderid=FXD0B4A8E6-4E37-95E9-792A-5C79F89B1C8D","FX2111604")</f>
        <v>FX2111604</v>
      </c>
      <c r="F1321" t="s">
        <v>19</v>
      </c>
      <c r="G1321" t="s">
        <v>19</v>
      </c>
      <c r="H1321" t="s">
        <v>82</v>
      </c>
      <c r="I1321" t="s">
        <v>3246</v>
      </c>
      <c r="J1321">
        <v>38</v>
      </c>
      <c r="K1321" t="s">
        <v>84</v>
      </c>
      <c r="L1321" t="s">
        <v>85</v>
      </c>
      <c r="M1321" t="s">
        <v>86</v>
      </c>
      <c r="N1321">
        <v>2</v>
      </c>
      <c r="O1321" s="1">
        <v>44502.694224537037</v>
      </c>
      <c r="P1321" s="1">
        <v>44502.81354166667</v>
      </c>
      <c r="Q1321">
        <v>9473</v>
      </c>
      <c r="R1321">
        <v>836</v>
      </c>
      <c r="S1321" t="b">
        <v>0</v>
      </c>
      <c r="T1321" t="s">
        <v>87</v>
      </c>
      <c r="U1321" t="b">
        <v>0</v>
      </c>
      <c r="V1321" t="s">
        <v>125</v>
      </c>
      <c r="W1321" s="1">
        <v>44502.718391203707</v>
      </c>
      <c r="X1321">
        <v>664</v>
      </c>
      <c r="Y1321">
        <v>37</v>
      </c>
      <c r="Z1321">
        <v>0</v>
      </c>
      <c r="AA1321">
        <v>37</v>
      </c>
      <c r="AB1321">
        <v>0</v>
      </c>
      <c r="AC1321">
        <v>35</v>
      </c>
      <c r="AD1321">
        <v>1</v>
      </c>
      <c r="AE1321">
        <v>0</v>
      </c>
      <c r="AF1321">
        <v>0</v>
      </c>
      <c r="AG1321">
        <v>0</v>
      </c>
      <c r="AH1321" t="s">
        <v>104</v>
      </c>
      <c r="AI1321" s="1">
        <v>44502.81354166667</v>
      </c>
      <c r="AJ1321">
        <v>172</v>
      </c>
      <c r="AK1321">
        <v>1</v>
      </c>
      <c r="AL1321">
        <v>0</v>
      </c>
      <c r="AM1321">
        <v>1</v>
      </c>
      <c r="AN1321">
        <v>0</v>
      </c>
      <c r="AO1321">
        <v>1</v>
      </c>
      <c r="AP1321">
        <v>0</v>
      </c>
      <c r="AQ1321">
        <v>0</v>
      </c>
      <c r="AR1321">
        <v>0</v>
      </c>
      <c r="AS1321">
        <v>0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>
      <c r="A1322" t="s">
        <v>3247</v>
      </c>
      <c r="B1322" t="s">
        <v>79</v>
      </c>
      <c r="C1322" t="s">
        <v>2312</v>
      </c>
      <c r="D1322" t="s">
        <v>81</v>
      </c>
      <c r="E1322" s="2" t="str">
        <f>HYPERLINK("capsilon://?command=openfolder&amp;siteaddress=FAM.docvelocity-na8.net&amp;folderid=FX95A8B946-170F-43A9-2DC7-AF970DB07169","FX21117214")</f>
        <v>FX21117214</v>
      </c>
      <c r="F1322" t="s">
        <v>19</v>
      </c>
      <c r="G1322" t="s">
        <v>19</v>
      </c>
      <c r="H1322" t="s">
        <v>82</v>
      </c>
      <c r="I1322" t="s">
        <v>3248</v>
      </c>
      <c r="J1322">
        <v>56</v>
      </c>
      <c r="K1322" t="s">
        <v>84</v>
      </c>
      <c r="L1322" t="s">
        <v>85</v>
      </c>
      <c r="M1322" t="s">
        <v>86</v>
      </c>
      <c r="N1322">
        <v>2</v>
      </c>
      <c r="O1322" s="1">
        <v>44529.526504629626</v>
      </c>
      <c r="P1322" s="1">
        <v>44529.53733796296</v>
      </c>
      <c r="Q1322">
        <v>286</v>
      </c>
      <c r="R1322">
        <v>650</v>
      </c>
      <c r="S1322" t="b">
        <v>0</v>
      </c>
      <c r="T1322" t="s">
        <v>87</v>
      </c>
      <c r="U1322" t="b">
        <v>0</v>
      </c>
      <c r="V1322" t="s">
        <v>1039</v>
      </c>
      <c r="W1322" s="1">
        <v>44529.530243055553</v>
      </c>
      <c r="X1322">
        <v>194</v>
      </c>
      <c r="Y1322">
        <v>42</v>
      </c>
      <c r="Z1322">
        <v>0</v>
      </c>
      <c r="AA1322">
        <v>42</v>
      </c>
      <c r="AB1322">
        <v>0</v>
      </c>
      <c r="AC1322">
        <v>18</v>
      </c>
      <c r="AD1322">
        <v>14</v>
      </c>
      <c r="AE1322">
        <v>0</v>
      </c>
      <c r="AF1322">
        <v>0</v>
      </c>
      <c r="AG1322">
        <v>0</v>
      </c>
      <c r="AH1322" t="s">
        <v>160</v>
      </c>
      <c r="AI1322" s="1">
        <v>44529.53733796296</v>
      </c>
      <c r="AJ1322">
        <v>456</v>
      </c>
      <c r="AK1322">
        <v>1</v>
      </c>
      <c r="AL1322">
        <v>0</v>
      </c>
      <c r="AM1322">
        <v>1</v>
      </c>
      <c r="AN1322">
        <v>0</v>
      </c>
      <c r="AO1322">
        <v>1</v>
      </c>
      <c r="AP1322">
        <v>13</v>
      </c>
      <c r="AQ1322">
        <v>0</v>
      </c>
      <c r="AR1322">
        <v>0</v>
      </c>
      <c r="AS1322">
        <v>0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>
      <c r="A1323" t="s">
        <v>3249</v>
      </c>
      <c r="B1323" t="s">
        <v>79</v>
      </c>
      <c r="C1323" t="s">
        <v>2407</v>
      </c>
      <c r="D1323" t="s">
        <v>81</v>
      </c>
      <c r="E1323" s="2" t="str">
        <f>HYPERLINK("capsilon://?command=openfolder&amp;siteaddress=FAM.docvelocity-na8.net&amp;folderid=FXE0568CFA-C2E5-EBA2-C212-DEC0B6FBCE41","FX21118747")</f>
        <v>FX21118747</v>
      </c>
      <c r="F1323" t="s">
        <v>19</v>
      </c>
      <c r="G1323" t="s">
        <v>19</v>
      </c>
      <c r="H1323" t="s">
        <v>82</v>
      </c>
      <c r="I1323" t="s">
        <v>3250</v>
      </c>
      <c r="J1323">
        <v>28</v>
      </c>
      <c r="K1323" t="s">
        <v>84</v>
      </c>
      <c r="L1323" t="s">
        <v>85</v>
      </c>
      <c r="M1323" t="s">
        <v>86</v>
      </c>
      <c r="N1323">
        <v>2</v>
      </c>
      <c r="O1323" s="1">
        <v>44529.529305555552</v>
      </c>
      <c r="P1323" s="1">
        <v>44529.558449074073</v>
      </c>
      <c r="Q1323">
        <v>2189</v>
      </c>
      <c r="R1323">
        <v>329</v>
      </c>
      <c r="S1323" t="b">
        <v>0</v>
      </c>
      <c r="T1323" t="s">
        <v>87</v>
      </c>
      <c r="U1323" t="b">
        <v>0</v>
      </c>
      <c r="V1323" t="s">
        <v>1039</v>
      </c>
      <c r="W1323" s="1">
        <v>44529.531238425923</v>
      </c>
      <c r="X1323">
        <v>85</v>
      </c>
      <c r="Y1323">
        <v>21</v>
      </c>
      <c r="Z1323">
        <v>0</v>
      </c>
      <c r="AA1323">
        <v>21</v>
      </c>
      <c r="AB1323">
        <v>0</v>
      </c>
      <c r="AC1323">
        <v>4</v>
      </c>
      <c r="AD1323">
        <v>7</v>
      </c>
      <c r="AE1323">
        <v>0</v>
      </c>
      <c r="AF1323">
        <v>0</v>
      </c>
      <c r="AG1323">
        <v>0</v>
      </c>
      <c r="AH1323" t="s">
        <v>104</v>
      </c>
      <c r="AI1323" s="1">
        <v>44529.558449074073</v>
      </c>
      <c r="AJ1323">
        <v>244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7</v>
      </c>
      <c r="AQ1323">
        <v>0</v>
      </c>
      <c r="AR1323">
        <v>0</v>
      </c>
      <c r="AS1323">
        <v>0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>
      <c r="A1324" t="s">
        <v>3251</v>
      </c>
      <c r="B1324" t="s">
        <v>79</v>
      </c>
      <c r="C1324" t="s">
        <v>976</v>
      </c>
      <c r="D1324" t="s">
        <v>81</v>
      </c>
      <c r="E1324" s="2" t="str">
        <f>HYPERLINK("capsilon://?command=openfolder&amp;siteaddress=FAM.docvelocity-na8.net&amp;folderid=FX8A05A7D4-742B-8A73-23A8-7F953CCD609A","FX21111439")</f>
        <v>FX21111439</v>
      </c>
      <c r="F1324" t="s">
        <v>19</v>
      </c>
      <c r="G1324" t="s">
        <v>19</v>
      </c>
      <c r="H1324" t="s">
        <v>82</v>
      </c>
      <c r="I1324" t="s">
        <v>3252</v>
      </c>
      <c r="J1324">
        <v>66</v>
      </c>
      <c r="K1324" t="s">
        <v>84</v>
      </c>
      <c r="L1324" t="s">
        <v>85</v>
      </c>
      <c r="M1324" t="s">
        <v>86</v>
      </c>
      <c r="N1324">
        <v>2</v>
      </c>
      <c r="O1324" s="1">
        <v>44529.533553240741</v>
      </c>
      <c r="P1324" s="1">
        <v>44529.556469907409</v>
      </c>
      <c r="Q1324">
        <v>1842</v>
      </c>
      <c r="R1324">
        <v>138</v>
      </c>
      <c r="S1324" t="b">
        <v>0</v>
      </c>
      <c r="T1324" t="s">
        <v>87</v>
      </c>
      <c r="U1324" t="b">
        <v>0</v>
      </c>
      <c r="V1324" t="s">
        <v>173</v>
      </c>
      <c r="W1324" s="1">
        <v>44529.536956018521</v>
      </c>
      <c r="X1324">
        <v>90</v>
      </c>
      <c r="Y1324">
        <v>0</v>
      </c>
      <c r="Z1324">
        <v>0</v>
      </c>
      <c r="AA1324">
        <v>0</v>
      </c>
      <c r="AB1324">
        <v>52</v>
      </c>
      <c r="AC1324">
        <v>0</v>
      </c>
      <c r="AD1324">
        <v>66</v>
      </c>
      <c r="AE1324">
        <v>0</v>
      </c>
      <c r="AF1324">
        <v>0</v>
      </c>
      <c r="AG1324">
        <v>0</v>
      </c>
      <c r="AH1324" t="s">
        <v>160</v>
      </c>
      <c r="AI1324" s="1">
        <v>44529.556469907409</v>
      </c>
      <c r="AJ1324">
        <v>48</v>
      </c>
      <c r="AK1324">
        <v>0</v>
      </c>
      <c r="AL1324">
        <v>0</v>
      </c>
      <c r="AM1324">
        <v>0</v>
      </c>
      <c r="AN1324">
        <v>52</v>
      </c>
      <c r="AO1324">
        <v>0</v>
      </c>
      <c r="AP1324">
        <v>66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>
      <c r="A1325" t="s">
        <v>3253</v>
      </c>
      <c r="B1325" t="s">
        <v>79</v>
      </c>
      <c r="C1325" t="s">
        <v>2958</v>
      </c>
      <c r="D1325" t="s">
        <v>81</v>
      </c>
      <c r="E1325" s="2" t="str">
        <f>HYPERLINK("capsilon://?command=openfolder&amp;siteaddress=FAM.docvelocity-na8.net&amp;folderid=FX82D0AD58-4C8F-F128-C324-23889EA07C37","FX21118364")</f>
        <v>FX21118364</v>
      </c>
      <c r="F1325" t="s">
        <v>19</v>
      </c>
      <c r="G1325" t="s">
        <v>19</v>
      </c>
      <c r="H1325" t="s">
        <v>82</v>
      </c>
      <c r="I1325" t="s">
        <v>3254</v>
      </c>
      <c r="J1325">
        <v>86</v>
      </c>
      <c r="K1325" t="s">
        <v>84</v>
      </c>
      <c r="L1325" t="s">
        <v>85</v>
      </c>
      <c r="M1325" t="s">
        <v>86</v>
      </c>
      <c r="N1325">
        <v>2</v>
      </c>
      <c r="O1325" s="1">
        <v>44529.536192129628</v>
      </c>
      <c r="P1325" s="1">
        <v>44529.561493055553</v>
      </c>
      <c r="Q1325">
        <v>1243</v>
      </c>
      <c r="R1325">
        <v>943</v>
      </c>
      <c r="S1325" t="b">
        <v>0</v>
      </c>
      <c r="T1325" t="s">
        <v>87</v>
      </c>
      <c r="U1325" t="b">
        <v>0</v>
      </c>
      <c r="V1325" t="s">
        <v>173</v>
      </c>
      <c r="W1325" s="1">
        <v>44529.542858796296</v>
      </c>
      <c r="X1325">
        <v>509</v>
      </c>
      <c r="Y1325">
        <v>69</v>
      </c>
      <c r="Z1325">
        <v>0</v>
      </c>
      <c r="AA1325">
        <v>69</v>
      </c>
      <c r="AB1325">
        <v>0</v>
      </c>
      <c r="AC1325">
        <v>7</v>
      </c>
      <c r="AD1325">
        <v>17</v>
      </c>
      <c r="AE1325">
        <v>0</v>
      </c>
      <c r="AF1325">
        <v>0</v>
      </c>
      <c r="AG1325">
        <v>0</v>
      </c>
      <c r="AH1325" t="s">
        <v>160</v>
      </c>
      <c r="AI1325" s="1">
        <v>44529.561493055553</v>
      </c>
      <c r="AJ1325">
        <v>434</v>
      </c>
      <c r="AK1325">
        <v>2</v>
      </c>
      <c r="AL1325">
        <v>0</v>
      </c>
      <c r="AM1325">
        <v>2</v>
      </c>
      <c r="AN1325">
        <v>0</v>
      </c>
      <c r="AO1325">
        <v>2</v>
      </c>
      <c r="AP1325">
        <v>15</v>
      </c>
      <c r="AQ1325">
        <v>0</v>
      </c>
      <c r="AR1325">
        <v>0</v>
      </c>
      <c r="AS1325">
        <v>0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>
      <c r="A1326" t="s">
        <v>3255</v>
      </c>
      <c r="B1326" t="s">
        <v>79</v>
      </c>
      <c r="C1326" t="s">
        <v>2958</v>
      </c>
      <c r="D1326" t="s">
        <v>81</v>
      </c>
      <c r="E1326" s="2" t="str">
        <f>HYPERLINK("capsilon://?command=openfolder&amp;siteaddress=FAM.docvelocity-na8.net&amp;folderid=FX82D0AD58-4C8F-F128-C324-23889EA07C37","FX21118364")</f>
        <v>FX21118364</v>
      </c>
      <c r="F1326" t="s">
        <v>19</v>
      </c>
      <c r="G1326" t="s">
        <v>19</v>
      </c>
      <c r="H1326" t="s">
        <v>82</v>
      </c>
      <c r="I1326" t="s">
        <v>3256</v>
      </c>
      <c r="J1326">
        <v>28</v>
      </c>
      <c r="K1326" t="s">
        <v>84</v>
      </c>
      <c r="L1326" t="s">
        <v>85</v>
      </c>
      <c r="M1326" t="s">
        <v>86</v>
      </c>
      <c r="N1326">
        <v>2</v>
      </c>
      <c r="O1326" s="1">
        <v>44529.536539351851</v>
      </c>
      <c r="P1326" s="1">
        <v>44529.560567129629</v>
      </c>
      <c r="Q1326">
        <v>1771</v>
      </c>
      <c r="R1326">
        <v>305</v>
      </c>
      <c r="S1326" t="b">
        <v>0</v>
      </c>
      <c r="T1326" t="s">
        <v>87</v>
      </c>
      <c r="U1326" t="b">
        <v>0</v>
      </c>
      <c r="V1326" t="s">
        <v>99</v>
      </c>
      <c r="W1326" s="1">
        <v>44529.538726851853</v>
      </c>
      <c r="X1326">
        <v>122</v>
      </c>
      <c r="Y1326">
        <v>21</v>
      </c>
      <c r="Z1326">
        <v>0</v>
      </c>
      <c r="AA1326">
        <v>21</v>
      </c>
      <c r="AB1326">
        <v>0</v>
      </c>
      <c r="AC1326">
        <v>2</v>
      </c>
      <c r="AD1326">
        <v>7</v>
      </c>
      <c r="AE1326">
        <v>0</v>
      </c>
      <c r="AF1326">
        <v>0</v>
      </c>
      <c r="AG1326">
        <v>0</v>
      </c>
      <c r="AH1326" t="s">
        <v>104</v>
      </c>
      <c r="AI1326" s="1">
        <v>44529.560567129629</v>
      </c>
      <c r="AJ1326">
        <v>183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7</v>
      </c>
      <c r="AQ1326">
        <v>0</v>
      </c>
      <c r="AR1326">
        <v>0</v>
      </c>
      <c r="AS1326">
        <v>0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>
      <c r="A1327" t="s">
        <v>3257</v>
      </c>
      <c r="B1327" t="s">
        <v>79</v>
      </c>
      <c r="C1327" t="s">
        <v>2958</v>
      </c>
      <c r="D1327" t="s">
        <v>81</v>
      </c>
      <c r="E1327" s="2" t="str">
        <f>HYPERLINK("capsilon://?command=openfolder&amp;siteaddress=FAM.docvelocity-na8.net&amp;folderid=FX82D0AD58-4C8F-F128-C324-23889EA07C37","FX21118364")</f>
        <v>FX21118364</v>
      </c>
      <c r="F1327" t="s">
        <v>19</v>
      </c>
      <c r="G1327" t="s">
        <v>19</v>
      </c>
      <c r="H1327" t="s">
        <v>82</v>
      </c>
      <c r="I1327" t="s">
        <v>3258</v>
      </c>
      <c r="J1327">
        <v>28</v>
      </c>
      <c r="K1327" t="s">
        <v>84</v>
      </c>
      <c r="L1327" t="s">
        <v>85</v>
      </c>
      <c r="M1327" t="s">
        <v>86</v>
      </c>
      <c r="N1327">
        <v>2</v>
      </c>
      <c r="O1327" s="1">
        <v>44529.536631944444</v>
      </c>
      <c r="P1327" s="1">
        <v>44529.56355324074</v>
      </c>
      <c r="Q1327">
        <v>1923</v>
      </c>
      <c r="R1327">
        <v>403</v>
      </c>
      <c r="S1327" t="b">
        <v>0</v>
      </c>
      <c r="T1327" t="s">
        <v>87</v>
      </c>
      <c r="U1327" t="b">
        <v>0</v>
      </c>
      <c r="V1327" t="s">
        <v>99</v>
      </c>
      <c r="W1327" s="1">
        <v>44529.539930555555</v>
      </c>
      <c r="X1327">
        <v>103</v>
      </c>
      <c r="Y1327">
        <v>21</v>
      </c>
      <c r="Z1327">
        <v>0</v>
      </c>
      <c r="AA1327">
        <v>21</v>
      </c>
      <c r="AB1327">
        <v>0</v>
      </c>
      <c r="AC1327">
        <v>2</v>
      </c>
      <c r="AD1327">
        <v>7</v>
      </c>
      <c r="AE1327">
        <v>0</v>
      </c>
      <c r="AF1327">
        <v>0</v>
      </c>
      <c r="AG1327">
        <v>0</v>
      </c>
      <c r="AH1327" t="s">
        <v>182</v>
      </c>
      <c r="AI1327" s="1">
        <v>44529.56355324074</v>
      </c>
      <c r="AJ1327">
        <v>300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7</v>
      </c>
      <c r="AQ1327">
        <v>0</v>
      </c>
      <c r="AR1327">
        <v>0</v>
      </c>
      <c r="AS1327">
        <v>0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>
      <c r="A1328" t="s">
        <v>3259</v>
      </c>
      <c r="B1328" t="s">
        <v>79</v>
      </c>
      <c r="C1328" t="s">
        <v>2958</v>
      </c>
      <c r="D1328" t="s">
        <v>81</v>
      </c>
      <c r="E1328" s="2" t="str">
        <f>HYPERLINK("capsilon://?command=openfolder&amp;siteaddress=FAM.docvelocity-na8.net&amp;folderid=FX82D0AD58-4C8F-F128-C324-23889EA07C37","FX21118364")</f>
        <v>FX21118364</v>
      </c>
      <c r="F1328" t="s">
        <v>19</v>
      </c>
      <c r="G1328" t="s">
        <v>19</v>
      </c>
      <c r="H1328" t="s">
        <v>82</v>
      </c>
      <c r="I1328" t="s">
        <v>3260</v>
      </c>
      <c r="J1328">
        <v>28</v>
      </c>
      <c r="K1328" t="s">
        <v>84</v>
      </c>
      <c r="L1328" t="s">
        <v>85</v>
      </c>
      <c r="M1328" t="s">
        <v>86</v>
      </c>
      <c r="N1328">
        <v>1</v>
      </c>
      <c r="O1328" s="1">
        <v>44529.537326388891</v>
      </c>
      <c r="P1328" s="1">
        <v>44529.561550925922</v>
      </c>
      <c r="Q1328">
        <v>1891</v>
      </c>
      <c r="R1328">
        <v>202</v>
      </c>
      <c r="S1328" t="b">
        <v>0</v>
      </c>
      <c r="T1328" t="s">
        <v>87</v>
      </c>
      <c r="U1328" t="b">
        <v>0</v>
      </c>
      <c r="V1328" t="s">
        <v>181</v>
      </c>
      <c r="W1328" s="1">
        <v>44529.561550925922</v>
      </c>
      <c r="X1328">
        <v>111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28</v>
      </c>
      <c r="AE1328">
        <v>21</v>
      </c>
      <c r="AF1328">
        <v>0</v>
      </c>
      <c r="AG1328">
        <v>2</v>
      </c>
      <c r="AH1328" t="s">
        <v>87</v>
      </c>
      <c r="AI1328" t="s">
        <v>87</v>
      </c>
      <c r="AJ1328" t="s">
        <v>87</v>
      </c>
      <c r="AK1328" t="s">
        <v>87</v>
      </c>
      <c r="AL1328" t="s">
        <v>87</v>
      </c>
      <c r="AM1328" t="s">
        <v>87</v>
      </c>
      <c r="AN1328" t="s">
        <v>87</v>
      </c>
      <c r="AO1328" t="s">
        <v>87</v>
      </c>
      <c r="AP1328" t="s">
        <v>87</v>
      </c>
      <c r="AQ1328" t="s">
        <v>87</v>
      </c>
      <c r="AR1328" t="s">
        <v>87</v>
      </c>
      <c r="AS1328" t="s">
        <v>87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>
      <c r="A1329" t="s">
        <v>3261</v>
      </c>
      <c r="B1329" t="s">
        <v>79</v>
      </c>
      <c r="C1329" t="s">
        <v>2958</v>
      </c>
      <c r="D1329" t="s">
        <v>81</v>
      </c>
      <c r="E1329" s="2" t="str">
        <f>HYPERLINK("capsilon://?command=openfolder&amp;siteaddress=FAM.docvelocity-na8.net&amp;folderid=FX82D0AD58-4C8F-F128-C324-23889EA07C37","FX21118364")</f>
        <v>FX21118364</v>
      </c>
      <c r="F1329" t="s">
        <v>19</v>
      </c>
      <c r="G1329" t="s">
        <v>19</v>
      </c>
      <c r="H1329" t="s">
        <v>82</v>
      </c>
      <c r="I1329" t="s">
        <v>3262</v>
      </c>
      <c r="J1329">
        <v>86</v>
      </c>
      <c r="K1329" t="s">
        <v>84</v>
      </c>
      <c r="L1329" t="s">
        <v>85</v>
      </c>
      <c r="M1329" t="s">
        <v>86</v>
      </c>
      <c r="N1329">
        <v>2</v>
      </c>
      <c r="O1329" s="1">
        <v>44529.537662037037</v>
      </c>
      <c r="P1329" s="1">
        <v>44529.564085648148</v>
      </c>
      <c r="Q1329">
        <v>1766</v>
      </c>
      <c r="R1329">
        <v>517</v>
      </c>
      <c r="S1329" t="b">
        <v>0</v>
      </c>
      <c r="T1329" t="s">
        <v>87</v>
      </c>
      <c r="U1329" t="b">
        <v>0</v>
      </c>
      <c r="V1329" t="s">
        <v>99</v>
      </c>
      <c r="W1329" s="1">
        <v>44529.542696759258</v>
      </c>
      <c r="X1329">
        <v>214</v>
      </c>
      <c r="Y1329">
        <v>69</v>
      </c>
      <c r="Z1329">
        <v>0</v>
      </c>
      <c r="AA1329">
        <v>69</v>
      </c>
      <c r="AB1329">
        <v>0</v>
      </c>
      <c r="AC1329">
        <v>6</v>
      </c>
      <c r="AD1329">
        <v>17</v>
      </c>
      <c r="AE1329">
        <v>0</v>
      </c>
      <c r="AF1329">
        <v>0</v>
      </c>
      <c r="AG1329">
        <v>0</v>
      </c>
      <c r="AH1329" t="s">
        <v>104</v>
      </c>
      <c r="AI1329" s="1">
        <v>44529.564085648148</v>
      </c>
      <c r="AJ1329">
        <v>303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17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>
      <c r="A1330" t="s">
        <v>3263</v>
      </c>
      <c r="B1330" t="s">
        <v>79</v>
      </c>
      <c r="C1330" t="s">
        <v>1627</v>
      </c>
      <c r="D1330" t="s">
        <v>81</v>
      </c>
      <c r="E1330" s="2" t="str">
        <f>HYPERLINK("capsilon://?command=openfolder&amp;siteaddress=FAM.docvelocity-na8.net&amp;folderid=FX3BB4AC3A-C955-2F74-5775-210DFB6ADAB5","FX21113174")</f>
        <v>FX21113174</v>
      </c>
      <c r="F1330" t="s">
        <v>19</v>
      </c>
      <c r="G1330" t="s">
        <v>19</v>
      </c>
      <c r="H1330" t="s">
        <v>82</v>
      </c>
      <c r="I1330" t="s">
        <v>3264</v>
      </c>
      <c r="J1330">
        <v>66</v>
      </c>
      <c r="K1330" t="s">
        <v>84</v>
      </c>
      <c r="L1330" t="s">
        <v>85</v>
      </c>
      <c r="M1330" t="s">
        <v>86</v>
      </c>
      <c r="N1330">
        <v>2</v>
      </c>
      <c r="O1330" s="1">
        <v>44529.53800925926</v>
      </c>
      <c r="P1330" s="1">
        <v>44529.569004629629</v>
      </c>
      <c r="Q1330">
        <v>1191</v>
      </c>
      <c r="R1330">
        <v>1487</v>
      </c>
      <c r="S1330" t="b">
        <v>0</v>
      </c>
      <c r="T1330" t="s">
        <v>87</v>
      </c>
      <c r="U1330" t="b">
        <v>0</v>
      </c>
      <c r="V1330" t="s">
        <v>173</v>
      </c>
      <c r="W1330" s="1">
        <v>44529.552546296298</v>
      </c>
      <c r="X1330">
        <v>819</v>
      </c>
      <c r="Y1330">
        <v>52</v>
      </c>
      <c r="Z1330">
        <v>0</v>
      </c>
      <c r="AA1330">
        <v>52</v>
      </c>
      <c r="AB1330">
        <v>0</v>
      </c>
      <c r="AC1330">
        <v>21</v>
      </c>
      <c r="AD1330">
        <v>14</v>
      </c>
      <c r="AE1330">
        <v>0</v>
      </c>
      <c r="AF1330">
        <v>0</v>
      </c>
      <c r="AG1330">
        <v>0</v>
      </c>
      <c r="AH1330" t="s">
        <v>160</v>
      </c>
      <c r="AI1330" s="1">
        <v>44529.569004629629</v>
      </c>
      <c r="AJ1330">
        <v>648</v>
      </c>
      <c r="AK1330">
        <v>1</v>
      </c>
      <c r="AL1330">
        <v>0</v>
      </c>
      <c r="AM1330">
        <v>1</v>
      </c>
      <c r="AN1330">
        <v>0</v>
      </c>
      <c r="AO1330">
        <v>1</v>
      </c>
      <c r="AP1330">
        <v>13</v>
      </c>
      <c r="AQ1330">
        <v>0</v>
      </c>
      <c r="AR1330">
        <v>0</v>
      </c>
      <c r="AS1330">
        <v>0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>
      <c r="A1331" t="s">
        <v>3265</v>
      </c>
      <c r="B1331" t="s">
        <v>79</v>
      </c>
      <c r="C1331" t="s">
        <v>298</v>
      </c>
      <c r="D1331" t="s">
        <v>81</v>
      </c>
      <c r="E1331" s="2" t="str">
        <f>HYPERLINK("capsilon://?command=openfolder&amp;siteaddress=FAM.docvelocity-na8.net&amp;folderid=FX95639A4D-04C0-A7C0-7C44-F817B08A02D9","FX21111148")</f>
        <v>FX21111148</v>
      </c>
      <c r="F1331" t="s">
        <v>19</v>
      </c>
      <c r="G1331" t="s">
        <v>19</v>
      </c>
      <c r="H1331" t="s">
        <v>82</v>
      </c>
      <c r="I1331" t="s">
        <v>3266</v>
      </c>
      <c r="J1331">
        <v>66</v>
      </c>
      <c r="K1331" t="s">
        <v>84</v>
      </c>
      <c r="L1331" t="s">
        <v>85</v>
      </c>
      <c r="M1331" t="s">
        <v>86</v>
      </c>
      <c r="N1331">
        <v>2</v>
      </c>
      <c r="O1331" s="1">
        <v>44529.540648148148</v>
      </c>
      <c r="P1331" s="1">
        <v>44529.564467592594</v>
      </c>
      <c r="Q1331">
        <v>1967</v>
      </c>
      <c r="R1331">
        <v>91</v>
      </c>
      <c r="S1331" t="b">
        <v>0</v>
      </c>
      <c r="T1331" t="s">
        <v>87</v>
      </c>
      <c r="U1331" t="b">
        <v>0</v>
      </c>
      <c r="V1331" t="s">
        <v>1039</v>
      </c>
      <c r="W1331" s="1">
        <v>44529.547766203701</v>
      </c>
      <c r="X1331">
        <v>37</v>
      </c>
      <c r="Y1331">
        <v>0</v>
      </c>
      <c r="Z1331">
        <v>0</v>
      </c>
      <c r="AA1331">
        <v>0</v>
      </c>
      <c r="AB1331">
        <v>52</v>
      </c>
      <c r="AC1331">
        <v>0</v>
      </c>
      <c r="AD1331">
        <v>66</v>
      </c>
      <c r="AE1331">
        <v>0</v>
      </c>
      <c r="AF1331">
        <v>0</v>
      </c>
      <c r="AG1331">
        <v>0</v>
      </c>
      <c r="AH1331" t="s">
        <v>104</v>
      </c>
      <c r="AI1331" s="1">
        <v>44529.564467592594</v>
      </c>
      <c r="AJ1331">
        <v>33</v>
      </c>
      <c r="AK1331">
        <v>0</v>
      </c>
      <c r="AL1331">
        <v>0</v>
      </c>
      <c r="AM1331">
        <v>0</v>
      </c>
      <c r="AN1331">
        <v>52</v>
      </c>
      <c r="AO1331">
        <v>0</v>
      </c>
      <c r="AP1331">
        <v>66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>
      <c r="A1332" t="s">
        <v>3267</v>
      </c>
      <c r="B1332" t="s">
        <v>79</v>
      </c>
      <c r="C1332" t="s">
        <v>976</v>
      </c>
      <c r="D1332" t="s">
        <v>81</v>
      </c>
      <c r="E1332" s="2" t="str">
        <f>HYPERLINK("capsilon://?command=openfolder&amp;siteaddress=FAM.docvelocity-na8.net&amp;folderid=FX8A05A7D4-742B-8A73-23A8-7F953CCD609A","FX21111439")</f>
        <v>FX21111439</v>
      </c>
      <c r="F1332" t="s">
        <v>19</v>
      </c>
      <c r="G1332" t="s">
        <v>19</v>
      </c>
      <c r="H1332" t="s">
        <v>82</v>
      </c>
      <c r="I1332" t="s">
        <v>3268</v>
      </c>
      <c r="J1332">
        <v>66</v>
      </c>
      <c r="K1332" t="s">
        <v>84</v>
      </c>
      <c r="L1332" t="s">
        <v>85</v>
      </c>
      <c r="M1332" t="s">
        <v>86</v>
      </c>
      <c r="N1332">
        <v>2</v>
      </c>
      <c r="O1332" s="1">
        <v>44529.548298611109</v>
      </c>
      <c r="P1332" s="1">
        <v>44529.564675925925</v>
      </c>
      <c r="Q1332">
        <v>1364</v>
      </c>
      <c r="R1332">
        <v>51</v>
      </c>
      <c r="S1332" t="b">
        <v>0</v>
      </c>
      <c r="T1332" t="s">
        <v>87</v>
      </c>
      <c r="U1332" t="b">
        <v>0</v>
      </c>
      <c r="V1332" t="s">
        <v>1039</v>
      </c>
      <c r="W1332" s="1">
        <v>44529.548773148148</v>
      </c>
      <c r="X1332">
        <v>34</v>
      </c>
      <c r="Y1332">
        <v>0</v>
      </c>
      <c r="Z1332">
        <v>0</v>
      </c>
      <c r="AA1332">
        <v>0</v>
      </c>
      <c r="AB1332">
        <v>52</v>
      </c>
      <c r="AC1332">
        <v>0</v>
      </c>
      <c r="AD1332">
        <v>66</v>
      </c>
      <c r="AE1332">
        <v>0</v>
      </c>
      <c r="AF1332">
        <v>0</v>
      </c>
      <c r="AG1332">
        <v>0</v>
      </c>
      <c r="AH1332" t="s">
        <v>104</v>
      </c>
      <c r="AI1332" s="1">
        <v>44529.564675925925</v>
      </c>
      <c r="AJ1332">
        <v>17</v>
      </c>
      <c r="AK1332">
        <v>0</v>
      </c>
      <c r="AL1332">
        <v>0</v>
      </c>
      <c r="AM1332">
        <v>0</v>
      </c>
      <c r="AN1332">
        <v>52</v>
      </c>
      <c r="AO1332">
        <v>0</v>
      </c>
      <c r="AP1332">
        <v>66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>
      <c r="A1333" t="s">
        <v>3269</v>
      </c>
      <c r="B1333" t="s">
        <v>79</v>
      </c>
      <c r="C1333" t="s">
        <v>1211</v>
      </c>
      <c r="D1333" t="s">
        <v>81</v>
      </c>
      <c r="E1333" s="2" t="str">
        <f>HYPERLINK("capsilon://?command=openfolder&amp;siteaddress=FAM.docvelocity-na8.net&amp;folderid=FX92C26481-870A-D573-0DB4-42C6D02335DB","FX21114932")</f>
        <v>FX21114932</v>
      </c>
      <c r="F1333" t="s">
        <v>19</v>
      </c>
      <c r="G1333" t="s">
        <v>19</v>
      </c>
      <c r="H1333" t="s">
        <v>82</v>
      </c>
      <c r="I1333" t="s">
        <v>3270</v>
      </c>
      <c r="J1333">
        <v>66</v>
      </c>
      <c r="K1333" t="s">
        <v>84</v>
      </c>
      <c r="L1333" t="s">
        <v>85</v>
      </c>
      <c r="M1333" t="s">
        <v>86</v>
      </c>
      <c r="N1333">
        <v>2</v>
      </c>
      <c r="O1333" s="1">
        <v>44529.552025462966</v>
      </c>
      <c r="P1333" s="1">
        <v>44529.56486111111</v>
      </c>
      <c r="Q1333">
        <v>1072</v>
      </c>
      <c r="R1333">
        <v>37</v>
      </c>
      <c r="S1333" t="b">
        <v>0</v>
      </c>
      <c r="T1333" t="s">
        <v>87</v>
      </c>
      <c r="U1333" t="b">
        <v>0</v>
      </c>
      <c r="V1333" t="s">
        <v>1039</v>
      </c>
      <c r="W1333" s="1">
        <v>44529.555474537039</v>
      </c>
      <c r="X1333">
        <v>16</v>
      </c>
      <c r="Y1333">
        <v>0</v>
      </c>
      <c r="Z1333">
        <v>0</v>
      </c>
      <c r="AA1333">
        <v>0</v>
      </c>
      <c r="AB1333">
        <v>52</v>
      </c>
      <c r="AC1333">
        <v>0</v>
      </c>
      <c r="AD1333">
        <v>66</v>
      </c>
      <c r="AE1333">
        <v>0</v>
      </c>
      <c r="AF1333">
        <v>0</v>
      </c>
      <c r="AG1333">
        <v>0</v>
      </c>
      <c r="AH1333" t="s">
        <v>104</v>
      </c>
      <c r="AI1333" s="1">
        <v>44529.56486111111</v>
      </c>
      <c r="AJ1333">
        <v>15</v>
      </c>
      <c r="AK1333">
        <v>0</v>
      </c>
      <c r="AL1333">
        <v>0</v>
      </c>
      <c r="AM1333">
        <v>0</v>
      </c>
      <c r="AN1333">
        <v>52</v>
      </c>
      <c r="AO1333">
        <v>0</v>
      </c>
      <c r="AP1333">
        <v>66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>
      <c r="A1334" t="s">
        <v>3271</v>
      </c>
      <c r="B1334" t="s">
        <v>79</v>
      </c>
      <c r="C1334" t="s">
        <v>2378</v>
      </c>
      <c r="D1334" t="s">
        <v>81</v>
      </c>
      <c r="E1334" s="2" t="str">
        <f>HYPERLINK("capsilon://?command=openfolder&amp;siteaddress=FAM.docvelocity-na8.net&amp;folderid=FXE3F966AA-4C00-497B-9FE9-43348EBF86A3","FX21115838")</f>
        <v>FX21115838</v>
      </c>
      <c r="F1334" t="s">
        <v>19</v>
      </c>
      <c r="G1334" t="s">
        <v>19</v>
      </c>
      <c r="H1334" t="s">
        <v>82</v>
      </c>
      <c r="I1334" t="s">
        <v>3272</v>
      </c>
      <c r="J1334">
        <v>38</v>
      </c>
      <c r="K1334" t="s">
        <v>137</v>
      </c>
      <c r="L1334" t="s">
        <v>19</v>
      </c>
      <c r="M1334" t="s">
        <v>81</v>
      </c>
      <c r="N1334">
        <v>0</v>
      </c>
      <c r="O1334" s="1">
        <v>44529.557546296295</v>
      </c>
      <c r="P1334" s="1">
        <v>44529.55773148148</v>
      </c>
      <c r="Q1334">
        <v>16</v>
      </c>
      <c r="R1334">
        <v>0</v>
      </c>
      <c r="S1334" t="b">
        <v>0</v>
      </c>
      <c r="T1334" t="s">
        <v>87</v>
      </c>
      <c r="U1334" t="b">
        <v>0</v>
      </c>
      <c r="V1334" t="s">
        <v>87</v>
      </c>
      <c r="W1334" t="s">
        <v>87</v>
      </c>
      <c r="X1334" t="s">
        <v>87</v>
      </c>
      <c r="Y1334" t="s">
        <v>87</v>
      </c>
      <c r="Z1334" t="s">
        <v>87</v>
      </c>
      <c r="AA1334" t="s">
        <v>87</v>
      </c>
      <c r="AB1334" t="s">
        <v>87</v>
      </c>
      <c r="AC1334" t="s">
        <v>87</v>
      </c>
      <c r="AD1334" t="s">
        <v>87</v>
      </c>
      <c r="AE1334" t="s">
        <v>87</v>
      </c>
      <c r="AF1334" t="s">
        <v>87</v>
      </c>
      <c r="AG1334" t="s">
        <v>87</v>
      </c>
      <c r="AH1334" t="s">
        <v>87</v>
      </c>
      <c r="AI1334" t="s">
        <v>87</v>
      </c>
      <c r="AJ1334" t="s">
        <v>87</v>
      </c>
      <c r="AK1334" t="s">
        <v>87</v>
      </c>
      <c r="AL1334" t="s">
        <v>87</v>
      </c>
      <c r="AM1334" t="s">
        <v>87</v>
      </c>
      <c r="AN1334" t="s">
        <v>87</v>
      </c>
      <c r="AO1334" t="s">
        <v>87</v>
      </c>
      <c r="AP1334" t="s">
        <v>87</v>
      </c>
      <c r="AQ1334" t="s">
        <v>87</v>
      </c>
      <c r="AR1334" t="s">
        <v>87</v>
      </c>
      <c r="AS1334" t="s">
        <v>87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>
      <c r="A1335" t="s">
        <v>3273</v>
      </c>
      <c r="B1335" t="s">
        <v>79</v>
      </c>
      <c r="C1335" t="s">
        <v>3274</v>
      </c>
      <c r="D1335" t="s">
        <v>81</v>
      </c>
      <c r="E1335" s="2" t="str">
        <f>HYPERLINK("capsilon://?command=openfolder&amp;siteaddress=FAM.docvelocity-na8.net&amp;folderid=FXCA1094D2-56B2-E589-B19E-7299E5858576","FX211012518")</f>
        <v>FX211012518</v>
      </c>
      <c r="F1335" t="s">
        <v>19</v>
      </c>
      <c r="G1335" t="s">
        <v>19</v>
      </c>
      <c r="H1335" t="s">
        <v>82</v>
      </c>
      <c r="I1335" t="s">
        <v>3275</v>
      </c>
      <c r="J1335">
        <v>173</v>
      </c>
      <c r="K1335" t="s">
        <v>84</v>
      </c>
      <c r="L1335" t="s">
        <v>85</v>
      </c>
      <c r="M1335" t="s">
        <v>86</v>
      </c>
      <c r="N1335">
        <v>2</v>
      </c>
      <c r="O1335" s="1">
        <v>44529.56050925926</v>
      </c>
      <c r="P1335" s="1">
        <v>44529.571597222224</v>
      </c>
      <c r="Q1335">
        <v>153</v>
      </c>
      <c r="R1335">
        <v>805</v>
      </c>
      <c r="S1335" t="b">
        <v>0</v>
      </c>
      <c r="T1335" t="s">
        <v>87</v>
      </c>
      <c r="U1335" t="b">
        <v>0</v>
      </c>
      <c r="V1335" t="s">
        <v>181</v>
      </c>
      <c r="W1335" s="1">
        <v>44529.564155092594</v>
      </c>
      <c r="X1335">
        <v>224</v>
      </c>
      <c r="Y1335">
        <v>91</v>
      </c>
      <c r="Z1335">
        <v>0</v>
      </c>
      <c r="AA1335">
        <v>91</v>
      </c>
      <c r="AB1335">
        <v>0</v>
      </c>
      <c r="AC1335">
        <v>20</v>
      </c>
      <c r="AD1335">
        <v>82</v>
      </c>
      <c r="AE1335">
        <v>0</v>
      </c>
      <c r="AF1335">
        <v>0</v>
      </c>
      <c r="AG1335">
        <v>0</v>
      </c>
      <c r="AH1335" t="s">
        <v>104</v>
      </c>
      <c r="AI1335" s="1">
        <v>44529.571597222224</v>
      </c>
      <c r="AJ1335">
        <v>581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82</v>
      </c>
      <c r="AQ1335">
        <v>0</v>
      </c>
      <c r="AR1335">
        <v>0</v>
      </c>
      <c r="AS1335">
        <v>0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>
      <c r="A1336" t="s">
        <v>3276</v>
      </c>
      <c r="B1336" t="s">
        <v>79</v>
      </c>
      <c r="C1336" t="s">
        <v>1296</v>
      </c>
      <c r="D1336" t="s">
        <v>81</v>
      </c>
      <c r="E1336" s="2" t="str">
        <f>HYPERLINK("capsilon://?command=openfolder&amp;siteaddress=FAM.docvelocity-na8.net&amp;folderid=FX6BE550DD-5D9D-4A6B-9FB0-4641EE52D774","FX21114354")</f>
        <v>FX21114354</v>
      </c>
      <c r="F1336" t="s">
        <v>19</v>
      </c>
      <c r="G1336" t="s">
        <v>19</v>
      </c>
      <c r="H1336" t="s">
        <v>82</v>
      </c>
      <c r="I1336" t="s">
        <v>3277</v>
      </c>
      <c r="J1336">
        <v>38</v>
      </c>
      <c r="K1336" t="s">
        <v>84</v>
      </c>
      <c r="L1336" t="s">
        <v>85</v>
      </c>
      <c r="M1336" t="s">
        <v>86</v>
      </c>
      <c r="N1336">
        <v>2</v>
      </c>
      <c r="O1336" s="1">
        <v>44529.561701388891</v>
      </c>
      <c r="P1336" s="1">
        <v>44529.575509259259</v>
      </c>
      <c r="Q1336">
        <v>673</v>
      </c>
      <c r="R1336">
        <v>520</v>
      </c>
      <c r="S1336" t="b">
        <v>0</v>
      </c>
      <c r="T1336" t="s">
        <v>87</v>
      </c>
      <c r="U1336" t="b">
        <v>0</v>
      </c>
      <c r="V1336" t="s">
        <v>1039</v>
      </c>
      <c r="W1336" s="1">
        <v>44529.56763888889</v>
      </c>
      <c r="X1336">
        <v>169</v>
      </c>
      <c r="Y1336">
        <v>37</v>
      </c>
      <c r="Z1336">
        <v>0</v>
      </c>
      <c r="AA1336">
        <v>37</v>
      </c>
      <c r="AB1336">
        <v>0</v>
      </c>
      <c r="AC1336">
        <v>15</v>
      </c>
      <c r="AD1336">
        <v>1</v>
      </c>
      <c r="AE1336">
        <v>0</v>
      </c>
      <c r="AF1336">
        <v>0</v>
      </c>
      <c r="AG1336">
        <v>0</v>
      </c>
      <c r="AH1336" t="s">
        <v>104</v>
      </c>
      <c r="AI1336" s="1">
        <v>44529.575509259259</v>
      </c>
      <c r="AJ1336">
        <v>337</v>
      </c>
      <c r="AK1336">
        <v>1</v>
      </c>
      <c r="AL1336">
        <v>0</v>
      </c>
      <c r="AM1336">
        <v>1</v>
      </c>
      <c r="AN1336">
        <v>0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>
      <c r="A1337" t="s">
        <v>3278</v>
      </c>
      <c r="B1337" t="s">
        <v>79</v>
      </c>
      <c r="C1337" t="s">
        <v>2958</v>
      </c>
      <c r="D1337" t="s">
        <v>81</v>
      </c>
      <c r="E1337" s="2" t="str">
        <f>HYPERLINK("capsilon://?command=openfolder&amp;siteaddress=FAM.docvelocity-na8.net&amp;folderid=FX82D0AD58-4C8F-F128-C324-23889EA07C37","FX21118364")</f>
        <v>FX21118364</v>
      </c>
      <c r="F1337" t="s">
        <v>19</v>
      </c>
      <c r="G1337" t="s">
        <v>19</v>
      </c>
      <c r="H1337" t="s">
        <v>82</v>
      </c>
      <c r="I1337" t="s">
        <v>3260</v>
      </c>
      <c r="J1337">
        <v>56</v>
      </c>
      <c r="K1337" t="s">
        <v>84</v>
      </c>
      <c r="L1337" t="s">
        <v>85</v>
      </c>
      <c r="M1337" t="s">
        <v>86</v>
      </c>
      <c r="N1337">
        <v>2</v>
      </c>
      <c r="O1337" s="1">
        <v>44529.562395833331</v>
      </c>
      <c r="P1337" s="1">
        <v>44529.57435185185</v>
      </c>
      <c r="Q1337">
        <v>418</v>
      </c>
      <c r="R1337">
        <v>615</v>
      </c>
      <c r="S1337" t="b">
        <v>0</v>
      </c>
      <c r="T1337" t="s">
        <v>87</v>
      </c>
      <c r="U1337" t="b">
        <v>1</v>
      </c>
      <c r="V1337" t="s">
        <v>181</v>
      </c>
      <c r="W1337" s="1">
        <v>44529.565949074073</v>
      </c>
      <c r="X1337">
        <v>154</v>
      </c>
      <c r="Y1337">
        <v>42</v>
      </c>
      <c r="Z1337">
        <v>0</v>
      </c>
      <c r="AA1337">
        <v>42</v>
      </c>
      <c r="AB1337">
        <v>0</v>
      </c>
      <c r="AC1337">
        <v>13</v>
      </c>
      <c r="AD1337">
        <v>14</v>
      </c>
      <c r="AE1337">
        <v>0</v>
      </c>
      <c r="AF1337">
        <v>0</v>
      </c>
      <c r="AG1337">
        <v>0</v>
      </c>
      <c r="AH1337" t="s">
        <v>160</v>
      </c>
      <c r="AI1337" s="1">
        <v>44529.57435185185</v>
      </c>
      <c r="AJ1337">
        <v>461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14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>
      <c r="A1338" t="s">
        <v>3279</v>
      </c>
      <c r="B1338" t="s">
        <v>79</v>
      </c>
      <c r="C1338" t="s">
        <v>989</v>
      </c>
      <c r="D1338" t="s">
        <v>81</v>
      </c>
      <c r="E1338" s="2" t="str">
        <f>HYPERLINK("capsilon://?command=openfolder&amp;siteaddress=FAM.docvelocity-na8.net&amp;folderid=FXC02D31C3-05BF-0667-95AD-C790D381A257","FX21112786")</f>
        <v>FX21112786</v>
      </c>
      <c r="F1338" t="s">
        <v>19</v>
      </c>
      <c r="G1338" t="s">
        <v>19</v>
      </c>
      <c r="H1338" t="s">
        <v>82</v>
      </c>
      <c r="I1338" t="s">
        <v>3280</v>
      </c>
      <c r="J1338">
        <v>38</v>
      </c>
      <c r="K1338" t="s">
        <v>137</v>
      </c>
      <c r="L1338" t="s">
        <v>19</v>
      </c>
      <c r="M1338" t="s">
        <v>81</v>
      </c>
      <c r="N1338">
        <v>0</v>
      </c>
      <c r="O1338" s="1">
        <v>44529.562650462962</v>
      </c>
      <c r="P1338" s="1">
        <v>44529.562974537039</v>
      </c>
      <c r="Q1338">
        <v>28</v>
      </c>
      <c r="R1338">
        <v>0</v>
      </c>
      <c r="S1338" t="b">
        <v>0</v>
      </c>
      <c r="T1338" t="s">
        <v>87</v>
      </c>
      <c r="U1338" t="b">
        <v>0</v>
      </c>
      <c r="V1338" t="s">
        <v>87</v>
      </c>
      <c r="W1338" t="s">
        <v>87</v>
      </c>
      <c r="X1338" t="s">
        <v>87</v>
      </c>
      <c r="Y1338" t="s">
        <v>87</v>
      </c>
      <c r="Z1338" t="s">
        <v>87</v>
      </c>
      <c r="AA1338" t="s">
        <v>87</v>
      </c>
      <c r="AB1338" t="s">
        <v>87</v>
      </c>
      <c r="AC1338" t="s">
        <v>87</v>
      </c>
      <c r="AD1338" t="s">
        <v>87</v>
      </c>
      <c r="AE1338" t="s">
        <v>87</v>
      </c>
      <c r="AF1338" t="s">
        <v>87</v>
      </c>
      <c r="AG1338" t="s">
        <v>87</v>
      </c>
      <c r="AH1338" t="s">
        <v>87</v>
      </c>
      <c r="AI1338" t="s">
        <v>87</v>
      </c>
      <c r="AJ1338" t="s">
        <v>87</v>
      </c>
      <c r="AK1338" t="s">
        <v>87</v>
      </c>
      <c r="AL1338" t="s">
        <v>87</v>
      </c>
      <c r="AM1338" t="s">
        <v>87</v>
      </c>
      <c r="AN1338" t="s">
        <v>87</v>
      </c>
      <c r="AO1338" t="s">
        <v>87</v>
      </c>
      <c r="AP1338" t="s">
        <v>87</v>
      </c>
      <c r="AQ1338" t="s">
        <v>87</v>
      </c>
      <c r="AR1338" t="s">
        <v>87</v>
      </c>
      <c r="AS1338" t="s">
        <v>87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>
      <c r="A1339" t="s">
        <v>3281</v>
      </c>
      <c r="B1339" t="s">
        <v>79</v>
      </c>
      <c r="C1339" t="s">
        <v>171</v>
      </c>
      <c r="D1339" t="s">
        <v>81</v>
      </c>
      <c r="E1339" s="2" t="str">
        <f>HYPERLINK("capsilon://?command=openfolder&amp;siteaddress=FAM.docvelocity-na8.net&amp;folderid=FX33A8CB55-5CDD-96ED-7CAF-CBEDF8ECCA5C","FX21111293")</f>
        <v>FX21111293</v>
      </c>
      <c r="F1339" t="s">
        <v>19</v>
      </c>
      <c r="G1339" t="s">
        <v>19</v>
      </c>
      <c r="H1339" t="s">
        <v>82</v>
      </c>
      <c r="I1339" t="s">
        <v>3282</v>
      </c>
      <c r="J1339">
        <v>66</v>
      </c>
      <c r="K1339" t="s">
        <v>84</v>
      </c>
      <c r="L1339" t="s">
        <v>85</v>
      </c>
      <c r="M1339" t="s">
        <v>86</v>
      </c>
      <c r="N1339">
        <v>2</v>
      </c>
      <c r="O1339" s="1">
        <v>44529.565289351849</v>
      </c>
      <c r="P1339" s="1">
        <v>44529.572256944448</v>
      </c>
      <c r="Q1339">
        <v>520</v>
      </c>
      <c r="R1339">
        <v>82</v>
      </c>
      <c r="S1339" t="b">
        <v>0</v>
      </c>
      <c r="T1339" t="s">
        <v>87</v>
      </c>
      <c r="U1339" t="b">
        <v>0</v>
      </c>
      <c r="V1339" t="s">
        <v>181</v>
      </c>
      <c r="W1339" s="1">
        <v>44529.566446759258</v>
      </c>
      <c r="X1339">
        <v>42</v>
      </c>
      <c r="Y1339">
        <v>0</v>
      </c>
      <c r="Z1339">
        <v>0</v>
      </c>
      <c r="AA1339">
        <v>0</v>
      </c>
      <c r="AB1339">
        <v>52</v>
      </c>
      <c r="AC1339">
        <v>0</v>
      </c>
      <c r="AD1339">
        <v>66</v>
      </c>
      <c r="AE1339">
        <v>0</v>
      </c>
      <c r="AF1339">
        <v>0</v>
      </c>
      <c r="AG1339">
        <v>0</v>
      </c>
      <c r="AH1339" t="s">
        <v>182</v>
      </c>
      <c r="AI1339" s="1">
        <v>44529.572256944448</v>
      </c>
      <c r="AJ1339">
        <v>40</v>
      </c>
      <c r="AK1339">
        <v>0</v>
      </c>
      <c r="AL1339">
        <v>0</v>
      </c>
      <c r="AM1339">
        <v>0</v>
      </c>
      <c r="AN1339">
        <v>52</v>
      </c>
      <c r="AO1339">
        <v>0</v>
      </c>
      <c r="AP1339">
        <v>66</v>
      </c>
      <c r="AQ1339">
        <v>0</v>
      </c>
      <c r="AR1339">
        <v>0</v>
      </c>
      <c r="AS1339">
        <v>0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>
      <c r="A1340" t="s">
        <v>3283</v>
      </c>
      <c r="B1340" t="s">
        <v>79</v>
      </c>
      <c r="C1340" t="s">
        <v>2198</v>
      </c>
      <c r="D1340" t="s">
        <v>81</v>
      </c>
      <c r="E1340" s="2" t="str">
        <f>HYPERLINK("capsilon://?command=openfolder&amp;siteaddress=FAM.docvelocity-na8.net&amp;folderid=FX37E92CAF-E737-08FC-D032-97CB6D2BB4F4","FX211012321")</f>
        <v>FX211012321</v>
      </c>
      <c r="F1340" t="s">
        <v>19</v>
      </c>
      <c r="G1340" t="s">
        <v>19</v>
      </c>
      <c r="H1340" t="s">
        <v>82</v>
      </c>
      <c r="I1340" t="s">
        <v>3284</v>
      </c>
      <c r="J1340">
        <v>66</v>
      </c>
      <c r="K1340" t="s">
        <v>84</v>
      </c>
      <c r="L1340" t="s">
        <v>85</v>
      </c>
      <c r="M1340" t="s">
        <v>86</v>
      </c>
      <c r="N1340">
        <v>2</v>
      </c>
      <c r="O1340" s="1">
        <v>44529.570752314816</v>
      </c>
      <c r="P1340" s="1">
        <v>44529.574583333335</v>
      </c>
      <c r="Q1340">
        <v>290</v>
      </c>
      <c r="R1340">
        <v>41</v>
      </c>
      <c r="S1340" t="b">
        <v>0</v>
      </c>
      <c r="T1340" t="s">
        <v>87</v>
      </c>
      <c r="U1340" t="b">
        <v>0</v>
      </c>
      <c r="V1340" t="s">
        <v>147</v>
      </c>
      <c r="W1340" s="1">
        <v>44529.573819444442</v>
      </c>
      <c r="X1340">
        <v>22</v>
      </c>
      <c r="Y1340">
        <v>0</v>
      </c>
      <c r="Z1340">
        <v>0</v>
      </c>
      <c r="AA1340">
        <v>0</v>
      </c>
      <c r="AB1340">
        <v>52</v>
      </c>
      <c r="AC1340">
        <v>0</v>
      </c>
      <c r="AD1340">
        <v>66</v>
      </c>
      <c r="AE1340">
        <v>0</v>
      </c>
      <c r="AF1340">
        <v>0</v>
      </c>
      <c r="AG1340">
        <v>0</v>
      </c>
      <c r="AH1340" t="s">
        <v>160</v>
      </c>
      <c r="AI1340" s="1">
        <v>44529.574583333335</v>
      </c>
      <c r="AJ1340">
        <v>19</v>
      </c>
      <c r="AK1340">
        <v>0</v>
      </c>
      <c r="AL1340">
        <v>0</v>
      </c>
      <c r="AM1340">
        <v>0</v>
      </c>
      <c r="AN1340">
        <v>52</v>
      </c>
      <c r="AO1340">
        <v>0</v>
      </c>
      <c r="AP1340">
        <v>66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>
      <c r="A1341" t="s">
        <v>3285</v>
      </c>
      <c r="B1341" t="s">
        <v>79</v>
      </c>
      <c r="C1341" t="s">
        <v>3041</v>
      </c>
      <c r="D1341" t="s">
        <v>81</v>
      </c>
      <c r="E1341" s="2" t="str">
        <f>HYPERLINK("capsilon://?command=openfolder&amp;siteaddress=FAM.docvelocity-na8.net&amp;folderid=FX57028433-E67B-5EE2-B4C3-E6C286DE6564","FX21098426")</f>
        <v>FX21098426</v>
      </c>
      <c r="F1341" t="s">
        <v>19</v>
      </c>
      <c r="G1341" t="s">
        <v>19</v>
      </c>
      <c r="H1341" t="s">
        <v>82</v>
      </c>
      <c r="I1341" t="s">
        <v>3286</v>
      </c>
      <c r="J1341">
        <v>30</v>
      </c>
      <c r="K1341" t="s">
        <v>84</v>
      </c>
      <c r="L1341" t="s">
        <v>85</v>
      </c>
      <c r="M1341" t="s">
        <v>86</v>
      </c>
      <c r="N1341">
        <v>2</v>
      </c>
      <c r="O1341" s="1">
        <v>44529.57136574074</v>
      </c>
      <c r="P1341" s="1">
        <v>44529.576319444444</v>
      </c>
      <c r="Q1341">
        <v>233</v>
      </c>
      <c r="R1341">
        <v>195</v>
      </c>
      <c r="S1341" t="b">
        <v>0</v>
      </c>
      <c r="T1341" t="s">
        <v>87</v>
      </c>
      <c r="U1341" t="b">
        <v>0</v>
      </c>
      <c r="V1341" t="s">
        <v>147</v>
      </c>
      <c r="W1341" s="1">
        <v>44529.57435185185</v>
      </c>
      <c r="X1341">
        <v>45</v>
      </c>
      <c r="Y1341">
        <v>9</v>
      </c>
      <c r="Z1341">
        <v>0</v>
      </c>
      <c r="AA1341">
        <v>9</v>
      </c>
      <c r="AB1341">
        <v>0</v>
      </c>
      <c r="AC1341">
        <v>1</v>
      </c>
      <c r="AD1341">
        <v>21</v>
      </c>
      <c r="AE1341">
        <v>0</v>
      </c>
      <c r="AF1341">
        <v>0</v>
      </c>
      <c r="AG1341">
        <v>0</v>
      </c>
      <c r="AH1341" t="s">
        <v>160</v>
      </c>
      <c r="AI1341" s="1">
        <v>44529.576319444444</v>
      </c>
      <c r="AJ1341">
        <v>150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21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>
      <c r="A1342" t="s">
        <v>3287</v>
      </c>
      <c r="B1342" t="s">
        <v>79</v>
      </c>
      <c r="C1342" t="s">
        <v>2298</v>
      </c>
      <c r="D1342" t="s">
        <v>81</v>
      </c>
      <c r="E1342" s="2" t="str">
        <f>HYPERLINK("capsilon://?command=openfolder&amp;siteaddress=FAM.docvelocity-na8.net&amp;folderid=FX3E43F47C-B6DC-4549-275E-01B9E1EE62DA","FX21117147")</f>
        <v>FX21117147</v>
      </c>
      <c r="F1342" t="s">
        <v>19</v>
      </c>
      <c r="G1342" t="s">
        <v>19</v>
      </c>
      <c r="H1342" t="s">
        <v>82</v>
      </c>
      <c r="I1342" t="s">
        <v>3288</v>
      </c>
      <c r="J1342">
        <v>66</v>
      </c>
      <c r="K1342" t="s">
        <v>84</v>
      </c>
      <c r="L1342" t="s">
        <v>85</v>
      </c>
      <c r="M1342" t="s">
        <v>86</v>
      </c>
      <c r="N1342">
        <v>2</v>
      </c>
      <c r="O1342" s="1">
        <v>44529.573888888888</v>
      </c>
      <c r="P1342" s="1">
        <v>44529.580509259256</v>
      </c>
      <c r="Q1342">
        <v>107</v>
      </c>
      <c r="R1342">
        <v>465</v>
      </c>
      <c r="S1342" t="b">
        <v>0</v>
      </c>
      <c r="T1342" t="s">
        <v>87</v>
      </c>
      <c r="U1342" t="b">
        <v>0</v>
      </c>
      <c r="V1342" t="s">
        <v>147</v>
      </c>
      <c r="W1342" s="1">
        <v>44529.576481481483</v>
      </c>
      <c r="X1342">
        <v>183</v>
      </c>
      <c r="Y1342">
        <v>52</v>
      </c>
      <c r="Z1342">
        <v>0</v>
      </c>
      <c r="AA1342">
        <v>52</v>
      </c>
      <c r="AB1342">
        <v>0</v>
      </c>
      <c r="AC1342">
        <v>21</v>
      </c>
      <c r="AD1342">
        <v>14</v>
      </c>
      <c r="AE1342">
        <v>0</v>
      </c>
      <c r="AF1342">
        <v>0</v>
      </c>
      <c r="AG1342">
        <v>0</v>
      </c>
      <c r="AH1342" t="s">
        <v>104</v>
      </c>
      <c r="AI1342" s="1">
        <v>44529.580509259256</v>
      </c>
      <c r="AJ1342">
        <v>282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14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>
      <c r="A1343" t="s">
        <v>3289</v>
      </c>
      <c r="B1343" t="s">
        <v>79</v>
      </c>
      <c r="C1343" t="s">
        <v>3290</v>
      </c>
      <c r="D1343" t="s">
        <v>81</v>
      </c>
      <c r="E1343" s="2" t="str">
        <f>HYPERLINK("capsilon://?command=openfolder&amp;siteaddress=FAM.docvelocity-na8.net&amp;folderid=FXF8454FCF-8311-E0A5-170E-18CE7539DAA4","FX21105567")</f>
        <v>FX21105567</v>
      </c>
      <c r="F1343" t="s">
        <v>19</v>
      </c>
      <c r="G1343" t="s">
        <v>19</v>
      </c>
      <c r="H1343" t="s">
        <v>82</v>
      </c>
      <c r="I1343" t="s">
        <v>3291</v>
      </c>
      <c r="J1343">
        <v>66</v>
      </c>
      <c r="K1343" t="s">
        <v>84</v>
      </c>
      <c r="L1343" t="s">
        <v>85</v>
      </c>
      <c r="M1343" t="s">
        <v>86</v>
      </c>
      <c r="N1343">
        <v>2</v>
      </c>
      <c r="O1343" s="1">
        <v>44502.700486111113</v>
      </c>
      <c r="P1343" s="1">
        <v>44502.813819444447</v>
      </c>
      <c r="Q1343">
        <v>9726</v>
      </c>
      <c r="R1343">
        <v>66</v>
      </c>
      <c r="S1343" t="b">
        <v>0</v>
      </c>
      <c r="T1343" t="s">
        <v>87</v>
      </c>
      <c r="U1343" t="b">
        <v>0</v>
      </c>
      <c r="V1343" t="s">
        <v>181</v>
      </c>
      <c r="W1343" s="1">
        <v>44502.723715277774</v>
      </c>
      <c r="X1343">
        <v>43</v>
      </c>
      <c r="Y1343">
        <v>0</v>
      </c>
      <c r="Z1343">
        <v>0</v>
      </c>
      <c r="AA1343">
        <v>0</v>
      </c>
      <c r="AB1343">
        <v>52</v>
      </c>
      <c r="AC1343">
        <v>0</v>
      </c>
      <c r="AD1343">
        <v>66</v>
      </c>
      <c r="AE1343">
        <v>0</v>
      </c>
      <c r="AF1343">
        <v>0</v>
      </c>
      <c r="AG1343">
        <v>0</v>
      </c>
      <c r="AH1343" t="s">
        <v>104</v>
      </c>
      <c r="AI1343" s="1">
        <v>44502.813819444447</v>
      </c>
      <c r="AJ1343">
        <v>23</v>
      </c>
      <c r="AK1343">
        <v>0</v>
      </c>
      <c r="AL1343">
        <v>0</v>
      </c>
      <c r="AM1343">
        <v>0</v>
      </c>
      <c r="AN1343">
        <v>52</v>
      </c>
      <c r="AO1343">
        <v>0</v>
      </c>
      <c r="AP1343">
        <v>66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>
      <c r="A1344" t="s">
        <v>3292</v>
      </c>
      <c r="B1344" t="s">
        <v>79</v>
      </c>
      <c r="C1344" t="s">
        <v>3293</v>
      </c>
      <c r="D1344" t="s">
        <v>81</v>
      </c>
      <c r="E1344" s="2" t="str">
        <f>HYPERLINK("capsilon://?command=openfolder&amp;siteaddress=FAM.docvelocity-na8.net&amp;folderid=FXDB9ED8A4-3E8A-E1AD-CA01-B2C78FFB30D3","FX21116069")</f>
        <v>FX21116069</v>
      </c>
      <c r="F1344" t="s">
        <v>19</v>
      </c>
      <c r="G1344" t="s">
        <v>19</v>
      </c>
      <c r="H1344" t="s">
        <v>82</v>
      </c>
      <c r="I1344" t="s">
        <v>3294</v>
      </c>
      <c r="J1344">
        <v>66</v>
      </c>
      <c r="K1344" t="s">
        <v>84</v>
      </c>
      <c r="L1344" t="s">
        <v>85</v>
      </c>
      <c r="M1344" t="s">
        <v>86</v>
      </c>
      <c r="N1344">
        <v>2</v>
      </c>
      <c r="O1344" s="1">
        <v>44529.585405092592</v>
      </c>
      <c r="P1344" s="1">
        <v>44529.590682870374</v>
      </c>
      <c r="Q1344">
        <v>325</v>
      </c>
      <c r="R1344">
        <v>131</v>
      </c>
      <c r="S1344" t="b">
        <v>0</v>
      </c>
      <c r="T1344" t="s">
        <v>87</v>
      </c>
      <c r="U1344" t="b">
        <v>0</v>
      </c>
      <c r="V1344" t="s">
        <v>173</v>
      </c>
      <c r="W1344" s="1">
        <v>44529.588680555556</v>
      </c>
      <c r="X1344">
        <v>112</v>
      </c>
      <c r="Y1344">
        <v>0</v>
      </c>
      <c r="Z1344">
        <v>0</v>
      </c>
      <c r="AA1344">
        <v>0</v>
      </c>
      <c r="AB1344">
        <v>52</v>
      </c>
      <c r="AC1344">
        <v>0</v>
      </c>
      <c r="AD1344">
        <v>66</v>
      </c>
      <c r="AE1344">
        <v>0</v>
      </c>
      <c r="AF1344">
        <v>0</v>
      </c>
      <c r="AG1344">
        <v>0</v>
      </c>
      <c r="AH1344" t="s">
        <v>104</v>
      </c>
      <c r="AI1344" s="1">
        <v>44529.590682870374</v>
      </c>
      <c r="AJ1344">
        <v>19</v>
      </c>
      <c r="AK1344">
        <v>0</v>
      </c>
      <c r="AL1344">
        <v>0</v>
      </c>
      <c r="AM1344">
        <v>0</v>
      </c>
      <c r="AN1344">
        <v>52</v>
      </c>
      <c r="AO1344">
        <v>0</v>
      </c>
      <c r="AP1344">
        <v>66</v>
      </c>
      <c r="AQ1344">
        <v>0</v>
      </c>
      <c r="AR1344">
        <v>0</v>
      </c>
      <c r="AS1344">
        <v>0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>
      <c r="A1345" t="s">
        <v>3295</v>
      </c>
      <c r="B1345" t="s">
        <v>79</v>
      </c>
      <c r="C1345" t="s">
        <v>1296</v>
      </c>
      <c r="D1345" t="s">
        <v>81</v>
      </c>
      <c r="E1345" s="2" t="str">
        <f>HYPERLINK("capsilon://?command=openfolder&amp;siteaddress=FAM.docvelocity-na8.net&amp;folderid=FX6BE550DD-5D9D-4A6B-9FB0-4641EE52D774","FX21114354")</f>
        <v>FX21114354</v>
      </c>
      <c r="F1345" t="s">
        <v>19</v>
      </c>
      <c r="G1345" t="s">
        <v>19</v>
      </c>
      <c r="H1345" t="s">
        <v>82</v>
      </c>
      <c r="I1345" t="s">
        <v>3296</v>
      </c>
      <c r="J1345">
        <v>66</v>
      </c>
      <c r="K1345" t="s">
        <v>84</v>
      </c>
      <c r="L1345" t="s">
        <v>85</v>
      </c>
      <c r="M1345" t="s">
        <v>86</v>
      </c>
      <c r="N1345">
        <v>2</v>
      </c>
      <c r="O1345" s="1">
        <v>44529.588078703702</v>
      </c>
      <c r="P1345" s="1">
        <v>44529.590902777774</v>
      </c>
      <c r="Q1345">
        <v>183</v>
      </c>
      <c r="R1345">
        <v>61</v>
      </c>
      <c r="S1345" t="b">
        <v>0</v>
      </c>
      <c r="T1345" t="s">
        <v>87</v>
      </c>
      <c r="U1345" t="b">
        <v>0</v>
      </c>
      <c r="V1345" t="s">
        <v>173</v>
      </c>
      <c r="W1345" s="1">
        <v>44529.589189814818</v>
      </c>
      <c r="X1345">
        <v>43</v>
      </c>
      <c r="Y1345">
        <v>0</v>
      </c>
      <c r="Z1345">
        <v>0</v>
      </c>
      <c r="AA1345">
        <v>0</v>
      </c>
      <c r="AB1345">
        <v>52</v>
      </c>
      <c r="AC1345">
        <v>0</v>
      </c>
      <c r="AD1345">
        <v>66</v>
      </c>
      <c r="AE1345">
        <v>0</v>
      </c>
      <c r="AF1345">
        <v>0</v>
      </c>
      <c r="AG1345">
        <v>0</v>
      </c>
      <c r="AH1345" t="s">
        <v>104</v>
      </c>
      <c r="AI1345" s="1">
        <v>44529.590902777774</v>
      </c>
      <c r="AJ1345">
        <v>18</v>
      </c>
      <c r="AK1345">
        <v>0</v>
      </c>
      <c r="AL1345">
        <v>0</v>
      </c>
      <c r="AM1345">
        <v>0</v>
      </c>
      <c r="AN1345">
        <v>52</v>
      </c>
      <c r="AO1345">
        <v>0</v>
      </c>
      <c r="AP1345">
        <v>66</v>
      </c>
      <c r="AQ1345">
        <v>0</v>
      </c>
      <c r="AR1345">
        <v>0</v>
      </c>
      <c r="AS1345">
        <v>0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>
      <c r="A1346" t="s">
        <v>3297</v>
      </c>
      <c r="B1346" t="s">
        <v>79</v>
      </c>
      <c r="C1346" t="s">
        <v>3298</v>
      </c>
      <c r="D1346" t="s">
        <v>81</v>
      </c>
      <c r="E1346" s="2" t="str">
        <f>HYPERLINK("capsilon://?command=openfolder&amp;siteaddress=FAM.docvelocity-na8.net&amp;folderid=FX2EA61739-0365-EDA2-6C90-68C639567D15","FX21108360")</f>
        <v>FX21108360</v>
      </c>
      <c r="F1346" t="s">
        <v>19</v>
      </c>
      <c r="G1346" t="s">
        <v>19</v>
      </c>
      <c r="H1346" t="s">
        <v>82</v>
      </c>
      <c r="I1346" t="s">
        <v>3299</v>
      </c>
      <c r="J1346">
        <v>53</v>
      </c>
      <c r="K1346" t="s">
        <v>84</v>
      </c>
      <c r="L1346" t="s">
        <v>85</v>
      </c>
      <c r="M1346" t="s">
        <v>86</v>
      </c>
      <c r="N1346">
        <v>2</v>
      </c>
      <c r="O1346" s="1">
        <v>44529.588530092595</v>
      </c>
      <c r="P1346" s="1">
        <v>44529.605046296296</v>
      </c>
      <c r="Q1346">
        <v>295</v>
      </c>
      <c r="R1346">
        <v>1132</v>
      </c>
      <c r="S1346" t="b">
        <v>0</v>
      </c>
      <c r="T1346" t="s">
        <v>87</v>
      </c>
      <c r="U1346" t="b">
        <v>0</v>
      </c>
      <c r="V1346" t="s">
        <v>173</v>
      </c>
      <c r="W1346" s="1">
        <v>44529.594942129632</v>
      </c>
      <c r="X1346">
        <v>496</v>
      </c>
      <c r="Y1346">
        <v>69</v>
      </c>
      <c r="Z1346">
        <v>0</v>
      </c>
      <c r="AA1346">
        <v>69</v>
      </c>
      <c r="AB1346">
        <v>0</v>
      </c>
      <c r="AC1346">
        <v>43</v>
      </c>
      <c r="AD1346">
        <v>-16</v>
      </c>
      <c r="AE1346">
        <v>0</v>
      </c>
      <c r="AF1346">
        <v>0</v>
      </c>
      <c r="AG1346">
        <v>0</v>
      </c>
      <c r="AH1346" t="s">
        <v>182</v>
      </c>
      <c r="AI1346" s="1">
        <v>44529.605046296296</v>
      </c>
      <c r="AJ1346">
        <v>636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-16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>
      <c r="A1347" t="s">
        <v>3300</v>
      </c>
      <c r="B1347" t="s">
        <v>79</v>
      </c>
      <c r="C1347" t="s">
        <v>1195</v>
      </c>
      <c r="D1347" t="s">
        <v>81</v>
      </c>
      <c r="E1347" s="2" t="str">
        <f>HYPERLINK("capsilon://?command=openfolder&amp;siteaddress=FAM.docvelocity-na8.net&amp;folderid=FXCD64BC1F-94C1-5264-6227-C53CF23C0389","FX21113668")</f>
        <v>FX21113668</v>
      </c>
      <c r="F1347" t="s">
        <v>19</v>
      </c>
      <c r="G1347" t="s">
        <v>19</v>
      </c>
      <c r="H1347" t="s">
        <v>82</v>
      </c>
      <c r="I1347" t="s">
        <v>3301</v>
      </c>
      <c r="J1347">
        <v>66</v>
      </c>
      <c r="K1347" t="s">
        <v>84</v>
      </c>
      <c r="L1347" t="s">
        <v>85</v>
      </c>
      <c r="M1347" t="s">
        <v>86</v>
      </c>
      <c r="N1347">
        <v>1</v>
      </c>
      <c r="O1347" s="1">
        <v>44529.589120370372</v>
      </c>
      <c r="P1347" s="1">
        <v>44529.609131944446</v>
      </c>
      <c r="Q1347">
        <v>1511</v>
      </c>
      <c r="R1347">
        <v>218</v>
      </c>
      <c r="S1347" t="b">
        <v>0</v>
      </c>
      <c r="T1347" t="s">
        <v>87</v>
      </c>
      <c r="U1347" t="b">
        <v>0</v>
      </c>
      <c r="V1347" t="s">
        <v>181</v>
      </c>
      <c r="W1347" s="1">
        <v>44529.609131944446</v>
      </c>
      <c r="X1347">
        <v>58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66</v>
      </c>
      <c r="AE1347">
        <v>52</v>
      </c>
      <c r="AF1347">
        <v>0</v>
      </c>
      <c r="AG1347">
        <v>1</v>
      </c>
      <c r="AH1347" t="s">
        <v>87</v>
      </c>
      <c r="AI1347" t="s">
        <v>87</v>
      </c>
      <c r="AJ1347" t="s">
        <v>87</v>
      </c>
      <c r="AK1347" t="s">
        <v>87</v>
      </c>
      <c r="AL1347" t="s">
        <v>87</v>
      </c>
      <c r="AM1347" t="s">
        <v>87</v>
      </c>
      <c r="AN1347" t="s">
        <v>87</v>
      </c>
      <c r="AO1347" t="s">
        <v>87</v>
      </c>
      <c r="AP1347" t="s">
        <v>87</v>
      </c>
      <c r="AQ1347" t="s">
        <v>87</v>
      </c>
      <c r="AR1347" t="s">
        <v>87</v>
      </c>
      <c r="AS1347" t="s">
        <v>87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>
      <c r="A1348" t="s">
        <v>3302</v>
      </c>
      <c r="B1348" t="s">
        <v>79</v>
      </c>
      <c r="C1348" t="s">
        <v>1195</v>
      </c>
      <c r="D1348" t="s">
        <v>81</v>
      </c>
      <c r="E1348" s="2" t="str">
        <f>HYPERLINK("capsilon://?command=openfolder&amp;siteaddress=FAM.docvelocity-na8.net&amp;folderid=FXCD64BC1F-94C1-5264-6227-C53CF23C0389","FX21113668")</f>
        <v>FX21113668</v>
      </c>
      <c r="F1348" t="s">
        <v>19</v>
      </c>
      <c r="G1348" t="s">
        <v>19</v>
      </c>
      <c r="H1348" t="s">
        <v>82</v>
      </c>
      <c r="I1348" t="s">
        <v>3303</v>
      </c>
      <c r="J1348">
        <v>66</v>
      </c>
      <c r="K1348" t="s">
        <v>84</v>
      </c>
      <c r="L1348" t="s">
        <v>85</v>
      </c>
      <c r="M1348" t="s">
        <v>86</v>
      </c>
      <c r="N1348">
        <v>1</v>
      </c>
      <c r="O1348" s="1">
        <v>44529.589965277781</v>
      </c>
      <c r="P1348" s="1">
        <v>44530.248819444445</v>
      </c>
      <c r="Q1348">
        <v>56233</v>
      </c>
      <c r="R1348">
        <v>692</v>
      </c>
      <c r="S1348" t="b">
        <v>0</v>
      </c>
      <c r="T1348" t="s">
        <v>87</v>
      </c>
      <c r="U1348" t="b">
        <v>0</v>
      </c>
      <c r="V1348" t="s">
        <v>231</v>
      </c>
      <c r="W1348" s="1">
        <v>44530.248819444445</v>
      </c>
      <c r="X1348">
        <v>335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66</v>
      </c>
      <c r="AE1348">
        <v>52</v>
      </c>
      <c r="AF1348">
        <v>0</v>
      </c>
      <c r="AG1348">
        <v>4</v>
      </c>
      <c r="AH1348" t="s">
        <v>87</v>
      </c>
      <c r="AI1348" t="s">
        <v>87</v>
      </c>
      <c r="AJ1348" t="s">
        <v>87</v>
      </c>
      <c r="AK1348" t="s">
        <v>87</v>
      </c>
      <c r="AL1348" t="s">
        <v>87</v>
      </c>
      <c r="AM1348" t="s">
        <v>87</v>
      </c>
      <c r="AN1348" t="s">
        <v>87</v>
      </c>
      <c r="AO1348" t="s">
        <v>87</v>
      </c>
      <c r="AP1348" t="s">
        <v>87</v>
      </c>
      <c r="AQ1348" t="s">
        <v>87</v>
      </c>
      <c r="AR1348" t="s">
        <v>87</v>
      </c>
      <c r="AS1348" t="s">
        <v>87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>
      <c r="A1349" t="s">
        <v>3304</v>
      </c>
      <c r="B1349" t="s">
        <v>79</v>
      </c>
      <c r="C1349" t="s">
        <v>3305</v>
      </c>
      <c r="D1349" t="s">
        <v>81</v>
      </c>
      <c r="E1349" s="2" t="str">
        <f>HYPERLINK("capsilon://?command=openfolder&amp;siteaddress=FAM.docvelocity-na8.net&amp;folderid=FX41CAD59E-8544-54E1-A808-E4880CCD037B","FX2110804")</f>
        <v>FX2110804</v>
      </c>
      <c r="F1349" t="s">
        <v>19</v>
      </c>
      <c r="G1349" t="s">
        <v>19</v>
      </c>
      <c r="H1349" t="s">
        <v>82</v>
      </c>
      <c r="I1349" t="s">
        <v>3306</v>
      </c>
      <c r="J1349">
        <v>350</v>
      </c>
      <c r="K1349" t="s">
        <v>84</v>
      </c>
      <c r="L1349" t="s">
        <v>85</v>
      </c>
      <c r="M1349" t="s">
        <v>86</v>
      </c>
      <c r="N1349">
        <v>2</v>
      </c>
      <c r="O1349" s="1">
        <v>44529.591284722221</v>
      </c>
      <c r="P1349" s="1">
        <v>44529.643831018519</v>
      </c>
      <c r="Q1349">
        <v>1410</v>
      </c>
      <c r="R1349">
        <v>3130</v>
      </c>
      <c r="S1349" t="b">
        <v>0</v>
      </c>
      <c r="T1349" t="s">
        <v>87</v>
      </c>
      <c r="U1349" t="b">
        <v>0</v>
      </c>
      <c r="V1349" t="s">
        <v>125</v>
      </c>
      <c r="W1349" s="1">
        <v>44529.624814814815</v>
      </c>
      <c r="X1349">
        <v>1864</v>
      </c>
      <c r="Y1349">
        <v>252</v>
      </c>
      <c r="Z1349">
        <v>0</v>
      </c>
      <c r="AA1349">
        <v>252</v>
      </c>
      <c r="AB1349">
        <v>0</v>
      </c>
      <c r="AC1349">
        <v>144</v>
      </c>
      <c r="AD1349">
        <v>98</v>
      </c>
      <c r="AE1349">
        <v>0</v>
      </c>
      <c r="AF1349">
        <v>0</v>
      </c>
      <c r="AG1349">
        <v>0</v>
      </c>
      <c r="AH1349" t="s">
        <v>104</v>
      </c>
      <c r="AI1349" s="1">
        <v>44529.643831018519</v>
      </c>
      <c r="AJ1349">
        <v>1164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98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>
      <c r="A1350" t="s">
        <v>3307</v>
      </c>
      <c r="B1350" t="s">
        <v>79</v>
      </c>
      <c r="C1350" t="s">
        <v>1195</v>
      </c>
      <c r="D1350" t="s">
        <v>81</v>
      </c>
      <c r="E1350" s="2" t="str">
        <f>HYPERLINK("capsilon://?command=openfolder&amp;siteaddress=FAM.docvelocity-na8.net&amp;folderid=FXCD64BC1F-94C1-5264-6227-C53CF23C0389","FX21113668")</f>
        <v>FX21113668</v>
      </c>
      <c r="F1350" t="s">
        <v>19</v>
      </c>
      <c r="G1350" t="s">
        <v>19</v>
      </c>
      <c r="H1350" t="s">
        <v>82</v>
      </c>
      <c r="I1350" t="s">
        <v>3308</v>
      </c>
      <c r="J1350">
        <v>66</v>
      </c>
      <c r="K1350" t="s">
        <v>84</v>
      </c>
      <c r="L1350" t="s">
        <v>85</v>
      </c>
      <c r="M1350" t="s">
        <v>86</v>
      </c>
      <c r="N1350">
        <v>1</v>
      </c>
      <c r="O1350" s="1">
        <v>44529.596851851849</v>
      </c>
      <c r="P1350" s="1">
        <v>44530.250601851854</v>
      </c>
      <c r="Q1350">
        <v>55571</v>
      </c>
      <c r="R1350">
        <v>913</v>
      </c>
      <c r="S1350" t="b">
        <v>0</v>
      </c>
      <c r="T1350" t="s">
        <v>87</v>
      </c>
      <c r="U1350" t="b">
        <v>0</v>
      </c>
      <c r="V1350" t="s">
        <v>231</v>
      </c>
      <c r="W1350" s="1">
        <v>44530.250601851854</v>
      </c>
      <c r="X1350">
        <v>153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66</v>
      </c>
      <c r="AE1350">
        <v>52</v>
      </c>
      <c r="AF1350">
        <v>0</v>
      </c>
      <c r="AG1350">
        <v>4</v>
      </c>
      <c r="AH1350" t="s">
        <v>87</v>
      </c>
      <c r="AI1350" t="s">
        <v>87</v>
      </c>
      <c r="AJ1350" t="s">
        <v>87</v>
      </c>
      <c r="AK1350" t="s">
        <v>87</v>
      </c>
      <c r="AL1350" t="s">
        <v>87</v>
      </c>
      <c r="AM1350" t="s">
        <v>87</v>
      </c>
      <c r="AN1350" t="s">
        <v>87</v>
      </c>
      <c r="AO1350" t="s">
        <v>87</v>
      </c>
      <c r="AP1350" t="s">
        <v>87</v>
      </c>
      <c r="AQ1350" t="s">
        <v>87</v>
      </c>
      <c r="AR1350" t="s">
        <v>87</v>
      </c>
      <c r="AS1350" t="s">
        <v>87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>
      <c r="A1351" t="s">
        <v>3309</v>
      </c>
      <c r="B1351" t="s">
        <v>79</v>
      </c>
      <c r="C1351" t="s">
        <v>1079</v>
      </c>
      <c r="D1351" t="s">
        <v>81</v>
      </c>
      <c r="E1351" s="2" t="str">
        <f>HYPERLINK("capsilon://?command=openfolder&amp;siteaddress=FAM.docvelocity-na8.net&amp;folderid=FX04BA2D66-A538-F38B-93EA-14165B6E5F31","FX211011281")</f>
        <v>FX211011281</v>
      </c>
      <c r="F1351" t="s">
        <v>19</v>
      </c>
      <c r="G1351" t="s">
        <v>19</v>
      </c>
      <c r="H1351" t="s">
        <v>82</v>
      </c>
      <c r="I1351" t="s">
        <v>3310</v>
      </c>
      <c r="J1351">
        <v>66</v>
      </c>
      <c r="K1351" t="s">
        <v>84</v>
      </c>
      <c r="L1351" t="s">
        <v>85</v>
      </c>
      <c r="M1351" t="s">
        <v>86</v>
      </c>
      <c r="N1351">
        <v>2</v>
      </c>
      <c r="O1351" s="1">
        <v>44529.601851851854</v>
      </c>
      <c r="P1351" s="1">
        <v>44529.630995370368</v>
      </c>
      <c r="Q1351">
        <v>2418</v>
      </c>
      <c r="R1351">
        <v>100</v>
      </c>
      <c r="S1351" t="b">
        <v>0</v>
      </c>
      <c r="T1351" t="s">
        <v>87</v>
      </c>
      <c r="U1351" t="b">
        <v>0</v>
      </c>
      <c r="V1351" t="s">
        <v>1039</v>
      </c>
      <c r="W1351" s="1">
        <v>44529.613877314812</v>
      </c>
      <c r="X1351">
        <v>27</v>
      </c>
      <c r="Y1351">
        <v>0</v>
      </c>
      <c r="Z1351">
        <v>0</v>
      </c>
      <c r="AA1351">
        <v>0</v>
      </c>
      <c r="AB1351">
        <v>52</v>
      </c>
      <c r="AC1351">
        <v>0</v>
      </c>
      <c r="AD1351">
        <v>66</v>
      </c>
      <c r="AE1351">
        <v>0</v>
      </c>
      <c r="AF1351">
        <v>0</v>
      </c>
      <c r="AG1351">
        <v>0</v>
      </c>
      <c r="AH1351" t="s">
        <v>160</v>
      </c>
      <c r="AI1351" s="1">
        <v>44529.630995370368</v>
      </c>
      <c r="AJ1351">
        <v>24</v>
      </c>
      <c r="AK1351">
        <v>0</v>
      </c>
      <c r="AL1351">
        <v>0</v>
      </c>
      <c r="AM1351">
        <v>0</v>
      </c>
      <c r="AN1351">
        <v>52</v>
      </c>
      <c r="AO1351">
        <v>0</v>
      </c>
      <c r="AP1351">
        <v>66</v>
      </c>
      <c r="AQ1351">
        <v>0</v>
      </c>
      <c r="AR1351">
        <v>0</v>
      </c>
      <c r="AS1351">
        <v>0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>
      <c r="A1352" t="s">
        <v>3311</v>
      </c>
      <c r="B1352" t="s">
        <v>79</v>
      </c>
      <c r="C1352" t="s">
        <v>3118</v>
      </c>
      <c r="D1352" t="s">
        <v>81</v>
      </c>
      <c r="E1352" s="2" t="str">
        <f>HYPERLINK("capsilon://?command=openfolder&amp;siteaddress=FAM.docvelocity-na8.net&amp;folderid=FX00026FCE-C2FE-E91E-A383-5CD696016FEF","FX211012269")</f>
        <v>FX211012269</v>
      </c>
      <c r="F1352" t="s">
        <v>19</v>
      </c>
      <c r="G1352" t="s">
        <v>19</v>
      </c>
      <c r="H1352" t="s">
        <v>82</v>
      </c>
      <c r="I1352" t="s">
        <v>3312</v>
      </c>
      <c r="J1352">
        <v>30</v>
      </c>
      <c r="K1352" t="s">
        <v>84</v>
      </c>
      <c r="L1352" t="s">
        <v>85</v>
      </c>
      <c r="M1352" t="s">
        <v>86</v>
      </c>
      <c r="N1352">
        <v>2</v>
      </c>
      <c r="O1352" s="1">
        <v>44529.609236111108</v>
      </c>
      <c r="P1352" s="1">
        <v>44529.632418981484</v>
      </c>
      <c r="Q1352">
        <v>1825</v>
      </c>
      <c r="R1352">
        <v>178</v>
      </c>
      <c r="S1352" t="b">
        <v>0</v>
      </c>
      <c r="T1352" t="s">
        <v>87</v>
      </c>
      <c r="U1352" t="b">
        <v>0</v>
      </c>
      <c r="V1352" t="s">
        <v>1039</v>
      </c>
      <c r="W1352" s="1">
        <v>44529.614537037036</v>
      </c>
      <c r="X1352">
        <v>56</v>
      </c>
      <c r="Y1352">
        <v>9</v>
      </c>
      <c r="Z1352">
        <v>0</v>
      </c>
      <c r="AA1352">
        <v>9</v>
      </c>
      <c r="AB1352">
        <v>0</v>
      </c>
      <c r="AC1352">
        <v>3</v>
      </c>
      <c r="AD1352">
        <v>21</v>
      </c>
      <c r="AE1352">
        <v>0</v>
      </c>
      <c r="AF1352">
        <v>0</v>
      </c>
      <c r="AG1352">
        <v>0</v>
      </c>
      <c r="AH1352" t="s">
        <v>160</v>
      </c>
      <c r="AI1352" s="1">
        <v>44529.632418981484</v>
      </c>
      <c r="AJ1352">
        <v>122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21</v>
      </c>
      <c r="AQ1352">
        <v>0</v>
      </c>
      <c r="AR1352">
        <v>0</v>
      </c>
      <c r="AS1352">
        <v>0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>
      <c r="A1353" t="s">
        <v>3313</v>
      </c>
      <c r="B1353" t="s">
        <v>79</v>
      </c>
      <c r="C1353" t="s">
        <v>1195</v>
      </c>
      <c r="D1353" t="s">
        <v>81</v>
      </c>
      <c r="E1353" s="2" t="str">
        <f>HYPERLINK("capsilon://?command=openfolder&amp;siteaddress=FAM.docvelocity-na8.net&amp;folderid=FXCD64BC1F-94C1-5264-6227-C53CF23C0389","FX21113668")</f>
        <v>FX21113668</v>
      </c>
      <c r="F1353" t="s">
        <v>19</v>
      </c>
      <c r="G1353" t="s">
        <v>19</v>
      </c>
      <c r="H1353" t="s">
        <v>82</v>
      </c>
      <c r="I1353" t="s">
        <v>3301</v>
      </c>
      <c r="J1353">
        <v>38</v>
      </c>
      <c r="K1353" t="s">
        <v>84</v>
      </c>
      <c r="L1353" t="s">
        <v>85</v>
      </c>
      <c r="M1353" t="s">
        <v>86</v>
      </c>
      <c r="N1353">
        <v>2</v>
      </c>
      <c r="O1353" s="1">
        <v>44529.609594907408</v>
      </c>
      <c r="P1353" s="1">
        <v>44529.630347222221</v>
      </c>
      <c r="Q1353">
        <v>1315</v>
      </c>
      <c r="R1353">
        <v>478</v>
      </c>
      <c r="S1353" t="b">
        <v>0</v>
      </c>
      <c r="T1353" t="s">
        <v>87</v>
      </c>
      <c r="U1353" t="b">
        <v>1</v>
      </c>
      <c r="V1353" t="s">
        <v>181</v>
      </c>
      <c r="W1353" s="1">
        <v>44529.61136574074</v>
      </c>
      <c r="X1353">
        <v>136</v>
      </c>
      <c r="Y1353">
        <v>37</v>
      </c>
      <c r="Z1353">
        <v>0</v>
      </c>
      <c r="AA1353">
        <v>37</v>
      </c>
      <c r="AB1353">
        <v>0</v>
      </c>
      <c r="AC1353">
        <v>27</v>
      </c>
      <c r="AD1353">
        <v>1</v>
      </c>
      <c r="AE1353">
        <v>15</v>
      </c>
      <c r="AF1353">
        <v>0</v>
      </c>
      <c r="AG1353">
        <v>0</v>
      </c>
      <c r="AH1353" t="s">
        <v>104</v>
      </c>
      <c r="AI1353" s="1">
        <v>44529.630347222221</v>
      </c>
      <c r="AJ1353">
        <v>342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1</v>
      </c>
      <c r="AQ1353">
        <v>0</v>
      </c>
      <c r="AR1353">
        <v>0</v>
      </c>
      <c r="AS1353">
        <v>0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>
      <c r="A1354" t="s">
        <v>3314</v>
      </c>
      <c r="B1354" t="s">
        <v>79</v>
      </c>
      <c r="C1354" t="s">
        <v>2005</v>
      </c>
      <c r="D1354" t="s">
        <v>81</v>
      </c>
      <c r="E1354" s="2" t="str">
        <f>HYPERLINK("capsilon://?command=openfolder&amp;siteaddress=FAM.docvelocity-na8.net&amp;folderid=FX6C16B634-51FB-BD8E-4375-B203D5F5F3C3","FX21117864")</f>
        <v>FX21117864</v>
      </c>
      <c r="F1354" t="s">
        <v>19</v>
      </c>
      <c r="G1354" t="s">
        <v>19</v>
      </c>
      <c r="H1354" t="s">
        <v>82</v>
      </c>
      <c r="I1354" t="s">
        <v>3315</v>
      </c>
      <c r="J1354">
        <v>28</v>
      </c>
      <c r="K1354" t="s">
        <v>84</v>
      </c>
      <c r="L1354" t="s">
        <v>85</v>
      </c>
      <c r="M1354" t="s">
        <v>86</v>
      </c>
      <c r="N1354">
        <v>1</v>
      </c>
      <c r="O1354" s="1">
        <v>44529.616296296299</v>
      </c>
      <c r="P1354" s="1">
        <v>44529.748761574076</v>
      </c>
      <c r="Q1354">
        <v>11153</v>
      </c>
      <c r="R1354">
        <v>292</v>
      </c>
      <c r="S1354" t="b">
        <v>0</v>
      </c>
      <c r="T1354" t="s">
        <v>87</v>
      </c>
      <c r="U1354" t="b">
        <v>0</v>
      </c>
      <c r="V1354" t="s">
        <v>181</v>
      </c>
      <c r="W1354" s="1">
        <v>44529.748761574076</v>
      </c>
      <c r="X1354">
        <v>160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28</v>
      </c>
      <c r="AE1354">
        <v>21</v>
      </c>
      <c r="AF1354">
        <v>0</v>
      </c>
      <c r="AG1354">
        <v>2</v>
      </c>
      <c r="AH1354" t="s">
        <v>87</v>
      </c>
      <c r="AI1354" t="s">
        <v>87</v>
      </c>
      <c r="AJ1354" t="s">
        <v>87</v>
      </c>
      <c r="AK1354" t="s">
        <v>87</v>
      </c>
      <c r="AL1354" t="s">
        <v>87</v>
      </c>
      <c r="AM1354" t="s">
        <v>87</v>
      </c>
      <c r="AN1354" t="s">
        <v>87</v>
      </c>
      <c r="AO1354" t="s">
        <v>87</v>
      </c>
      <c r="AP1354" t="s">
        <v>87</v>
      </c>
      <c r="AQ1354" t="s">
        <v>87</v>
      </c>
      <c r="AR1354" t="s">
        <v>87</v>
      </c>
      <c r="AS1354" t="s">
        <v>87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>
      <c r="A1355" t="s">
        <v>3316</v>
      </c>
      <c r="B1355" t="s">
        <v>79</v>
      </c>
      <c r="C1355" t="s">
        <v>715</v>
      </c>
      <c r="D1355" t="s">
        <v>81</v>
      </c>
      <c r="E1355" s="2" t="str">
        <f>HYPERLINK("capsilon://?command=openfolder&amp;siteaddress=FAM.docvelocity-na8.net&amp;folderid=FXA959BF6D-69E7-B398-C938-AE8FF6E751A6","FX210910215")</f>
        <v>FX210910215</v>
      </c>
      <c r="F1355" t="s">
        <v>19</v>
      </c>
      <c r="G1355" t="s">
        <v>19</v>
      </c>
      <c r="H1355" t="s">
        <v>82</v>
      </c>
      <c r="I1355" t="s">
        <v>3317</v>
      </c>
      <c r="J1355">
        <v>66</v>
      </c>
      <c r="K1355" t="s">
        <v>84</v>
      </c>
      <c r="L1355" t="s">
        <v>85</v>
      </c>
      <c r="M1355" t="s">
        <v>86</v>
      </c>
      <c r="N1355">
        <v>2</v>
      </c>
      <c r="O1355" s="1">
        <v>44529.62736111111</v>
      </c>
      <c r="P1355" s="1">
        <v>44529.635462962964</v>
      </c>
      <c r="Q1355">
        <v>297</v>
      </c>
      <c r="R1355">
        <v>403</v>
      </c>
      <c r="S1355" t="b">
        <v>0</v>
      </c>
      <c r="T1355" t="s">
        <v>87</v>
      </c>
      <c r="U1355" t="b">
        <v>0</v>
      </c>
      <c r="V1355" t="s">
        <v>147</v>
      </c>
      <c r="W1355" s="1">
        <v>44529.630231481482</v>
      </c>
      <c r="X1355">
        <v>140</v>
      </c>
      <c r="Y1355">
        <v>52</v>
      </c>
      <c r="Z1355">
        <v>0</v>
      </c>
      <c r="AA1355">
        <v>52</v>
      </c>
      <c r="AB1355">
        <v>0</v>
      </c>
      <c r="AC1355">
        <v>5</v>
      </c>
      <c r="AD1355">
        <v>14</v>
      </c>
      <c r="AE1355">
        <v>0</v>
      </c>
      <c r="AF1355">
        <v>0</v>
      </c>
      <c r="AG1355">
        <v>0</v>
      </c>
      <c r="AH1355" t="s">
        <v>160</v>
      </c>
      <c r="AI1355" s="1">
        <v>44529.635462962964</v>
      </c>
      <c r="AJ1355">
        <v>263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14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>
      <c r="A1356" t="s">
        <v>3318</v>
      </c>
      <c r="B1356" t="s">
        <v>79</v>
      </c>
      <c r="C1356" t="s">
        <v>3112</v>
      </c>
      <c r="D1356" t="s">
        <v>81</v>
      </c>
      <c r="E1356" s="2" t="str">
        <f>HYPERLINK("capsilon://?command=openfolder&amp;siteaddress=FAM.docvelocity-na8.net&amp;folderid=FXF6BE9984-8206-BD96-6639-E1BE28339180","FX211012232")</f>
        <v>FX211012232</v>
      </c>
      <c r="F1356" t="s">
        <v>19</v>
      </c>
      <c r="G1356" t="s">
        <v>19</v>
      </c>
      <c r="H1356" t="s">
        <v>82</v>
      </c>
      <c r="I1356" t="s">
        <v>3113</v>
      </c>
      <c r="J1356">
        <v>52</v>
      </c>
      <c r="K1356" t="s">
        <v>84</v>
      </c>
      <c r="L1356" t="s">
        <v>85</v>
      </c>
      <c r="M1356" t="s">
        <v>86</v>
      </c>
      <c r="N1356">
        <v>2</v>
      </c>
      <c r="O1356" s="1">
        <v>44502.703136574077</v>
      </c>
      <c r="P1356" s="1">
        <v>44502.739861111113</v>
      </c>
      <c r="Q1356">
        <v>217</v>
      </c>
      <c r="R1356">
        <v>2956</v>
      </c>
      <c r="S1356" t="b">
        <v>0</v>
      </c>
      <c r="T1356" t="s">
        <v>87</v>
      </c>
      <c r="U1356" t="b">
        <v>1</v>
      </c>
      <c r="V1356" t="s">
        <v>181</v>
      </c>
      <c r="W1356" s="1">
        <v>44502.722025462965</v>
      </c>
      <c r="X1356">
        <v>1465</v>
      </c>
      <c r="Y1356">
        <v>48</v>
      </c>
      <c r="Z1356">
        <v>0</v>
      </c>
      <c r="AA1356">
        <v>48</v>
      </c>
      <c r="AB1356">
        <v>864</v>
      </c>
      <c r="AC1356">
        <v>52</v>
      </c>
      <c r="AD1356">
        <v>4</v>
      </c>
      <c r="AE1356">
        <v>0</v>
      </c>
      <c r="AF1356">
        <v>0</v>
      </c>
      <c r="AG1356">
        <v>0</v>
      </c>
      <c r="AH1356" t="s">
        <v>104</v>
      </c>
      <c r="AI1356" s="1">
        <v>44502.739861111113</v>
      </c>
      <c r="AJ1356">
        <v>1491</v>
      </c>
      <c r="AK1356">
        <v>0</v>
      </c>
      <c r="AL1356">
        <v>0</v>
      </c>
      <c r="AM1356">
        <v>0</v>
      </c>
      <c r="AN1356">
        <v>864</v>
      </c>
      <c r="AO1356">
        <v>0</v>
      </c>
      <c r="AP1356">
        <v>4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>
      <c r="A1357" t="s">
        <v>3319</v>
      </c>
      <c r="B1357" t="s">
        <v>79</v>
      </c>
      <c r="C1357" t="s">
        <v>1771</v>
      </c>
      <c r="D1357" t="s">
        <v>81</v>
      </c>
      <c r="E1357" s="2" t="str">
        <f>HYPERLINK("capsilon://?command=openfolder&amp;siteaddress=FAM.docvelocity-na8.net&amp;folderid=FX78D0308A-C680-E16E-343C-E60DB5D4486D","FX21116178")</f>
        <v>FX21116178</v>
      </c>
      <c r="F1357" t="s">
        <v>19</v>
      </c>
      <c r="G1357" t="s">
        <v>19</v>
      </c>
      <c r="H1357" t="s">
        <v>82</v>
      </c>
      <c r="I1357" t="s">
        <v>3320</v>
      </c>
      <c r="J1357">
        <v>38</v>
      </c>
      <c r="K1357" t="s">
        <v>84</v>
      </c>
      <c r="L1357" t="s">
        <v>85</v>
      </c>
      <c r="M1357" t="s">
        <v>86</v>
      </c>
      <c r="N1357">
        <v>2</v>
      </c>
      <c r="O1357" s="1">
        <v>44529.635243055556</v>
      </c>
      <c r="P1357" s="1">
        <v>44529.789386574077</v>
      </c>
      <c r="Q1357">
        <v>12665</v>
      </c>
      <c r="R1357">
        <v>653</v>
      </c>
      <c r="S1357" t="b">
        <v>0</v>
      </c>
      <c r="T1357" t="s">
        <v>87</v>
      </c>
      <c r="U1357" t="b">
        <v>0</v>
      </c>
      <c r="V1357" t="s">
        <v>1039</v>
      </c>
      <c r="W1357" s="1">
        <v>44529.720057870371</v>
      </c>
      <c r="X1357">
        <v>294</v>
      </c>
      <c r="Y1357">
        <v>37</v>
      </c>
      <c r="Z1357">
        <v>0</v>
      </c>
      <c r="AA1357">
        <v>37</v>
      </c>
      <c r="AB1357">
        <v>0</v>
      </c>
      <c r="AC1357">
        <v>15</v>
      </c>
      <c r="AD1357">
        <v>1</v>
      </c>
      <c r="AE1357">
        <v>0</v>
      </c>
      <c r="AF1357">
        <v>0</v>
      </c>
      <c r="AG1357">
        <v>0</v>
      </c>
      <c r="AH1357" t="s">
        <v>104</v>
      </c>
      <c r="AI1357" s="1">
        <v>44529.789386574077</v>
      </c>
      <c r="AJ1357">
        <v>200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1</v>
      </c>
      <c r="AQ1357">
        <v>0</v>
      </c>
      <c r="AR1357">
        <v>0</v>
      </c>
      <c r="AS1357">
        <v>0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>
      <c r="A1358" t="s">
        <v>3321</v>
      </c>
      <c r="B1358" t="s">
        <v>79</v>
      </c>
      <c r="C1358" t="s">
        <v>3322</v>
      </c>
      <c r="D1358" t="s">
        <v>81</v>
      </c>
      <c r="E1358" s="2" t="str">
        <f>HYPERLINK("capsilon://?command=openfolder&amp;siteaddress=FAM.docvelocity-na8.net&amp;folderid=FXE5D0AFBB-9F23-4B62-438C-D461A7874D63","FX211112762")</f>
        <v>FX211112762</v>
      </c>
      <c r="F1358" t="s">
        <v>19</v>
      </c>
      <c r="G1358" t="s">
        <v>19</v>
      </c>
      <c r="H1358" t="s">
        <v>82</v>
      </c>
      <c r="I1358" t="s">
        <v>3323</v>
      </c>
      <c r="J1358">
        <v>140</v>
      </c>
      <c r="K1358" t="s">
        <v>84</v>
      </c>
      <c r="L1358" t="s">
        <v>85</v>
      </c>
      <c r="M1358" t="s">
        <v>86</v>
      </c>
      <c r="N1358">
        <v>2</v>
      </c>
      <c r="O1358" s="1">
        <v>44529.636770833335</v>
      </c>
      <c r="P1358" s="1">
        <v>44529.713703703703</v>
      </c>
      <c r="Q1358">
        <v>4989</v>
      </c>
      <c r="R1358">
        <v>1658</v>
      </c>
      <c r="S1358" t="b">
        <v>0</v>
      </c>
      <c r="T1358" t="s">
        <v>87</v>
      </c>
      <c r="U1358" t="b">
        <v>0</v>
      </c>
      <c r="V1358" t="s">
        <v>125</v>
      </c>
      <c r="W1358" s="1">
        <v>44529.679502314815</v>
      </c>
      <c r="X1358">
        <v>1140</v>
      </c>
      <c r="Y1358">
        <v>103</v>
      </c>
      <c r="Z1358">
        <v>0</v>
      </c>
      <c r="AA1358">
        <v>103</v>
      </c>
      <c r="AB1358">
        <v>27</v>
      </c>
      <c r="AC1358">
        <v>40</v>
      </c>
      <c r="AD1358">
        <v>37</v>
      </c>
      <c r="AE1358">
        <v>0</v>
      </c>
      <c r="AF1358">
        <v>0</v>
      </c>
      <c r="AG1358">
        <v>0</v>
      </c>
      <c r="AH1358" t="s">
        <v>160</v>
      </c>
      <c r="AI1358" s="1">
        <v>44529.713703703703</v>
      </c>
      <c r="AJ1358">
        <v>506</v>
      </c>
      <c r="AK1358">
        <v>0</v>
      </c>
      <c r="AL1358">
        <v>0</v>
      </c>
      <c r="AM1358">
        <v>0</v>
      </c>
      <c r="AN1358">
        <v>27</v>
      </c>
      <c r="AO1358">
        <v>0</v>
      </c>
      <c r="AP1358">
        <v>37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>
      <c r="A1359" t="s">
        <v>3324</v>
      </c>
      <c r="B1359" t="s">
        <v>79</v>
      </c>
      <c r="C1359" t="s">
        <v>2533</v>
      </c>
      <c r="D1359" t="s">
        <v>81</v>
      </c>
      <c r="E1359" s="2" t="str">
        <f>HYPERLINK("capsilon://?command=openfolder&amp;siteaddress=FAM.docvelocity-na8.net&amp;folderid=FX94A4EE72-F38E-6760-F026-5DCF3909290F","FX21117269")</f>
        <v>FX21117269</v>
      </c>
      <c r="F1359" t="s">
        <v>19</v>
      </c>
      <c r="G1359" t="s">
        <v>19</v>
      </c>
      <c r="H1359" t="s">
        <v>82</v>
      </c>
      <c r="I1359" t="s">
        <v>3325</v>
      </c>
      <c r="J1359">
        <v>66</v>
      </c>
      <c r="K1359" t="s">
        <v>84</v>
      </c>
      <c r="L1359" t="s">
        <v>85</v>
      </c>
      <c r="M1359" t="s">
        <v>86</v>
      </c>
      <c r="N1359">
        <v>2</v>
      </c>
      <c r="O1359" s="1">
        <v>44529.647222222222</v>
      </c>
      <c r="P1359" s="1">
        <v>44529.712476851855</v>
      </c>
      <c r="Q1359">
        <v>5441</v>
      </c>
      <c r="R1359">
        <v>197</v>
      </c>
      <c r="S1359" t="b">
        <v>0</v>
      </c>
      <c r="T1359" t="s">
        <v>87</v>
      </c>
      <c r="U1359" t="b">
        <v>0</v>
      </c>
      <c r="V1359" t="s">
        <v>125</v>
      </c>
      <c r="W1359" s="1">
        <v>44529.681145833332</v>
      </c>
      <c r="X1359">
        <v>141</v>
      </c>
      <c r="Y1359">
        <v>0</v>
      </c>
      <c r="Z1359">
        <v>0</v>
      </c>
      <c r="AA1359">
        <v>0</v>
      </c>
      <c r="AB1359">
        <v>52</v>
      </c>
      <c r="AC1359">
        <v>0</v>
      </c>
      <c r="AD1359">
        <v>66</v>
      </c>
      <c r="AE1359">
        <v>0</v>
      </c>
      <c r="AF1359">
        <v>0</v>
      </c>
      <c r="AG1359">
        <v>0</v>
      </c>
      <c r="AH1359" t="s">
        <v>104</v>
      </c>
      <c r="AI1359" s="1">
        <v>44529.712476851855</v>
      </c>
      <c r="AJ1359">
        <v>56</v>
      </c>
      <c r="AK1359">
        <v>0</v>
      </c>
      <c r="AL1359">
        <v>0</v>
      </c>
      <c r="AM1359">
        <v>0</v>
      </c>
      <c r="AN1359">
        <v>52</v>
      </c>
      <c r="AO1359">
        <v>0</v>
      </c>
      <c r="AP1359">
        <v>66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>
      <c r="A1360" t="s">
        <v>3326</v>
      </c>
      <c r="B1360" t="s">
        <v>79</v>
      </c>
      <c r="C1360" t="s">
        <v>2533</v>
      </c>
      <c r="D1360" t="s">
        <v>81</v>
      </c>
      <c r="E1360" s="2" t="str">
        <f>HYPERLINK("capsilon://?command=openfolder&amp;siteaddress=FAM.docvelocity-na8.net&amp;folderid=FX94A4EE72-F38E-6760-F026-5DCF3909290F","FX21117269")</f>
        <v>FX21117269</v>
      </c>
      <c r="F1360" t="s">
        <v>19</v>
      </c>
      <c r="G1360" t="s">
        <v>19</v>
      </c>
      <c r="H1360" t="s">
        <v>82</v>
      </c>
      <c r="I1360" t="s">
        <v>3327</v>
      </c>
      <c r="J1360">
        <v>66</v>
      </c>
      <c r="K1360" t="s">
        <v>84</v>
      </c>
      <c r="L1360" t="s">
        <v>85</v>
      </c>
      <c r="M1360" t="s">
        <v>86</v>
      </c>
      <c r="N1360">
        <v>2</v>
      </c>
      <c r="O1360" s="1">
        <v>44529.648599537039</v>
      </c>
      <c r="P1360" s="1">
        <v>44529.713738425926</v>
      </c>
      <c r="Q1360">
        <v>5524</v>
      </c>
      <c r="R1360">
        <v>104</v>
      </c>
      <c r="S1360" t="b">
        <v>0</v>
      </c>
      <c r="T1360" t="s">
        <v>87</v>
      </c>
      <c r="U1360" t="b">
        <v>0</v>
      </c>
      <c r="V1360" t="s">
        <v>125</v>
      </c>
      <c r="W1360" s="1">
        <v>44529.682199074072</v>
      </c>
      <c r="X1360">
        <v>90</v>
      </c>
      <c r="Y1360">
        <v>0</v>
      </c>
      <c r="Z1360">
        <v>0</v>
      </c>
      <c r="AA1360">
        <v>0</v>
      </c>
      <c r="AB1360">
        <v>52</v>
      </c>
      <c r="AC1360">
        <v>0</v>
      </c>
      <c r="AD1360">
        <v>66</v>
      </c>
      <c r="AE1360">
        <v>0</v>
      </c>
      <c r="AF1360">
        <v>0</v>
      </c>
      <c r="AG1360">
        <v>0</v>
      </c>
      <c r="AH1360" t="s">
        <v>104</v>
      </c>
      <c r="AI1360" s="1">
        <v>44529.713738425926</v>
      </c>
      <c r="AJ1360">
        <v>14</v>
      </c>
      <c r="AK1360">
        <v>0</v>
      </c>
      <c r="AL1360">
        <v>0</v>
      </c>
      <c r="AM1360">
        <v>0</v>
      </c>
      <c r="AN1360">
        <v>52</v>
      </c>
      <c r="AO1360">
        <v>0</v>
      </c>
      <c r="AP1360">
        <v>66</v>
      </c>
      <c r="AQ1360">
        <v>0</v>
      </c>
      <c r="AR1360">
        <v>0</v>
      </c>
      <c r="AS1360">
        <v>0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>
      <c r="A1361" t="s">
        <v>3328</v>
      </c>
      <c r="B1361" t="s">
        <v>79</v>
      </c>
      <c r="C1361" t="s">
        <v>637</v>
      </c>
      <c r="D1361" t="s">
        <v>81</v>
      </c>
      <c r="E1361" s="2" t="str">
        <f>HYPERLINK("capsilon://?command=openfolder&amp;siteaddress=FAM.docvelocity-na8.net&amp;folderid=FX0D8683BB-C63D-7D94-43B8-EAB64C435200","FX21112565")</f>
        <v>FX21112565</v>
      </c>
      <c r="F1361" t="s">
        <v>19</v>
      </c>
      <c r="G1361" t="s">
        <v>19</v>
      </c>
      <c r="H1361" t="s">
        <v>82</v>
      </c>
      <c r="I1361" t="s">
        <v>3329</v>
      </c>
      <c r="J1361">
        <v>66</v>
      </c>
      <c r="K1361" t="s">
        <v>84</v>
      </c>
      <c r="L1361" t="s">
        <v>85</v>
      </c>
      <c r="M1361" t="s">
        <v>86</v>
      </c>
      <c r="N1361">
        <v>2</v>
      </c>
      <c r="O1361" s="1">
        <v>44529.649629629632</v>
      </c>
      <c r="P1361" s="1">
        <v>44529.71398148148</v>
      </c>
      <c r="Q1361">
        <v>5494</v>
      </c>
      <c r="R1361">
        <v>66</v>
      </c>
      <c r="S1361" t="b">
        <v>0</v>
      </c>
      <c r="T1361" t="s">
        <v>87</v>
      </c>
      <c r="U1361" t="b">
        <v>0</v>
      </c>
      <c r="V1361" t="s">
        <v>125</v>
      </c>
      <c r="W1361" s="1">
        <v>44529.682719907411</v>
      </c>
      <c r="X1361">
        <v>44</v>
      </c>
      <c r="Y1361">
        <v>0</v>
      </c>
      <c r="Z1361">
        <v>0</v>
      </c>
      <c r="AA1361">
        <v>0</v>
      </c>
      <c r="AB1361">
        <v>52</v>
      </c>
      <c r="AC1361">
        <v>0</v>
      </c>
      <c r="AD1361">
        <v>66</v>
      </c>
      <c r="AE1361">
        <v>0</v>
      </c>
      <c r="AF1361">
        <v>0</v>
      </c>
      <c r="AG1361">
        <v>0</v>
      </c>
      <c r="AH1361" t="s">
        <v>160</v>
      </c>
      <c r="AI1361" s="1">
        <v>44529.71398148148</v>
      </c>
      <c r="AJ1361">
        <v>22</v>
      </c>
      <c r="AK1361">
        <v>0</v>
      </c>
      <c r="AL1361">
        <v>0</v>
      </c>
      <c r="AM1361">
        <v>0</v>
      </c>
      <c r="AN1361">
        <v>52</v>
      </c>
      <c r="AO1361">
        <v>0</v>
      </c>
      <c r="AP1361">
        <v>66</v>
      </c>
      <c r="AQ1361">
        <v>0</v>
      </c>
      <c r="AR1361">
        <v>0</v>
      </c>
      <c r="AS1361">
        <v>0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>
      <c r="A1362" t="s">
        <v>3330</v>
      </c>
      <c r="B1362" t="s">
        <v>79</v>
      </c>
      <c r="C1362" t="s">
        <v>778</v>
      </c>
      <c r="D1362" t="s">
        <v>81</v>
      </c>
      <c r="E1362" s="2" t="str">
        <f>HYPERLINK("capsilon://?command=openfolder&amp;siteaddress=FAM.docvelocity-na8.net&amp;folderid=FXF0D1B3B0-8DFE-102D-7ACB-3605300DC007","FX21112459")</f>
        <v>FX21112459</v>
      </c>
      <c r="F1362" t="s">
        <v>19</v>
      </c>
      <c r="G1362" t="s">
        <v>19</v>
      </c>
      <c r="H1362" t="s">
        <v>82</v>
      </c>
      <c r="I1362" t="s">
        <v>3331</v>
      </c>
      <c r="J1362">
        <v>66</v>
      </c>
      <c r="K1362" t="s">
        <v>84</v>
      </c>
      <c r="L1362" t="s">
        <v>85</v>
      </c>
      <c r="M1362" t="s">
        <v>86</v>
      </c>
      <c r="N1362">
        <v>2</v>
      </c>
      <c r="O1362" s="1">
        <v>44529.652106481481</v>
      </c>
      <c r="P1362" s="1">
        <v>44529.712673611109</v>
      </c>
      <c r="Q1362">
        <v>5204</v>
      </c>
      <c r="R1362">
        <v>29</v>
      </c>
      <c r="S1362" t="b">
        <v>0</v>
      </c>
      <c r="T1362" t="s">
        <v>87</v>
      </c>
      <c r="U1362" t="b">
        <v>0</v>
      </c>
      <c r="V1362" t="s">
        <v>125</v>
      </c>
      <c r="W1362" s="1">
        <v>44529.682905092595</v>
      </c>
      <c r="X1362">
        <v>15</v>
      </c>
      <c r="Y1362">
        <v>0</v>
      </c>
      <c r="Z1362">
        <v>0</v>
      </c>
      <c r="AA1362">
        <v>0</v>
      </c>
      <c r="AB1362">
        <v>52</v>
      </c>
      <c r="AC1362">
        <v>0</v>
      </c>
      <c r="AD1362">
        <v>66</v>
      </c>
      <c r="AE1362">
        <v>0</v>
      </c>
      <c r="AF1362">
        <v>0</v>
      </c>
      <c r="AG1362">
        <v>0</v>
      </c>
      <c r="AH1362" t="s">
        <v>104</v>
      </c>
      <c r="AI1362" s="1">
        <v>44529.712673611109</v>
      </c>
      <c r="AJ1362">
        <v>14</v>
      </c>
      <c r="AK1362">
        <v>0</v>
      </c>
      <c r="AL1362">
        <v>0</v>
      </c>
      <c r="AM1362">
        <v>0</v>
      </c>
      <c r="AN1362">
        <v>52</v>
      </c>
      <c r="AO1362">
        <v>0</v>
      </c>
      <c r="AP1362">
        <v>66</v>
      </c>
      <c r="AQ1362">
        <v>0</v>
      </c>
      <c r="AR1362">
        <v>0</v>
      </c>
      <c r="AS1362">
        <v>0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>
      <c r="A1363" t="s">
        <v>3332</v>
      </c>
      <c r="B1363" t="s">
        <v>79</v>
      </c>
      <c r="C1363" t="s">
        <v>3333</v>
      </c>
      <c r="D1363" t="s">
        <v>81</v>
      </c>
      <c r="E1363" s="2" t="str">
        <f>HYPERLINK("capsilon://?command=openfolder&amp;siteaddress=FAM.docvelocity-na8.net&amp;folderid=FXEFCFF39D-0583-7EF7-7D45-02F158D4F3CB","FX21097977")</f>
        <v>FX21097977</v>
      </c>
      <c r="F1363" t="s">
        <v>19</v>
      </c>
      <c r="G1363" t="s">
        <v>19</v>
      </c>
      <c r="H1363" t="s">
        <v>82</v>
      </c>
      <c r="I1363" t="s">
        <v>3334</v>
      </c>
      <c r="J1363">
        <v>66</v>
      </c>
      <c r="K1363" t="s">
        <v>84</v>
      </c>
      <c r="L1363" t="s">
        <v>85</v>
      </c>
      <c r="M1363" t="s">
        <v>86</v>
      </c>
      <c r="N1363">
        <v>2</v>
      </c>
      <c r="O1363" s="1">
        <v>44529.65662037037</v>
      </c>
      <c r="P1363" s="1">
        <v>44529.713067129633</v>
      </c>
      <c r="Q1363">
        <v>4829</v>
      </c>
      <c r="R1363">
        <v>48</v>
      </c>
      <c r="S1363" t="b">
        <v>0</v>
      </c>
      <c r="T1363" t="s">
        <v>87</v>
      </c>
      <c r="U1363" t="b">
        <v>0</v>
      </c>
      <c r="V1363" t="s">
        <v>125</v>
      </c>
      <c r="W1363" s="1">
        <v>44529.68309027778</v>
      </c>
      <c r="X1363">
        <v>15</v>
      </c>
      <c r="Y1363">
        <v>0</v>
      </c>
      <c r="Z1363">
        <v>0</v>
      </c>
      <c r="AA1363">
        <v>0</v>
      </c>
      <c r="AB1363">
        <v>52</v>
      </c>
      <c r="AC1363">
        <v>0</v>
      </c>
      <c r="AD1363">
        <v>66</v>
      </c>
      <c r="AE1363">
        <v>0</v>
      </c>
      <c r="AF1363">
        <v>0</v>
      </c>
      <c r="AG1363">
        <v>0</v>
      </c>
      <c r="AH1363" t="s">
        <v>104</v>
      </c>
      <c r="AI1363" s="1">
        <v>44529.713067129633</v>
      </c>
      <c r="AJ1363">
        <v>33</v>
      </c>
      <c r="AK1363">
        <v>0</v>
      </c>
      <c r="AL1363">
        <v>0</v>
      </c>
      <c r="AM1363">
        <v>0</v>
      </c>
      <c r="AN1363">
        <v>52</v>
      </c>
      <c r="AO1363">
        <v>0</v>
      </c>
      <c r="AP1363">
        <v>66</v>
      </c>
      <c r="AQ1363">
        <v>0</v>
      </c>
      <c r="AR1363">
        <v>0</v>
      </c>
      <c r="AS1363">
        <v>0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>
      <c r="A1364" t="s">
        <v>3335</v>
      </c>
      <c r="B1364" t="s">
        <v>79</v>
      </c>
      <c r="C1364" t="s">
        <v>3333</v>
      </c>
      <c r="D1364" t="s">
        <v>81</v>
      </c>
      <c r="E1364" s="2" t="str">
        <f>HYPERLINK("capsilon://?command=openfolder&amp;siteaddress=FAM.docvelocity-na8.net&amp;folderid=FXEFCFF39D-0583-7EF7-7D45-02F158D4F3CB","FX21097977")</f>
        <v>FX21097977</v>
      </c>
      <c r="F1364" t="s">
        <v>19</v>
      </c>
      <c r="G1364" t="s">
        <v>19</v>
      </c>
      <c r="H1364" t="s">
        <v>82</v>
      </c>
      <c r="I1364" t="s">
        <v>3336</v>
      </c>
      <c r="J1364">
        <v>66</v>
      </c>
      <c r="K1364" t="s">
        <v>84</v>
      </c>
      <c r="L1364" t="s">
        <v>85</v>
      </c>
      <c r="M1364" t="s">
        <v>86</v>
      </c>
      <c r="N1364">
        <v>2</v>
      </c>
      <c r="O1364" s="1">
        <v>44529.657604166663</v>
      </c>
      <c r="P1364" s="1">
        <v>44529.713275462964</v>
      </c>
      <c r="Q1364">
        <v>4695</v>
      </c>
      <c r="R1364">
        <v>115</v>
      </c>
      <c r="S1364" t="b">
        <v>0</v>
      </c>
      <c r="T1364" t="s">
        <v>87</v>
      </c>
      <c r="U1364" t="b">
        <v>0</v>
      </c>
      <c r="V1364" t="s">
        <v>125</v>
      </c>
      <c r="W1364" s="1">
        <v>44529.684236111112</v>
      </c>
      <c r="X1364">
        <v>98</v>
      </c>
      <c r="Y1364">
        <v>0</v>
      </c>
      <c r="Z1364">
        <v>0</v>
      </c>
      <c r="AA1364">
        <v>0</v>
      </c>
      <c r="AB1364">
        <v>52</v>
      </c>
      <c r="AC1364">
        <v>0</v>
      </c>
      <c r="AD1364">
        <v>66</v>
      </c>
      <c r="AE1364">
        <v>0</v>
      </c>
      <c r="AF1364">
        <v>0</v>
      </c>
      <c r="AG1364">
        <v>0</v>
      </c>
      <c r="AH1364" t="s">
        <v>104</v>
      </c>
      <c r="AI1364" s="1">
        <v>44529.713275462964</v>
      </c>
      <c r="AJ1364">
        <v>17</v>
      </c>
      <c r="AK1364">
        <v>0</v>
      </c>
      <c r="AL1364">
        <v>0</v>
      </c>
      <c r="AM1364">
        <v>0</v>
      </c>
      <c r="AN1364">
        <v>52</v>
      </c>
      <c r="AO1364">
        <v>0</v>
      </c>
      <c r="AP1364">
        <v>66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>
      <c r="A1365" t="s">
        <v>3337</v>
      </c>
      <c r="B1365" t="s">
        <v>79</v>
      </c>
      <c r="C1365" t="s">
        <v>273</v>
      </c>
      <c r="D1365" t="s">
        <v>81</v>
      </c>
      <c r="E1365" s="2" t="str">
        <f>HYPERLINK("capsilon://?command=openfolder&amp;siteaddress=FAM.docvelocity-na8.net&amp;folderid=FXC6C9FE8F-246F-078E-E94C-F02C5F4F0D0B","FX211014120")</f>
        <v>FX211014120</v>
      </c>
      <c r="F1365" t="s">
        <v>19</v>
      </c>
      <c r="G1365" t="s">
        <v>19</v>
      </c>
      <c r="H1365" t="s">
        <v>82</v>
      </c>
      <c r="I1365" t="s">
        <v>3338</v>
      </c>
      <c r="J1365">
        <v>132</v>
      </c>
      <c r="K1365" t="s">
        <v>84</v>
      </c>
      <c r="L1365" t="s">
        <v>85</v>
      </c>
      <c r="M1365" t="s">
        <v>86</v>
      </c>
      <c r="N1365">
        <v>2</v>
      </c>
      <c r="O1365" s="1">
        <v>44529.664224537039</v>
      </c>
      <c r="P1365" s="1">
        <v>44529.713564814818</v>
      </c>
      <c r="Q1365">
        <v>4155</v>
      </c>
      <c r="R1365">
        <v>108</v>
      </c>
      <c r="S1365" t="b">
        <v>0</v>
      </c>
      <c r="T1365" t="s">
        <v>87</v>
      </c>
      <c r="U1365" t="b">
        <v>0</v>
      </c>
      <c r="V1365" t="s">
        <v>125</v>
      </c>
      <c r="W1365" s="1">
        <v>44529.685474537036</v>
      </c>
      <c r="X1365">
        <v>84</v>
      </c>
      <c r="Y1365">
        <v>0</v>
      </c>
      <c r="Z1365">
        <v>0</v>
      </c>
      <c r="AA1365">
        <v>0</v>
      </c>
      <c r="AB1365">
        <v>104</v>
      </c>
      <c r="AC1365">
        <v>0</v>
      </c>
      <c r="AD1365">
        <v>132</v>
      </c>
      <c r="AE1365">
        <v>0</v>
      </c>
      <c r="AF1365">
        <v>0</v>
      </c>
      <c r="AG1365">
        <v>0</v>
      </c>
      <c r="AH1365" t="s">
        <v>104</v>
      </c>
      <c r="AI1365" s="1">
        <v>44529.713564814818</v>
      </c>
      <c r="AJ1365">
        <v>24</v>
      </c>
      <c r="AK1365">
        <v>0</v>
      </c>
      <c r="AL1365">
        <v>0</v>
      </c>
      <c r="AM1365">
        <v>0</v>
      </c>
      <c r="AN1365">
        <v>104</v>
      </c>
      <c r="AO1365">
        <v>0</v>
      </c>
      <c r="AP1365">
        <v>132</v>
      </c>
      <c r="AQ1365">
        <v>0</v>
      </c>
      <c r="AR1365">
        <v>0</v>
      </c>
      <c r="AS1365">
        <v>0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>
      <c r="A1366" t="s">
        <v>3339</v>
      </c>
      <c r="B1366" t="s">
        <v>79</v>
      </c>
      <c r="C1366" t="s">
        <v>1642</v>
      </c>
      <c r="D1366" t="s">
        <v>81</v>
      </c>
      <c r="E1366" s="2" t="str">
        <f>HYPERLINK("capsilon://?command=openfolder&amp;siteaddress=FAM.docvelocity-na8.net&amp;folderid=FX453B7FDD-6531-5EBD-56BE-36226CAB24B2","FX21115193")</f>
        <v>FX21115193</v>
      </c>
      <c r="F1366" t="s">
        <v>19</v>
      </c>
      <c r="G1366" t="s">
        <v>19</v>
      </c>
      <c r="H1366" t="s">
        <v>82</v>
      </c>
      <c r="I1366" t="s">
        <v>3340</v>
      </c>
      <c r="J1366">
        <v>32</v>
      </c>
      <c r="K1366" t="s">
        <v>84</v>
      </c>
      <c r="L1366" t="s">
        <v>85</v>
      </c>
      <c r="M1366" t="s">
        <v>86</v>
      </c>
      <c r="N1366">
        <v>2</v>
      </c>
      <c r="O1366" s="1">
        <v>44529.664641203701</v>
      </c>
      <c r="P1366" s="1">
        <v>44529.716898148145</v>
      </c>
      <c r="Q1366">
        <v>3217</v>
      </c>
      <c r="R1366">
        <v>1298</v>
      </c>
      <c r="S1366" t="b">
        <v>0</v>
      </c>
      <c r="T1366" t="s">
        <v>87</v>
      </c>
      <c r="U1366" t="b">
        <v>0</v>
      </c>
      <c r="V1366" t="s">
        <v>125</v>
      </c>
      <c r="W1366" s="1">
        <v>44529.69736111111</v>
      </c>
      <c r="X1366">
        <v>1026</v>
      </c>
      <c r="Y1366">
        <v>93</v>
      </c>
      <c r="Z1366">
        <v>0</v>
      </c>
      <c r="AA1366">
        <v>93</v>
      </c>
      <c r="AB1366">
        <v>0</v>
      </c>
      <c r="AC1366">
        <v>87</v>
      </c>
      <c r="AD1366">
        <v>-61</v>
      </c>
      <c r="AE1366">
        <v>0</v>
      </c>
      <c r="AF1366">
        <v>0</v>
      </c>
      <c r="AG1366">
        <v>0</v>
      </c>
      <c r="AH1366" t="s">
        <v>104</v>
      </c>
      <c r="AI1366" s="1">
        <v>44529.716898148145</v>
      </c>
      <c r="AJ1366">
        <v>272</v>
      </c>
      <c r="AK1366">
        <v>1</v>
      </c>
      <c r="AL1366">
        <v>0</v>
      </c>
      <c r="AM1366">
        <v>1</v>
      </c>
      <c r="AN1366">
        <v>0</v>
      </c>
      <c r="AO1366">
        <v>1</v>
      </c>
      <c r="AP1366">
        <v>-62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>
      <c r="A1367" t="s">
        <v>3341</v>
      </c>
      <c r="B1367" t="s">
        <v>79</v>
      </c>
      <c r="C1367" t="s">
        <v>1642</v>
      </c>
      <c r="D1367" t="s">
        <v>81</v>
      </c>
      <c r="E1367" s="2" t="str">
        <f>HYPERLINK("capsilon://?command=openfolder&amp;siteaddress=FAM.docvelocity-na8.net&amp;folderid=FX453B7FDD-6531-5EBD-56BE-36226CAB24B2","FX21115193")</f>
        <v>FX21115193</v>
      </c>
      <c r="F1367" t="s">
        <v>19</v>
      </c>
      <c r="G1367" t="s">
        <v>19</v>
      </c>
      <c r="H1367" t="s">
        <v>82</v>
      </c>
      <c r="I1367" t="s">
        <v>3342</v>
      </c>
      <c r="J1367">
        <v>28</v>
      </c>
      <c r="K1367" t="s">
        <v>84</v>
      </c>
      <c r="L1367" t="s">
        <v>85</v>
      </c>
      <c r="M1367" t="s">
        <v>86</v>
      </c>
      <c r="N1367">
        <v>2</v>
      </c>
      <c r="O1367" s="1">
        <v>44529.664942129632</v>
      </c>
      <c r="P1367" s="1">
        <v>44529.715405092589</v>
      </c>
      <c r="Q1367">
        <v>3992</v>
      </c>
      <c r="R1367">
        <v>368</v>
      </c>
      <c r="S1367" t="b">
        <v>0</v>
      </c>
      <c r="T1367" t="s">
        <v>87</v>
      </c>
      <c r="U1367" t="b">
        <v>0</v>
      </c>
      <c r="V1367" t="s">
        <v>125</v>
      </c>
      <c r="W1367" s="1">
        <v>44529.700219907405</v>
      </c>
      <c r="X1367">
        <v>246</v>
      </c>
      <c r="Y1367">
        <v>21</v>
      </c>
      <c r="Z1367">
        <v>0</v>
      </c>
      <c r="AA1367">
        <v>21</v>
      </c>
      <c r="AB1367">
        <v>0</v>
      </c>
      <c r="AC1367">
        <v>2</v>
      </c>
      <c r="AD1367">
        <v>7</v>
      </c>
      <c r="AE1367">
        <v>0</v>
      </c>
      <c r="AF1367">
        <v>0</v>
      </c>
      <c r="AG1367">
        <v>0</v>
      </c>
      <c r="AH1367" t="s">
        <v>160</v>
      </c>
      <c r="AI1367" s="1">
        <v>44529.715405092589</v>
      </c>
      <c r="AJ1367">
        <v>122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7</v>
      </c>
      <c r="AQ1367">
        <v>0</v>
      </c>
      <c r="AR1367">
        <v>0</v>
      </c>
      <c r="AS1367">
        <v>0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>
      <c r="A1368" t="s">
        <v>3343</v>
      </c>
      <c r="B1368" t="s">
        <v>79</v>
      </c>
      <c r="C1368" t="s">
        <v>1642</v>
      </c>
      <c r="D1368" t="s">
        <v>81</v>
      </c>
      <c r="E1368" s="2" t="str">
        <f>HYPERLINK("capsilon://?command=openfolder&amp;siteaddress=FAM.docvelocity-na8.net&amp;folderid=FX453B7FDD-6531-5EBD-56BE-36226CAB24B2","FX21115193")</f>
        <v>FX21115193</v>
      </c>
      <c r="F1368" t="s">
        <v>19</v>
      </c>
      <c r="G1368" t="s">
        <v>19</v>
      </c>
      <c r="H1368" t="s">
        <v>82</v>
      </c>
      <c r="I1368" t="s">
        <v>3344</v>
      </c>
      <c r="J1368">
        <v>32</v>
      </c>
      <c r="K1368" t="s">
        <v>84</v>
      </c>
      <c r="L1368" t="s">
        <v>85</v>
      </c>
      <c r="M1368" t="s">
        <v>86</v>
      </c>
      <c r="N1368">
        <v>2</v>
      </c>
      <c r="O1368" s="1">
        <v>44529.66642361111</v>
      </c>
      <c r="P1368" s="1">
        <v>44529.720868055556</v>
      </c>
      <c r="Q1368">
        <v>3435</v>
      </c>
      <c r="R1368">
        <v>1269</v>
      </c>
      <c r="S1368" t="b">
        <v>0</v>
      </c>
      <c r="T1368" t="s">
        <v>87</v>
      </c>
      <c r="U1368" t="b">
        <v>0</v>
      </c>
      <c r="V1368" t="s">
        <v>125</v>
      </c>
      <c r="W1368" s="1">
        <v>44529.70957175926</v>
      </c>
      <c r="X1368">
        <v>806</v>
      </c>
      <c r="Y1368">
        <v>93</v>
      </c>
      <c r="Z1368">
        <v>0</v>
      </c>
      <c r="AA1368">
        <v>93</v>
      </c>
      <c r="AB1368">
        <v>0</v>
      </c>
      <c r="AC1368">
        <v>88</v>
      </c>
      <c r="AD1368">
        <v>-61</v>
      </c>
      <c r="AE1368">
        <v>0</v>
      </c>
      <c r="AF1368">
        <v>0</v>
      </c>
      <c r="AG1368">
        <v>0</v>
      </c>
      <c r="AH1368" t="s">
        <v>160</v>
      </c>
      <c r="AI1368" s="1">
        <v>44529.720868055556</v>
      </c>
      <c r="AJ1368">
        <v>463</v>
      </c>
      <c r="AK1368">
        <v>1</v>
      </c>
      <c r="AL1368">
        <v>0</v>
      </c>
      <c r="AM1368">
        <v>1</v>
      </c>
      <c r="AN1368">
        <v>0</v>
      </c>
      <c r="AO1368">
        <v>1</v>
      </c>
      <c r="AP1368">
        <v>-62</v>
      </c>
      <c r="AQ1368">
        <v>0</v>
      </c>
      <c r="AR1368">
        <v>0</v>
      </c>
      <c r="AS1368">
        <v>0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>
      <c r="A1369" t="s">
        <v>3345</v>
      </c>
      <c r="B1369" t="s">
        <v>79</v>
      </c>
      <c r="C1369" t="s">
        <v>1642</v>
      </c>
      <c r="D1369" t="s">
        <v>81</v>
      </c>
      <c r="E1369" s="2" t="str">
        <f>HYPERLINK("capsilon://?command=openfolder&amp;siteaddress=FAM.docvelocity-na8.net&amp;folderid=FX453B7FDD-6531-5EBD-56BE-36226CAB24B2","FX21115193")</f>
        <v>FX21115193</v>
      </c>
      <c r="F1369" t="s">
        <v>19</v>
      </c>
      <c r="G1369" t="s">
        <v>19</v>
      </c>
      <c r="H1369" t="s">
        <v>82</v>
      </c>
      <c r="I1369" t="s">
        <v>3346</v>
      </c>
      <c r="J1369">
        <v>28</v>
      </c>
      <c r="K1369" t="s">
        <v>84</v>
      </c>
      <c r="L1369" t="s">
        <v>85</v>
      </c>
      <c r="M1369" t="s">
        <v>86</v>
      </c>
      <c r="N1369">
        <v>2</v>
      </c>
      <c r="O1369" s="1">
        <v>44529.66684027778</v>
      </c>
      <c r="P1369" s="1">
        <v>44529.718159722222</v>
      </c>
      <c r="Q1369">
        <v>4132</v>
      </c>
      <c r="R1369">
        <v>302</v>
      </c>
      <c r="S1369" t="b">
        <v>0</v>
      </c>
      <c r="T1369" t="s">
        <v>87</v>
      </c>
      <c r="U1369" t="b">
        <v>0</v>
      </c>
      <c r="V1369" t="s">
        <v>125</v>
      </c>
      <c r="W1369" s="1">
        <v>44529.711863425924</v>
      </c>
      <c r="X1369">
        <v>194</v>
      </c>
      <c r="Y1369">
        <v>21</v>
      </c>
      <c r="Z1369">
        <v>0</v>
      </c>
      <c r="AA1369">
        <v>21</v>
      </c>
      <c r="AB1369">
        <v>0</v>
      </c>
      <c r="AC1369">
        <v>2</v>
      </c>
      <c r="AD1369">
        <v>7</v>
      </c>
      <c r="AE1369">
        <v>0</v>
      </c>
      <c r="AF1369">
        <v>0</v>
      </c>
      <c r="AG1369">
        <v>0</v>
      </c>
      <c r="AH1369" t="s">
        <v>104</v>
      </c>
      <c r="AI1369" s="1">
        <v>44529.718159722222</v>
      </c>
      <c r="AJ1369">
        <v>108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7</v>
      </c>
      <c r="AQ1369">
        <v>0</v>
      </c>
      <c r="AR1369">
        <v>0</v>
      </c>
      <c r="AS1369">
        <v>0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>
      <c r="A1370" t="s">
        <v>3347</v>
      </c>
      <c r="B1370" t="s">
        <v>79</v>
      </c>
      <c r="C1370" t="s">
        <v>1642</v>
      </c>
      <c r="D1370" t="s">
        <v>81</v>
      </c>
      <c r="E1370" s="2" t="str">
        <f>HYPERLINK("capsilon://?command=openfolder&amp;siteaddress=FAM.docvelocity-na8.net&amp;folderid=FX453B7FDD-6531-5EBD-56BE-36226CAB24B2","FX21115193")</f>
        <v>FX21115193</v>
      </c>
      <c r="F1370" t="s">
        <v>19</v>
      </c>
      <c r="G1370" t="s">
        <v>19</v>
      </c>
      <c r="H1370" t="s">
        <v>82</v>
      </c>
      <c r="I1370" t="s">
        <v>3348</v>
      </c>
      <c r="J1370">
        <v>32</v>
      </c>
      <c r="K1370" t="s">
        <v>84</v>
      </c>
      <c r="L1370" t="s">
        <v>85</v>
      </c>
      <c r="M1370" t="s">
        <v>86</v>
      </c>
      <c r="N1370">
        <v>2</v>
      </c>
      <c r="O1370" s="1">
        <v>44529.667673611111</v>
      </c>
      <c r="P1370" s="1">
        <v>44529.795393518521</v>
      </c>
      <c r="Q1370">
        <v>9866</v>
      </c>
      <c r="R1370">
        <v>1169</v>
      </c>
      <c r="S1370" t="b">
        <v>0</v>
      </c>
      <c r="T1370" t="s">
        <v>87</v>
      </c>
      <c r="U1370" t="b">
        <v>0</v>
      </c>
      <c r="V1370" t="s">
        <v>125</v>
      </c>
      <c r="W1370" s="1">
        <v>44529.719537037039</v>
      </c>
      <c r="X1370">
        <v>651</v>
      </c>
      <c r="Y1370">
        <v>93</v>
      </c>
      <c r="Z1370">
        <v>0</v>
      </c>
      <c r="AA1370">
        <v>93</v>
      </c>
      <c r="AB1370">
        <v>0</v>
      </c>
      <c r="AC1370">
        <v>89</v>
      </c>
      <c r="AD1370">
        <v>-61</v>
      </c>
      <c r="AE1370">
        <v>0</v>
      </c>
      <c r="AF1370">
        <v>0</v>
      </c>
      <c r="AG1370">
        <v>0</v>
      </c>
      <c r="AH1370" t="s">
        <v>104</v>
      </c>
      <c r="AI1370" s="1">
        <v>44529.795393518521</v>
      </c>
      <c r="AJ1370">
        <v>518</v>
      </c>
      <c r="AK1370">
        <v>2</v>
      </c>
      <c r="AL1370">
        <v>0</v>
      </c>
      <c r="AM1370">
        <v>2</v>
      </c>
      <c r="AN1370">
        <v>0</v>
      </c>
      <c r="AO1370">
        <v>2</v>
      </c>
      <c r="AP1370">
        <v>-63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>
      <c r="A1371" t="s">
        <v>3349</v>
      </c>
      <c r="B1371" t="s">
        <v>79</v>
      </c>
      <c r="C1371" t="s">
        <v>1642</v>
      </c>
      <c r="D1371" t="s">
        <v>81</v>
      </c>
      <c r="E1371" s="2" t="str">
        <f>HYPERLINK("capsilon://?command=openfolder&amp;siteaddress=FAM.docvelocity-na8.net&amp;folderid=FX453B7FDD-6531-5EBD-56BE-36226CAB24B2","FX21115193")</f>
        <v>FX21115193</v>
      </c>
      <c r="F1371" t="s">
        <v>19</v>
      </c>
      <c r="G1371" t="s">
        <v>19</v>
      </c>
      <c r="H1371" t="s">
        <v>82</v>
      </c>
      <c r="I1371" t="s">
        <v>3350</v>
      </c>
      <c r="J1371">
        <v>32</v>
      </c>
      <c r="K1371" t="s">
        <v>84</v>
      </c>
      <c r="L1371" t="s">
        <v>85</v>
      </c>
      <c r="M1371" t="s">
        <v>86</v>
      </c>
      <c r="N1371">
        <v>2</v>
      </c>
      <c r="O1371" s="1">
        <v>44529.668993055559</v>
      </c>
      <c r="P1371" s="1">
        <v>44529.799097222225</v>
      </c>
      <c r="Q1371">
        <v>9651</v>
      </c>
      <c r="R1371">
        <v>1590</v>
      </c>
      <c r="S1371" t="b">
        <v>0</v>
      </c>
      <c r="T1371" t="s">
        <v>87</v>
      </c>
      <c r="U1371" t="b">
        <v>0</v>
      </c>
      <c r="V1371" t="s">
        <v>125</v>
      </c>
      <c r="W1371" s="1">
        <v>44529.734259259261</v>
      </c>
      <c r="X1371">
        <v>1271</v>
      </c>
      <c r="Y1371">
        <v>93</v>
      </c>
      <c r="Z1371">
        <v>0</v>
      </c>
      <c r="AA1371">
        <v>93</v>
      </c>
      <c r="AB1371">
        <v>0</v>
      </c>
      <c r="AC1371">
        <v>88</v>
      </c>
      <c r="AD1371">
        <v>-61</v>
      </c>
      <c r="AE1371">
        <v>0</v>
      </c>
      <c r="AF1371">
        <v>0</v>
      </c>
      <c r="AG1371">
        <v>0</v>
      </c>
      <c r="AH1371" t="s">
        <v>104</v>
      </c>
      <c r="AI1371" s="1">
        <v>44529.799097222225</v>
      </c>
      <c r="AJ1371">
        <v>319</v>
      </c>
      <c r="AK1371">
        <v>2</v>
      </c>
      <c r="AL1371">
        <v>0</v>
      </c>
      <c r="AM1371">
        <v>2</v>
      </c>
      <c r="AN1371">
        <v>0</v>
      </c>
      <c r="AO1371">
        <v>2</v>
      </c>
      <c r="AP1371">
        <v>-63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>
      <c r="A1372" t="s">
        <v>3351</v>
      </c>
      <c r="B1372" t="s">
        <v>79</v>
      </c>
      <c r="C1372" t="s">
        <v>312</v>
      </c>
      <c r="D1372" t="s">
        <v>81</v>
      </c>
      <c r="E1372" s="2" t="str">
        <f>HYPERLINK("capsilon://?command=openfolder&amp;siteaddress=FAM.docvelocity-na8.net&amp;folderid=FX81158251-FE5D-0BCE-FAED-09F4658DBB50","FX21111801")</f>
        <v>FX21111801</v>
      </c>
      <c r="F1372" t="s">
        <v>19</v>
      </c>
      <c r="G1372" t="s">
        <v>19</v>
      </c>
      <c r="H1372" t="s">
        <v>82</v>
      </c>
      <c r="I1372" t="s">
        <v>3352</v>
      </c>
      <c r="J1372">
        <v>66</v>
      </c>
      <c r="K1372" t="s">
        <v>84</v>
      </c>
      <c r="L1372" t="s">
        <v>85</v>
      </c>
      <c r="M1372" t="s">
        <v>86</v>
      </c>
      <c r="N1372">
        <v>2</v>
      </c>
      <c r="O1372" s="1">
        <v>44529.680289351854</v>
      </c>
      <c r="P1372" s="1">
        <v>44529.799270833333</v>
      </c>
      <c r="Q1372">
        <v>10069</v>
      </c>
      <c r="R1372">
        <v>211</v>
      </c>
      <c r="S1372" t="b">
        <v>0</v>
      </c>
      <c r="T1372" t="s">
        <v>87</v>
      </c>
      <c r="U1372" t="b">
        <v>0</v>
      </c>
      <c r="V1372" t="s">
        <v>125</v>
      </c>
      <c r="W1372" s="1">
        <v>44529.734513888892</v>
      </c>
      <c r="X1372">
        <v>22</v>
      </c>
      <c r="Y1372">
        <v>0</v>
      </c>
      <c r="Z1372">
        <v>0</v>
      </c>
      <c r="AA1372">
        <v>0</v>
      </c>
      <c r="AB1372">
        <v>52</v>
      </c>
      <c r="AC1372">
        <v>0</v>
      </c>
      <c r="AD1372">
        <v>66</v>
      </c>
      <c r="AE1372">
        <v>0</v>
      </c>
      <c r="AF1372">
        <v>0</v>
      </c>
      <c r="AG1372">
        <v>0</v>
      </c>
      <c r="AH1372" t="s">
        <v>104</v>
      </c>
      <c r="AI1372" s="1">
        <v>44529.799270833333</v>
      </c>
      <c r="AJ1372">
        <v>15</v>
      </c>
      <c r="AK1372">
        <v>0</v>
      </c>
      <c r="AL1372">
        <v>0</v>
      </c>
      <c r="AM1372">
        <v>0</v>
      </c>
      <c r="AN1372">
        <v>52</v>
      </c>
      <c r="AO1372">
        <v>0</v>
      </c>
      <c r="AP1372">
        <v>66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>
      <c r="A1373" t="s">
        <v>3353</v>
      </c>
      <c r="B1373" t="s">
        <v>79</v>
      </c>
      <c r="C1373" t="s">
        <v>3354</v>
      </c>
      <c r="D1373" t="s">
        <v>81</v>
      </c>
      <c r="E1373" s="2" t="str">
        <f>HYPERLINK("capsilon://?command=openfolder&amp;siteaddress=FAM.docvelocity-na8.net&amp;folderid=FXB5EB0A82-7894-8119-6E41-ADA8668FB0D8","FX21109621")</f>
        <v>FX21109621</v>
      </c>
      <c r="F1373" t="s">
        <v>19</v>
      </c>
      <c r="G1373" t="s">
        <v>19</v>
      </c>
      <c r="H1373" t="s">
        <v>82</v>
      </c>
      <c r="I1373" t="s">
        <v>3355</v>
      </c>
      <c r="J1373">
        <v>66</v>
      </c>
      <c r="K1373" t="s">
        <v>84</v>
      </c>
      <c r="L1373" t="s">
        <v>85</v>
      </c>
      <c r="M1373" t="s">
        <v>86</v>
      </c>
      <c r="N1373">
        <v>2</v>
      </c>
      <c r="O1373" s="1">
        <v>44529.681863425925</v>
      </c>
      <c r="P1373" s="1">
        <v>44529.799479166664</v>
      </c>
      <c r="Q1373">
        <v>10078</v>
      </c>
      <c r="R1373">
        <v>84</v>
      </c>
      <c r="S1373" t="b">
        <v>0</v>
      </c>
      <c r="T1373" t="s">
        <v>87</v>
      </c>
      <c r="U1373" t="b">
        <v>0</v>
      </c>
      <c r="V1373" t="s">
        <v>125</v>
      </c>
      <c r="W1373" s="1">
        <v>44529.735300925924</v>
      </c>
      <c r="X1373">
        <v>67</v>
      </c>
      <c r="Y1373">
        <v>0</v>
      </c>
      <c r="Z1373">
        <v>0</v>
      </c>
      <c r="AA1373">
        <v>0</v>
      </c>
      <c r="AB1373">
        <v>52</v>
      </c>
      <c r="AC1373">
        <v>0</v>
      </c>
      <c r="AD1373">
        <v>66</v>
      </c>
      <c r="AE1373">
        <v>0</v>
      </c>
      <c r="AF1373">
        <v>0</v>
      </c>
      <c r="AG1373">
        <v>0</v>
      </c>
      <c r="AH1373" t="s">
        <v>104</v>
      </c>
      <c r="AI1373" s="1">
        <v>44529.799479166664</v>
      </c>
      <c r="AJ1373">
        <v>17</v>
      </c>
      <c r="AK1373">
        <v>0</v>
      </c>
      <c r="AL1373">
        <v>0</v>
      </c>
      <c r="AM1373">
        <v>0</v>
      </c>
      <c r="AN1373">
        <v>52</v>
      </c>
      <c r="AO1373">
        <v>0</v>
      </c>
      <c r="AP1373">
        <v>66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>
      <c r="A1374" t="s">
        <v>3356</v>
      </c>
      <c r="B1374" t="s">
        <v>79</v>
      </c>
      <c r="C1374" t="s">
        <v>3333</v>
      </c>
      <c r="D1374" t="s">
        <v>81</v>
      </c>
      <c r="E1374" s="2" t="str">
        <f>HYPERLINK("capsilon://?command=openfolder&amp;siteaddress=FAM.docvelocity-na8.net&amp;folderid=FXEFCFF39D-0583-7EF7-7D45-02F158D4F3CB","FX21097977")</f>
        <v>FX21097977</v>
      </c>
      <c r="F1374" t="s">
        <v>19</v>
      </c>
      <c r="G1374" t="s">
        <v>19</v>
      </c>
      <c r="H1374" t="s">
        <v>82</v>
      </c>
      <c r="I1374" t="s">
        <v>3357</v>
      </c>
      <c r="J1374">
        <v>38</v>
      </c>
      <c r="K1374" t="s">
        <v>84</v>
      </c>
      <c r="L1374" t="s">
        <v>85</v>
      </c>
      <c r="M1374" t="s">
        <v>86</v>
      </c>
      <c r="N1374">
        <v>2</v>
      </c>
      <c r="O1374" s="1">
        <v>44529.684618055559</v>
      </c>
      <c r="P1374" s="1">
        <v>44529.802488425928</v>
      </c>
      <c r="Q1374">
        <v>9418</v>
      </c>
      <c r="R1374">
        <v>766</v>
      </c>
      <c r="S1374" t="b">
        <v>0</v>
      </c>
      <c r="T1374" t="s">
        <v>87</v>
      </c>
      <c r="U1374" t="b">
        <v>0</v>
      </c>
      <c r="V1374" t="s">
        <v>125</v>
      </c>
      <c r="W1374" s="1">
        <v>44529.74119212963</v>
      </c>
      <c r="X1374">
        <v>507</v>
      </c>
      <c r="Y1374">
        <v>37</v>
      </c>
      <c r="Z1374">
        <v>0</v>
      </c>
      <c r="AA1374">
        <v>37</v>
      </c>
      <c r="AB1374">
        <v>0</v>
      </c>
      <c r="AC1374">
        <v>34</v>
      </c>
      <c r="AD1374">
        <v>1</v>
      </c>
      <c r="AE1374">
        <v>0</v>
      </c>
      <c r="AF1374">
        <v>0</v>
      </c>
      <c r="AG1374">
        <v>0</v>
      </c>
      <c r="AH1374" t="s">
        <v>104</v>
      </c>
      <c r="AI1374" s="1">
        <v>44529.802488425928</v>
      </c>
      <c r="AJ1374">
        <v>259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1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>
      <c r="A1375" t="s">
        <v>3358</v>
      </c>
      <c r="B1375" t="s">
        <v>79</v>
      </c>
      <c r="C1375" t="s">
        <v>1565</v>
      </c>
      <c r="D1375" t="s">
        <v>81</v>
      </c>
      <c r="E1375" s="2" t="str">
        <f>HYPERLINK("capsilon://?command=openfolder&amp;siteaddress=FAM.docvelocity-na8.net&amp;folderid=FXB22439C6-D2FB-E4A1-C30C-6243A52ED7DA","FX21099814")</f>
        <v>FX21099814</v>
      </c>
      <c r="F1375" t="s">
        <v>19</v>
      </c>
      <c r="G1375" t="s">
        <v>19</v>
      </c>
      <c r="H1375" t="s">
        <v>82</v>
      </c>
      <c r="I1375" t="s">
        <v>3359</v>
      </c>
      <c r="J1375">
        <v>66</v>
      </c>
      <c r="K1375" t="s">
        <v>84</v>
      </c>
      <c r="L1375" t="s">
        <v>85</v>
      </c>
      <c r="M1375" t="s">
        <v>86</v>
      </c>
      <c r="N1375">
        <v>1</v>
      </c>
      <c r="O1375" s="1">
        <v>44529.686597222222</v>
      </c>
      <c r="P1375" s="1">
        <v>44529.75880787037</v>
      </c>
      <c r="Q1375">
        <v>5493</v>
      </c>
      <c r="R1375">
        <v>746</v>
      </c>
      <c r="S1375" t="b">
        <v>0</v>
      </c>
      <c r="T1375" t="s">
        <v>87</v>
      </c>
      <c r="U1375" t="b">
        <v>0</v>
      </c>
      <c r="V1375" t="s">
        <v>181</v>
      </c>
      <c r="W1375" s="1">
        <v>44529.75880787037</v>
      </c>
      <c r="X1375">
        <v>67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66</v>
      </c>
      <c r="AE1375">
        <v>52</v>
      </c>
      <c r="AF1375">
        <v>0</v>
      </c>
      <c r="AG1375">
        <v>2</v>
      </c>
      <c r="AH1375" t="s">
        <v>87</v>
      </c>
      <c r="AI1375" t="s">
        <v>87</v>
      </c>
      <c r="AJ1375" t="s">
        <v>87</v>
      </c>
      <c r="AK1375" t="s">
        <v>87</v>
      </c>
      <c r="AL1375" t="s">
        <v>87</v>
      </c>
      <c r="AM1375" t="s">
        <v>87</v>
      </c>
      <c r="AN1375" t="s">
        <v>87</v>
      </c>
      <c r="AO1375" t="s">
        <v>87</v>
      </c>
      <c r="AP1375" t="s">
        <v>87</v>
      </c>
      <c r="AQ1375" t="s">
        <v>87</v>
      </c>
      <c r="AR1375" t="s">
        <v>87</v>
      </c>
      <c r="AS1375" t="s">
        <v>87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>
      <c r="A1376" t="s">
        <v>3360</v>
      </c>
      <c r="B1376" t="s">
        <v>79</v>
      </c>
      <c r="C1376" t="s">
        <v>488</v>
      </c>
      <c r="D1376" t="s">
        <v>81</v>
      </c>
      <c r="E1376" s="2" t="str">
        <f>HYPERLINK("capsilon://?command=openfolder&amp;siteaddress=FAM.docvelocity-na8.net&amp;folderid=FX7A7933BC-B3C5-44F4-1386-3187626FF3E2","FX211013202")</f>
        <v>FX211013202</v>
      </c>
      <c r="F1376" t="s">
        <v>19</v>
      </c>
      <c r="G1376" t="s">
        <v>19</v>
      </c>
      <c r="H1376" t="s">
        <v>82</v>
      </c>
      <c r="I1376" t="s">
        <v>3361</v>
      </c>
      <c r="J1376">
        <v>66</v>
      </c>
      <c r="K1376" t="s">
        <v>84</v>
      </c>
      <c r="L1376" t="s">
        <v>85</v>
      </c>
      <c r="M1376" t="s">
        <v>86</v>
      </c>
      <c r="N1376">
        <v>2</v>
      </c>
      <c r="O1376" s="1">
        <v>44529.695219907408</v>
      </c>
      <c r="P1376" s="1">
        <v>44529.802835648145</v>
      </c>
      <c r="Q1376">
        <v>9227</v>
      </c>
      <c r="R1376">
        <v>71</v>
      </c>
      <c r="S1376" t="b">
        <v>0</v>
      </c>
      <c r="T1376" t="s">
        <v>87</v>
      </c>
      <c r="U1376" t="b">
        <v>0</v>
      </c>
      <c r="V1376" t="s">
        <v>125</v>
      </c>
      <c r="W1376" s="1">
        <v>44529.742094907408</v>
      </c>
      <c r="X1376">
        <v>42</v>
      </c>
      <c r="Y1376">
        <v>0</v>
      </c>
      <c r="Z1376">
        <v>0</v>
      </c>
      <c r="AA1376">
        <v>0</v>
      </c>
      <c r="AB1376">
        <v>52</v>
      </c>
      <c r="AC1376">
        <v>0</v>
      </c>
      <c r="AD1376">
        <v>66</v>
      </c>
      <c r="AE1376">
        <v>0</v>
      </c>
      <c r="AF1376">
        <v>0</v>
      </c>
      <c r="AG1376">
        <v>0</v>
      </c>
      <c r="AH1376" t="s">
        <v>104</v>
      </c>
      <c r="AI1376" s="1">
        <v>44529.802835648145</v>
      </c>
      <c r="AJ1376">
        <v>29</v>
      </c>
      <c r="AK1376">
        <v>0</v>
      </c>
      <c r="AL1376">
        <v>0</v>
      </c>
      <c r="AM1376">
        <v>0</v>
      </c>
      <c r="AN1376">
        <v>52</v>
      </c>
      <c r="AO1376">
        <v>0</v>
      </c>
      <c r="AP1376">
        <v>66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>
      <c r="A1377" t="s">
        <v>3362</v>
      </c>
      <c r="B1377" t="s">
        <v>79</v>
      </c>
      <c r="C1377" t="s">
        <v>2560</v>
      </c>
      <c r="D1377" t="s">
        <v>81</v>
      </c>
      <c r="E1377" s="2" t="str">
        <f>HYPERLINK("capsilon://?command=openfolder&amp;siteaddress=FAM.docvelocity-na8.net&amp;folderid=FX9F0B5E89-546B-1552-3403-88EB2DEEBDC1","FX21119627")</f>
        <v>FX21119627</v>
      </c>
      <c r="F1377" t="s">
        <v>19</v>
      </c>
      <c r="G1377" t="s">
        <v>19</v>
      </c>
      <c r="H1377" t="s">
        <v>82</v>
      </c>
      <c r="I1377" t="s">
        <v>3363</v>
      </c>
      <c r="J1377">
        <v>66</v>
      </c>
      <c r="K1377" t="s">
        <v>84</v>
      </c>
      <c r="L1377" t="s">
        <v>85</v>
      </c>
      <c r="M1377" t="s">
        <v>86</v>
      </c>
      <c r="N1377">
        <v>2</v>
      </c>
      <c r="O1377" s="1">
        <v>44529.701481481483</v>
      </c>
      <c r="P1377" s="1">
        <v>44529.805393518516</v>
      </c>
      <c r="Q1377">
        <v>8393</v>
      </c>
      <c r="R1377">
        <v>585</v>
      </c>
      <c r="S1377" t="b">
        <v>0</v>
      </c>
      <c r="T1377" t="s">
        <v>87</v>
      </c>
      <c r="U1377" t="b">
        <v>0</v>
      </c>
      <c r="V1377" t="s">
        <v>125</v>
      </c>
      <c r="W1377" s="1">
        <v>44529.746331018519</v>
      </c>
      <c r="X1377">
        <v>365</v>
      </c>
      <c r="Y1377">
        <v>52</v>
      </c>
      <c r="Z1377">
        <v>0</v>
      </c>
      <c r="AA1377">
        <v>52</v>
      </c>
      <c r="AB1377">
        <v>0</v>
      </c>
      <c r="AC1377">
        <v>34</v>
      </c>
      <c r="AD1377">
        <v>14</v>
      </c>
      <c r="AE1377">
        <v>0</v>
      </c>
      <c r="AF1377">
        <v>0</v>
      </c>
      <c r="AG1377">
        <v>0</v>
      </c>
      <c r="AH1377" t="s">
        <v>104</v>
      </c>
      <c r="AI1377" s="1">
        <v>44529.805393518516</v>
      </c>
      <c r="AJ1377">
        <v>220</v>
      </c>
      <c r="AK1377">
        <v>1</v>
      </c>
      <c r="AL1377">
        <v>0</v>
      </c>
      <c r="AM1377">
        <v>1</v>
      </c>
      <c r="AN1377">
        <v>0</v>
      </c>
      <c r="AO1377">
        <v>1</v>
      </c>
      <c r="AP1377">
        <v>13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>
      <c r="A1378" t="s">
        <v>3364</v>
      </c>
      <c r="B1378" t="s">
        <v>79</v>
      </c>
      <c r="C1378" t="s">
        <v>2097</v>
      </c>
      <c r="D1378" t="s">
        <v>81</v>
      </c>
      <c r="E1378" s="2" t="str">
        <f>HYPERLINK("capsilon://?command=openfolder&amp;siteaddress=FAM.docvelocity-na8.net&amp;folderid=FX0D11BFE7-5BAC-3BF5-C3B5-3DF1C4F7F2F5","FX21117386")</f>
        <v>FX21117386</v>
      </c>
      <c r="F1378" t="s">
        <v>19</v>
      </c>
      <c r="G1378" t="s">
        <v>19</v>
      </c>
      <c r="H1378" t="s">
        <v>82</v>
      </c>
      <c r="I1378" t="s">
        <v>3365</v>
      </c>
      <c r="J1378">
        <v>66</v>
      </c>
      <c r="K1378" t="s">
        <v>84</v>
      </c>
      <c r="L1378" t="s">
        <v>85</v>
      </c>
      <c r="M1378" t="s">
        <v>86</v>
      </c>
      <c r="N1378">
        <v>2</v>
      </c>
      <c r="O1378" s="1">
        <v>44529.704259259262</v>
      </c>
      <c r="P1378" s="1">
        <v>44529.807164351849</v>
      </c>
      <c r="Q1378">
        <v>8486</v>
      </c>
      <c r="R1378">
        <v>405</v>
      </c>
      <c r="S1378" t="b">
        <v>0</v>
      </c>
      <c r="T1378" t="s">
        <v>87</v>
      </c>
      <c r="U1378" t="b">
        <v>0</v>
      </c>
      <c r="V1378" t="s">
        <v>125</v>
      </c>
      <c r="W1378" s="1">
        <v>44529.749282407407</v>
      </c>
      <c r="X1378">
        <v>253</v>
      </c>
      <c r="Y1378">
        <v>52</v>
      </c>
      <c r="Z1378">
        <v>0</v>
      </c>
      <c r="AA1378">
        <v>52</v>
      </c>
      <c r="AB1378">
        <v>0</v>
      </c>
      <c r="AC1378">
        <v>25</v>
      </c>
      <c r="AD1378">
        <v>14</v>
      </c>
      <c r="AE1378">
        <v>0</v>
      </c>
      <c r="AF1378">
        <v>0</v>
      </c>
      <c r="AG1378">
        <v>0</v>
      </c>
      <c r="AH1378" t="s">
        <v>104</v>
      </c>
      <c r="AI1378" s="1">
        <v>44529.807164351849</v>
      </c>
      <c r="AJ1378">
        <v>152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14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>
      <c r="A1379" t="s">
        <v>3366</v>
      </c>
      <c r="B1379" t="s">
        <v>79</v>
      </c>
      <c r="C1379" t="s">
        <v>2560</v>
      </c>
      <c r="D1379" t="s">
        <v>81</v>
      </c>
      <c r="E1379" s="2" t="str">
        <f>HYPERLINK("capsilon://?command=openfolder&amp;siteaddress=FAM.docvelocity-na8.net&amp;folderid=FX9F0B5E89-546B-1552-3403-88EB2DEEBDC1","FX21119627")</f>
        <v>FX21119627</v>
      </c>
      <c r="F1379" t="s">
        <v>19</v>
      </c>
      <c r="G1379" t="s">
        <v>19</v>
      </c>
      <c r="H1379" t="s">
        <v>82</v>
      </c>
      <c r="I1379" t="s">
        <v>3367</v>
      </c>
      <c r="J1379">
        <v>66</v>
      </c>
      <c r="K1379" t="s">
        <v>84</v>
      </c>
      <c r="L1379" t="s">
        <v>85</v>
      </c>
      <c r="M1379" t="s">
        <v>86</v>
      </c>
      <c r="N1379">
        <v>2</v>
      </c>
      <c r="O1379" s="1">
        <v>44529.704930555556</v>
      </c>
      <c r="P1379" s="1">
        <v>44529.809594907405</v>
      </c>
      <c r="Q1379">
        <v>8368</v>
      </c>
      <c r="R1379">
        <v>675</v>
      </c>
      <c r="S1379" t="b">
        <v>0</v>
      </c>
      <c r="T1379" t="s">
        <v>87</v>
      </c>
      <c r="U1379" t="b">
        <v>0</v>
      </c>
      <c r="V1379" t="s">
        <v>173</v>
      </c>
      <c r="W1379" s="1">
        <v>44529.753449074073</v>
      </c>
      <c r="X1379">
        <v>466</v>
      </c>
      <c r="Y1379">
        <v>52</v>
      </c>
      <c r="Z1379">
        <v>0</v>
      </c>
      <c r="AA1379">
        <v>52</v>
      </c>
      <c r="AB1379">
        <v>0</v>
      </c>
      <c r="AC1379">
        <v>31</v>
      </c>
      <c r="AD1379">
        <v>14</v>
      </c>
      <c r="AE1379">
        <v>0</v>
      </c>
      <c r="AF1379">
        <v>0</v>
      </c>
      <c r="AG1379">
        <v>0</v>
      </c>
      <c r="AH1379" t="s">
        <v>104</v>
      </c>
      <c r="AI1379" s="1">
        <v>44529.809594907405</v>
      </c>
      <c r="AJ1379">
        <v>209</v>
      </c>
      <c r="AK1379">
        <v>1</v>
      </c>
      <c r="AL1379">
        <v>0</v>
      </c>
      <c r="AM1379">
        <v>1</v>
      </c>
      <c r="AN1379">
        <v>0</v>
      </c>
      <c r="AO1379">
        <v>1</v>
      </c>
      <c r="AP1379">
        <v>13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>
      <c r="A1380" t="s">
        <v>3368</v>
      </c>
      <c r="B1380" t="s">
        <v>79</v>
      </c>
      <c r="C1380" t="s">
        <v>3369</v>
      </c>
      <c r="D1380" t="s">
        <v>81</v>
      </c>
      <c r="E1380" s="2" t="str">
        <f>HYPERLINK("capsilon://?command=openfolder&amp;siteaddress=FAM.docvelocity-na8.net&amp;folderid=FXEFE85472-AE07-5218-419E-D6C0669951AB","FX211113328")</f>
        <v>FX211113328</v>
      </c>
      <c r="F1380" t="s">
        <v>19</v>
      </c>
      <c r="G1380" t="s">
        <v>19</v>
      </c>
      <c r="H1380" t="s">
        <v>82</v>
      </c>
      <c r="I1380" t="s">
        <v>3370</v>
      </c>
      <c r="J1380">
        <v>56</v>
      </c>
      <c r="K1380" t="s">
        <v>84</v>
      </c>
      <c r="L1380" t="s">
        <v>85</v>
      </c>
      <c r="M1380" t="s">
        <v>86</v>
      </c>
      <c r="N1380">
        <v>2</v>
      </c>
      <c r="O1380" s="1">
        <v>44529.707824074074</v>
      </c>
      <c r="P1380" s="1">
        <v>44529.810995370368</v>
      </c>
      <c r="Q1380">
        <v>8618</v>
      </c>
      <c r="R1380">
        <v>296</v>
      </c>
      <c r="S1380" t="b">
        <v>0</v>
      </c>
      <c r="T1380" t="s">
        <v>87</v>
      </c>
      <c r="U1380" t="b">
        <v>0</v>
      </c>
      <c r="V1380" t="s">
        <v>125</v>
      </c>
      <c r="W1380" s="1">
        <v>44529.751331018517</v>
      </c>
      <c r="X1380">
        <v>176</v>
      </c>
      <c r="Y1380">
        <v>21</v>
      </c>
      <c r="Z1380">
        <v>0</v>
      </c>
      <c r="AA1380">
        <v>21</v>
      </c>
      <c r="AB1380">
        <v>21</v>
      </c>
      <c r="AC1380">
        <v>3</v>
      </c>
      <c r="AD1380">
        <v>35</v>
      </c>
      <c r="AE1380">
        <v>0</v>
      </c>
      <c r="AF1380">
        <v>0</v>
      </c>
      <c r="AG1380">
        <v>0</v>
      </c>
      <c r="AH1380" t="s">
        <v>104</v>
      </c>
      <c r="AI1380" s="1">
        <v>44529.810995370368</v>
      </c>
      <c r="AJ1380">
        <v>120</v>
      </c>
      <c r="AK1380">
        <v>0</v>
      </c>
      <c r="AL1380">
        <v>0</v>
      </c>
      <c r="AM1380">
        <v>0</v>
      </c>
      <c r="AN1380">
        <v>21</v>
      </c>
      <c r="AO1380">
        <v>0</v>
      </c>
      <c r="AP1380">
        <v>35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>
      <c r="A1381" t="s">
        <v>3371</v>
      </c>
      <c r="B1381" t="s">
        <v>79</v>
      </c>
      <c r="C1381" t="s">
        <v>3372</v>
      </c>
      <c r="D1381" t="s">
        <v>81</v>
      </c>
      <c r="E1381" s="2" t="str">
        <f>HYPERLINK("capsilon://?command=openfolder&amp;siteaddress=FAM.docvelocity-na8.net&amp;folderid=FXA0BFB77C-2015-0DF4-C8F6-3B033C01B74F","FX211114044")</f>
        <v>FX211114044</v>
      </c>
      <c r="F1381" t="s">
        <v>19</v>
      </c>
      <c r="G1381" t="s">
        <v>19</v>
      </c>
      <c r="H1381" t="s">
        <v>82</v>
      </c>
      <c r="I1381" t="s">
        <v>3373</v>
      </c>
      <c r="J1381">
        <v>212</v>
      </c>
      <c r="K1381" t="s">
        <v>84</v>
      </c>
      <c r="L1381" t="s">
        <v>85</v>
      </c>
      <c r="M1381" t="s">
        <v>86</v>
      </c>
      <c r="N1381">
        <v>2</v>
      </c>
      <c r="O1381" s="1">
        <v>44529.712858796294</v>
      </c>
      <c r="P1381" s="1">
        <v>44529.820902777778</v>
      </c>
      <c r="Q1381">
        <v>7670</v>
      </c>
      <c r="R1381">
        <v>1665</v>
      </c>
      <c r="S1381" t="b">
        <v>0</v>
      </c>
      <c r="T1381" t="s">
        <v>87</v>
      </c>
      <c r="U1381" t="b">
        <v>0</v>
      </c>
      <c r="V1381" t="s">
        <v>125</v>
      </c>
      <c r="W1381" s="1">
        <v>44529.765648148146</v>
      </c>
      <c r="X1381">
        <v>810</v>
      </c>
      <c r="Y1381">
        <v>187</v>
      </c>
      <c r="Z1381">
        <v>0</v>
      </c>
      <c r="AA1381">
        <v>187</v>
      </c>
      <c r="AB1381">
        <v>0</v>
      </c>
      <c r="AC1381">
        <v>40</v>
      </c>
      <c r="AD1381">
        <v>25</v>
      </c>
      <c r="AE1381">
        <v>0</v>
      </c>
      <c r="AF1381">
        <v>0</v>
      </c>
      <c r="AG1381">
        <v>0</v>
      </c>
      <c r="AH1381" t="s">
        <v>104</v>
      </c>
      <c r="AI1381" s="1">
        <v>44529.820902777778</v>
      </c>
      <c r="AJ1381">
        <v>855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25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>
      <c r="A1382" t="s">
        <v>3374</v>
      </c>
      <c r="B1382" t="s">
        <v>79</v>
      </c>
      <c r="C1382" t="s">
        <v>106</v>
      </c>
      <c r="D1382" t="s">
        <v>81</v>
      </c>
      <c r="E1382" s="2" t="str">
        <f>HYPERLINK("capsilon://?command=openfolder&amp;siteaddress=FAM.docvelocity-na8.net&amp;folderid=FX898BA4D6-7550-58F8-A600-DA01CE722CCD","FX211013295")</f>
        <v>FX211013295</v>
      </c>
      <c r="F1382" t="s">
        <v>19</v>
      </c>
      <c r="G1382" t="s">
        <v>19</v>
      </c>
      <c r="H1382" t="s">
        <v>82</v>
      </c>
      <c r="I1382" t="s">
        <v>3375</v>
      </c>
      <c r="J1382">
        <v>38</v>
      </c>
      <c r="K1382" t="s">
        <v>84</v>
      </c>
      <c r="L1382" t="s">
        <v>85</v>
      </c>
      <c r="M1382" t="s">
        <v>86</v>
      </c>
      <c r="N1382">
        <v>2</v>
      </c>
      <c r="O1382" s="1">
        <v>44529.715717592589</v>
      </c>
      <c r="P1382" s="1">
        <v>44529.823530092595</v>
      </c>
      <c r="Q1382">
        <v>8917</v>
      </c>
      <c r="R1382">
        <v>398</v>
      </c>
      <c r="S1382" t="b">
        <v>0</v>
      </c>
      <c r="T1382" t="s">
        <v>87</v>
      </c>
      <c r="U1382" t="b">
        <v>0</v>
      </c>
      <c r="V1382" t="s">
        <v>181</v>
      </c>
      <c r="W1382" s="1">
        <v>44529.761493055557</v>
      </c>
      <c r="X1382">
        <v>231</v>
      </c>
      <c r="Y1382">
        <v>37</v>
      </c>
      <c r="Z1382">
        <v>0</v>
      </c>
      <c r="AA1382">
        <v>37</v>
      </c>
      <c r="AB1382">
        <v>0</v>
      </c>
      <c r="AC1382">
        <v>23</v>
      </c>
      <c r="AD1382">
        <v>1</v>
      </c>
      <c r="AE1382">
        <v>0</v>
      </c>
      <c r="AF1382">
        <v>0</v>
      </c>
      <c r="AG1382">
        <v>0</v>
      </c>
      <c r="AH1382" t="s">
        <v>104</v>
      </c>
      <c r="AI1382" s="1">
        <v>44529.823530092595</v>
      </c>
      <c r="AJ1382">
        <v>120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1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>
      <c r="A1383" t="s">
        <v>3376</v>
      </c>
      <c r="B1383" t="s">
        <v>79</v>
      </c>
      <c r="C1383" t="s">
        <v>2156</v>
      </c>
      <c r="D1383" t="s">
        <v>81</v>
      </c>
      <c r="E1383" s="2" t="str">
        <f>HYPERLINK("capsilon://?command=openfolder&amp;siteaddress=FAM.docvelocity-na8.net&amp;folderid=FX04989B3C-243D-67FA-252A-959A1A261685","FX21118800")</f>
        <v>FX21118800</v>
      </c>
      <c r="F1383" t="s">
        <v>19</v>
      </c>
      <c r="G1383" t="s">
        <v>19</v>
      </c>
      <c r="H1383" t="s">
        <v>82</v>
      </c>
      <c r="I1383" t="s">
        <v>3377</v>
      </c>
      <c r="J1383">
        <v>66</v>
      </c>
      <c r="K1383" t="s">
        <v>84</v>
      </c>
      <c r="L1383" t="s">
        <v>85</v>
      </c>
      <c r="M1383" t="s">
        <v>86</v>
      </c>
      <c r="N1383">
        <v>2</v>
      </c>
      <c r="O1383" s="1">
        <v>44529.73033564815</v>
      </c>
      <c r="P1383" s="1">
        <v>44529.825590277775</v>
      </c>
      <c r="Q1383">
        <v>7850</v>
      </c>
      <c r="R1383">
        <v>380</v>
      </c>
      <c r="S1383" t="b">
        <v>0</v>
      </c>
      <c r="T1383" t="s">
        <v>87</v>
      </c>
      <c r="U1383" t="b">
        <v>0</v>
      </c>
      <c r="V1383" t="s">
        <v>173</v>
      </c>
      <c r="W1383" s="1">
        <v>44529.763518518521</v>
      </c>
      <c r="X1383">
        <v>232</v>
      </c>
      <c r="Y1383">
        <v>52</v>
      </c>
      <c r="Z1383">
        <v>0</v>
      </c>
      <c r="AA1383">
        <v>52</v>
      </c>
      <c r="AB1383">
        <v>0</v>
      </c>
      <c r="AC1383">
        <v>26</v>
      </c>
      <c r="AD1383">
        <v>14</v>
      </c>
      <c r="AE1383">
        <v>0</v>
      </c>
      <c r="AF1383">
        <v>0</v>
      </c>
      <c r="AG1383">
        <v>0</v>
      </c>
      <c r="AH1383" t="s">
        <v>104</v>
      </c>
      <c r="AI1383" s="1">
        <v>44529.825590277775</v>
      </c>
      <c r="AJ1383">
        <v>135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14</v>
      </c>
      <c r="AQ1383">
        <v>0</v>
      </c>
      <c r="AR1383">
        <v>0</v>
      </c>
      <c r="AS1383">
        <v>0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>
      <c r="A1384" t="s">
        <v>3378</v>
      </c>
      <c r="B1384" t="s">
        <v>79</v>
      </c>
      <c r="C1384" t="s">
        <v>2156</v>
      </c>
      <c r="D1384" t="s">
        <v>81</v>
      </c>
      <c r="E1384" s="2" t="str">
        <f>HYPERLINK("capsilon://?command=openfolder&amp;siteaddress=FAM.docvelocity-na8.net&amp;folderid=FX04989B3C-243D-67FA-252A-959A1A261685","FX21118800")</f>
        <v>FX21118800</v>
      </c>
      <c r="F1384" t="s">
        <v>19</v>
      </c>
      <c r="G1384" t="s">
        <v>19</v>
      </c>
      <c r="H1384" t="s">
        <v>82</v>
      </c>
      <c r="I1384" t="s">
        <v>3379</v>
      </c>
      <c r="J1384">
        <v>66</v>
      </c>
      <c r="K1384" t="s">
        <v>84</v>
      </c>
      <c r="L1384" t="s">
        <v>85</v>
      </c>
      <c r="M1384" t="s">
        <v>86</v>
      </c>
      <c r="N1384">
        <v>2</v>
      </c>
      <c r="O1384" s="1">
        <v>44529.734907407408</v>
      </c>
      <c r="P1384" s="1">
        <v>44529.837557870371</v>
      </c>
      <c r="Q1384">
        <v>8212</v>
      </c>
      <c r="R1384">
        <v>657</v>
      </c>
      <c r="S1384" t="b">
        <v>0</v>
      </c>
      <c r="T1384" t="s">
        <v>87</v>
      </c>
      <c r="U1384" t="b">
        <v>0</v>
      </c>
      <c r="V1384" t="s">
        <v>173</v>
      </c>
      <c r="W1384" s="1">
        <v>44529.760821759257</v>
      </c>
      <c r="X1384">
        <v>488</v>
      </c>
      <c r="Y1384">
        <v>52</v>
      </c>
      <c r="Z1384">
        <v>0</v>
      </c>
      <c r="AA1384">
        <v>52</v>
      </c>
      <c r="AB1384">
        <v>0</v>
      </c>
      <c r="AC1384">
        <v>26</v>
      </c>
      <c r="AD1384">
        <v>14</v>
      </c>
      <c r="AE1384">
        <v>0</v>
      </c>
      <c r="AF1384">
        <v>0</v>
      </c>
      <c r="AG1384">
        <v>0</v>
      </c>
      <c r="AH1384" t="s">
        <v>104</v>
      </c>
      <c r="AI1384" s="1">
        <v>44529.837557870371</v>
      </c>
      <c r="AJ1384">
        <v>157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14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>
      <c r="A1385" t="s">
        <v>3380</v>
      </c>
      <c r="B1385" t="s">
        <v>79</v>
      </c>
      <c r="C1385" t="s">
        <v>2005</v>
      </c>
      <c r="D1385" t="s">
        <v>81</v>
      </c>
      <c r="E1385" s="2" t="str">
        <f>HYPERLINK("capsilon://?command=openfolder&amp;siteaddress=FAM.docvelocity-na8.net&amp;folderid=FX6C16B634-51FB-BD8E-4375-B203D5F5F3C3","FX21117864")</f>
        <v>FX21117864</v>
      </c>
      <c r="F1385" t="s">
        <v>19</v>
      </c>
      <c r="G1385" t="s">
        <v>19</v>
      </c>
      <c r="H1385" t="s">
        <v>82</v>
      </c>
      <c r="I1385" t="s">
        <v>3315</v>
      </c>
      <c r="J1385">
        <v>56</v>
      </c>
      <c r="K1385" t="s">
        <v>84</v>
      </c>
      <c r="L1385" t="s">
        <v>85</v>
      </c>
      <c r="M1385" t="s">
        <v>86</v>
      </c>
      <c r="N1385">
        <v>2</v>
      </c>
      <c r="O1385" s="1">
        <v>44529.749479166669</v>
      </c>
      <c r="P1385" s="1">
        <v>44529.780856481484</v>
      </c>
      <c r="Q1385">
        <v>2083</v>
      </c>
      <c r="R1385">
        <v>628</v>
      </c>
      <c r="S1385" t="b">
        <v>0</v>
      </c>
      <c r="T1385" t="s">
        <v>87</v>
      </c>
      <c r="U1385" t="b">
        <v>1</v>
      </c>
      <c r="V1385" t="s">
        <v>125</v>
      </c>
      <c r="W1385" s="1">
        <v>44529.756261574075</v>
      </c>
      <c r="X1385">
        <v>425</v>
      </c>
      <c r="Y1385">
        <v>42</v>
      </c>
      <c r="Z1385">
        <v>0</v>
      </c>
      <c r="AA1385">
        <v>42</v>
      </c>
      <c r="AB1385">
        <v>0</v>
      </c>
      <c r="AC1385">
        <v>19</v>
      </c>
      <c r="AD1385">
        <v>14</v>
      </c>
      <c r="AE1385">
        <v>0</v>
      </c>
      <c r="AF1385">
        <v>0</v>
      </c>
      <c r="AG1385">
        <v>0</v>
      </c>
      <c r="AH1385" t="s">
        <v>104</v>
      </c>
      <c r="AI1385" s="1">
        <v>44529.780856481484</v>
      </c>
      <c r="AJ1385">
        <v>203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13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>
      <c r="A1386" t="s">
        <v>3381</v>
      </c>
      <c r="B1386" t="s">
        <v>79</v>
      </c>
      <c r="C1386" t="s">
        <v>1565</v>
      </c>
      <c r="D1386" t="s">
        <v>81</v>
      </c>
      <c r="E1386" s="2" t="str">
        <f>HYPERLINK("capsilon://?command=openfolder&amp;siteaddress=FAM.docvelocity-na8.net&amp;folderid=FXB22439C6-D2FB-E4A1-C30C-6243A52ED7DA","FX21099814")</f>
        <v>FX21099814</v>
      </c>
      <c r="F1386" t="s">
        <v>19</v>
      </c>
      <c r="G1386" t="s">
        <v>19</v>
      </c>
      <c r="H1386" t="s">
        <v>82</v>
      </c>
      <c r="I1386" t="s">
        <v>3359</v>
      </c>
      <c r="J1386">
        <v>76</v>
      </c>
      <c r="K1386" t="s">
        <v>84</v>
      </c>
      <c r="L1386" t="s">
        <v>85</v>
      </c>
      <c r="M1386" t="s">
        <v>86</v>
      </c>
      <c r="N1386">
        <v>2</v>
      </c>
      <c r="O1386" s="1">
        <v>44529.761261574073</v>
      </c>
      <c r="P1386" s="1">
        <v>44529.785046296296</v>
      </c>
      <c r="Q1386">
        <v>1298</v>
      </c>
      <c r="R1386">
        <v>757</v>
      </c>
      <c r="S1386" t="b">
        <v>0</v>
      </c>
      <c r="T1386" t="s">
        <v>87</v>
      </c>
      <c r="U1386" t="b">
        <v>1</v>
      </c>
      <c r="V1386" t="s">
        <v>181</v>
      </c>
      <c r="W1386" s="1">
        <v>44529.766111111108</v>
      </c>
      <c r="X1386">
        <v>396</v>
      </c>
      <c r="Y1386">
        <v>74</v>
      </c>
      <c r="Z1386">
        <v>0</v>
      </c>
      <c r="AA1386">
        <v>74</v>
      </c>
      <c r="AB1386">
        <v>0</v>
      </c>
      <c r="AC1386">
        <v>50</v>
      </c>
      <c r="AD1386">
        <v>2</v>
      </c>
      <c r="AE1386">
        <v>0</v>
      </c>
      <c r="AF1386">
        <v>0</v>
      </c>
      <c r="AG1386">
        <v>0</v>
      </c>
      <c r="AH1386" t="s">
        <v>104</v>
      </c>
      <c r="AI1386" s="1">
        <v>44529.785046296296</v>
      </c>
      <c r="AJ1386">
        <v>361</v>
      </c>
      <c r="AK1386">
        <v>1</v>
      </c>
      <c r="AL1386">
        <v>0</v>
      </c>
      <c r="AM1386">
        <v>1</v>
      </c>
      <c r="AN1386">
        <v>0</v>
      </c>
      <c r="AO1386">
        <v>0</v>
      </c>
      <c r="AP1386">
        <v>1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>
      <c r="A1387" t="s">
        <v>3382</v>
      </c>
      <c r="B1387" t="s">
        <v>79</v>
      </c>
      <c r="C1387" t="s">
        <v>458</v>
      </c>
      <c r="D1387" t="s">
        <v>81</v>
      </c>
      <c r="E1387" s="2" t="str">
        <f>HYPERLINK("capsilon://?command=openfolder&amp;siteaddress=FAM.docvelocity-na8.net&amp;folderid=FX961C1A54-6AE9-5F59-64D7-0957F5B5EE27","FX21111365")</f>
        <v>FX21111365</v>
      </c>
      <c r="F1387" t="s">
        <v>19</v>
      </c>
      <c r="G1387" t="s">
        <v>19</v>
      </c>
      <c r="H1387" t="s">
        <v>82</v>
      </c>
      <c r="I1387" t="s">
        <v>3383</v>
      </c>
      <c r="J1387">
        <v>66</v>
      </c>
      <c r="K1387" t="s">
        <v>84</v>
      </c>
      <c r="L1387" t="s">
        <v>85</v>
      </c>
      <c r="M1387" t="s">
        <v>86</v>
      </c>
      <c r="N1387">
        <v>2</v>
      </c>
      <c r="O1387" s="1">
        <v>44529.77039351852</v>
      </c>
      <c r="P1387" s="1">
        <v>44529.836851851855</v>
      </c>
      <c r="Q1387">
        <v>5668</v>
      </c>
      <c r="R1387">
        <v>74</v>
      </c>
      <c r="S1387" t="b">
        <v>0</v>
      </c>
      <c r="T1387" t="s">
        <v>87</v>
      </c>
      <c r="U1387" t="b">
        <v>0</v>
      </c>
      <c r="V1387" t="s">
        <v>181</v>
      </c>
      <c r="W1387" s="1">
        <v>44529.782569444447</v>
      </c>
      <c r="X1387">
        <v>51</v>
      </c>
      <c r="Y1387">
        <v>0</v>
      </c>
      <c r="Z1387">
        <v>0</v>
      </c>
      <c r="AA1387">
        <v>0</v>
      </c>
      <c r="AB1387">
        <v>52</v>
      </c>
      <c r="AC1387">
        <v>0</v>
      </c>
      <c r="AD1387">
        <v>66</v>
      </c>
      <c r="AE1387">
        <v>0</v>
      </c>
      <c r="AF1387">
        <v>0</v>
      </c>
      <c r="AG1387">
        <v>0</v>
      </c>
      <c r="AH1387" t="s">
        <v>160</v>
      </c>
      <c r="AI1387" s="1">
        <v>44529.836851851855</v>
      </c>
      <c r="AJ1387">
        <v>23</v>
      </c>
      <c r="AK1387">
        <v>0</v>
      </c>
      <c r="AL1387">
        <v>0</v>
      </c>
      <c r="AM1387">
        <v>0</v>
      </c>
      <c r="AN1387">
        <v>52</v>
      </c>
      <c r="AO1387">
        <v>0</v>
      </c>
      <c r="AP1387">
        <v>66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>
      <c r="A1388" t="s">
        <v>3384</v>
      </c>
      <c r="B1388" t="s">
        <v>79</v>
      </c>
      <c r="C1388" t="s">
        <v>2898</v>
      </c>
      <c r="D1388" t="s">
        <v>81</v>
      </c>
      <c r="E1388" s="2" t="str">
        <f>HYPERLINK("capsilon://?command=openfolder&amp;siteaddress=FAM.docvelocity-na8.net&amp;folderid=FX75F14F4F-7A4E-A1AD-DEE6-9DC3BD308320","FX211112352")</f>
        <v>FX211112352</v>
      </c>
      <c r="F1388" t="s">
        <v>19</v>
      </c>
      <c r="G1388" t="s">
        <v>19</v>
      </c>
      <c r="H1388" t="s">
        <v>82</v>
      </c>
      <c r="I1388" t="s">
        <v>3385</v>
      </c>
      <c r="J1388">
        <v>38</v>
      </c>
      <c r="K1388" t="s">
        <v>84</v>
      </c>
      <c r="L1388" t="s">
        <v>85</v>
      </c>
      <c r="M1388" t="s">
        <v>86</v>
      </c>
      <c r="N1388">
        <v>2</v>
      </c>
      <c r="O1388" s="1">
        <v>44529.865497685183</v>
      </c>
      <c r="P1388" s="1">
        <v>44530.152592592596</v>
      </c>
      <c r="Q1388">
        <v>24228</v>
      </c>
      <c r="R1388">
        <v>577</v>
      </c>
      <c r="S1388" t="b">
        <v>0</v>
      </c>
      <c r="T1388" t="s">
        <v>87</v>
      </c>
      <c r="U1388" t="b">
        <v>0</v>
      </c>
      <c r="V1388" t="s">
        <v>130</v>
      </c>
      <c r="W1388" s="1">
        <v>44530.133506944447</v>
      </c>
      <c r="X1388">
        <v>223</v>
      </c>
      <c r="Y1388">
        <v>37</v>
      </c>
      <c r="Z1388">
        <v>0</v>
      </c>
      <c r="AA1388">
        <v>37</v>
      </c>
      <c r="AB1388">
        <v>0</v>
      </c>
      <c r="AC1388">
        <v>14</v>
      </c>
      <c r="AD1388">
        <v>1</v>
      </c>
      <c r="AE1388">
        <v>0</v>
      </c>
      <c r="AF1388">
        <v>0</v>
      </c>
      <c r="AG1388">
        <v>0</v>
      </c>
      <c r="AH1388" t="s">
        <v>177</v>
      </c>
      <c r="AI1388" s="1">
        <v>44530.152592592596</v>
      </c>
      <c r="AJ1388">
        <v>347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1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>
      <c r="A1389" t="s">
        <v>3386</v>
      </c>
      <c r="B1389" t="s">
        <v>79</v>
      </c>
      <c r="C1389" t="s">
        <v>3387</v>
      </c>
      <c r="D1389" t="s">
        <v>81</v>
      </c>
      <c r="E1389" s="2" t="str">
        <f>HYPERLINK("capsilon://?command=openfolder&amp;siteaddress=FAM.docvelocity-na8.net&amp;folderid=FX74D304C7-1DB6-4BD2-5EB8-E275428E7043","FX211013752")</f>
        <v>FX211013752</v>
      </c>
      <c r="F1389" t="s">
        <v>19</v>
      </c>
      <c r="G1389" t="s">
        <v>19</v>
      </c>
      <c r="H1389" t="s">
        <v>82</v>
      </c>
      <c r="I1389" t="s">
        <v>3388</v>
      </c>
      <c r="J1389">
        <v>182</v>
      </c>
      <c r="K1389" t="s">
        <v>84</v>
      </c>
      <c r="L1389" t="s">
        <v>85</v>
      </c>
      <c r="M1389" t="s">
        <v>86</v>
      </c>
      <c r="N1389">
        <v>2</v>
      </c>
      <c r="O1389" s="1">
        <v>44502.736296296294</v>
      </c>
      <c r="P1389" s="1">
        <v>44502.834039351852</v>
      </c>
      <c r="Q1389">
        <v>7251</v>
      </c>
      <c r="R1389">
        <v>1194</v>
      </c>
      <c r="S1389" t="b">
        <v>0</v>
      </c>
      <c r="T1389" t="s">
        <v>87</v>
      </c>
      <c r="U1389" t="b">
        <v>0</v>
      </c>
      <c r="V1389" t="s">
        <v>147</v>
      </c>
      <c r="W1389" s="1">
        <v>44502.760115740741</v>
      </c>
      <c r="X1389">
        <v>709</v>
      </c>
      <c r="Y1389">
        <v>187</v>
      </c>
      <c r="Z1389">
        <v>0</v>
      </c>
      <c r="AA1389">
        <v>187</v>
      </c>
      <c r="AB1389">
        <v>0</v>
      </c>
      <c r="AC1389">
        <v>73</v>
      </c>
      <c r="AD1389">
        <v>-5</v>
      </c>
      <c r="AE1389">
        <v>0</v>
      </c>
      <c r="AF1389">
        <v>0</v>
      </c>
      <c r="AG1389">
        <v>0</v>
      </c>
      <c r="AH1389" t="s">
        <v>104</v>
      </c>
      <c r="AI1389" s="1">
        <v>44502.834039351852</v>
      </c>
      <c r="AJ1389">
        <v>449</v>
      </c>
      <c r="AK1389">
        <v>1</v>
      </c>
      <c r="AL1389">
        <v>0</v>
      </c>
      <c r="AM1389">
        <v>1</v>
      </c>
      <c r="AN1389">
        <v>0</v>
      </c>
      <c r="AO1389">
        <v>1</v>
      </c>
      <c r="AP1389">
        <v>-6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>
      <c r="A1390" t="s">
        <v>3389</v>
      </c>
      <c r="B1390" t="s">
        <v>79</v>
      </c>
      <c r="C1390" t="s">
        <v>3233</v>
      </c>
      <c r="D1390" t="s">
        <v>81</v>
      </c>
      <c r="E1390" s="2" t="str">
        <f>HYPERLINK("capsilon://?command=openfolder&amp;siteaddress=FAM.docvelocity-na8.net&amp;folderid=FX376BF9FC-590D-00D6-95D4-EAACC5859D02","FX211111787")</f>
        <v>FX211111787</v>
      </c>
      <c r="F1390" t="s">
        <v>19</v>
      </c>
      <c r="G1390" t="s">
        <v>19</v>
      </c>
      <c r="H1390" t="s">
        <v>82</v>
      </c>
      <c r="I1390" t="s">
        <v>3234</v>
      </c>
      <c r="J1390">
        <v>740</v>
      </c>
      <c r="K1390" t="s">
        <v>84</v>
      </c>
      <c r="L1390" t="s">
        <v>85</v>
      </c>
      <c r="M1390" t="s">
        <v>86</v>
      </c>
      <c r="N1390">
        <v>2</v>
      </c>
      <c r="O1390" s="1">
        <v>44530.243587962963</v>
      </c>
      <c r="P1390" s="1">
        <v>44530.456689814811</v>
      </c>
      <c r="Q1390">
        <v>9067</v>
      </c>
      <c r="R1390">
        <v>9345</v>
      </c>
      <c r="S1390" t="b">
        <v>0</v>
      </c>
      <c r="T1390" t="s">
        <v>87</v>
      </c>
      <c r="U1390" t="b">
        <v>1</v>
      </c>
      <c r="V1390" t="s">
        <v>1573</v>
      </c>
      <c r="W1390" s="1">
        <v>44530.326354166667</v>
      </c>
      <c r="X1390">
        <v>6818</v>
      </c>
      <c r="Y1390">
        <v>524</v>
      </c>
      <c r="Z1390">
        <v>0</v>
      </c>
      <c r="AA1390">
        <v>524</v>
      </c>
      <c r="AB1390">
        <v>370</v>
      </c>
      <c r="AC1390">
        <v>344</v>
      </c>
      <c r="AD1390">
        <v>216</v>
      </c>
      <c r="AE1390">
        <v>0</v>
      </c>
      <c r="AF1390">
        <v>0</v>
      </c>
      <c r="AG1390">
        <v>0</v>
      </c>
      <c r="AH1390" t="s">
        <v>721</v>
      </c>
      <c r="AI1390" s="1">
        <v>44530.456689814811</v>
      </c>
      <c r="AJ1390">
        <v>2469</v>
      </c>
      <c r="AK1390">
        <v>3</v>
      </c>
      <c r="AL1390">
        <v>0</v>
      </c>
      <c r="AM1390">
        <v>3</v>
      </c>
      <c r="AN1390">
        <v>185</v>
      </c>
      <c r="AO1390">
        <v>2</v>
      </c>
      <c r="AP1390">
        <v>213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>
      <c r="A1391" t="s">
        <v>3390</v>
      </c>
      <c r="B1391" t="s">
        <v>79</v>
      </c>
      <c r="C1391" t="s">
        <v>3181</v>
      </c>
      <c r="D1391" t="s">
        <v>81</v>
      </c>
      <c r="E1391" s="2" t="str">
        <f>HYPERLINK("capsilon://?command=openfolder&amp;siteaddress=FAM.docvelocity-na8.net&amp;folderid=FX8819E309-58AF-8B5B-D6CB-CB2BCC810FF0","FX211012498")</f>
        <v>FX211012498</v>
      </c>
      <c r="F1391" t="s">
        <v>19</v>
      </c>
      <c r="G1391" t="s">
        <v>19</v>
      </c>
      <c r="H1391" t="s">
        <v>82</v>
      </c>
      <c r="I1391" t="s">
        <v>3182</v>
      </c>
      <c r="J1391">
        <v>152</v>
      </c>
      <c r="K1391" t="s">
        <v>84</v>
      </c>
      <c r="L1391" t="s">
        <v>85</v>
      </c>
      <c r="M1391" t="s">
        <v>86</v>
      </c>
      <c r="N1391">
        <v>2</v>
      </c>
      <c r="O1391" s="1">
        <v>44502.737557870372</v>
      </c>
      <c r="P1391" s="1">
        <v>44502.778020833335</v>
      </c>
      <c r="Q1391">
        <v>2263</v>
      </c>
      <c r="R1391">
        <v>1233</v>
      </c>
      <c r="S1391" t="b">
        <v>0</v>
      </c>
      <c r="T1391" t="s">
        <v>87</v>
      </c>
      <c r="U1391" t="b">
        <v>1</v>
      </c>
      <c r="V1391" t="s">
        <v>181</v>
      </c>
      <c r="W1391" s="1">
        <v>44502.761967592596</v>
      </c>
      <c r="X1391">
        <v>892</v>
      </c>
      <c r="Y1391">
        <v>112</v>
      </c>
      <c r="Z1391">
        <v>0</v>
      </c>
      <c r="AA1391">
        <v>112</v>
      </c>
      <c r="AB1391">
        <v>37</v>
      </c>
      <c r="AC1391">
        <v>95</v>
      </c>
      <c r="AD1391">
        <v>40</v>
      </c>
      <c r="AE1391">
        <v>0</v>
      </c>
      <c r="AF1391">
        <v>0</v>
      </c>
      <c r="AG1391">
        <v>0</v>
      </c>
      <c r="AH1391" t="s">
        <v>104</v>
      </c>
      <c r="AI1391" s="1">
        <v>44502.778020833335</v>
      </c>
      <c r="AJ1391">
        <v>323</v>
      </c>
      <c r="AK1391">
        <v>2</v>
      </c>
      <c r="AL1391">
        <v>0</v>
      </c>
      <c r="AM1391">
        <v>2</v>
      </c>
      <c r="AN1391">
        <v>37</v>
      </c>
      <c r="AO1391">
        <v>2</v>
      </c>
      <c r="AP1391">
        <v>38</v>
      </c>
      <c r="AQ1391">
        <v>0</v>
      </c>
      <c r="AR1391">
        <v>0</v>
      </c>
      <c r="AS1391">
        <v>0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>
      <c r="A1392" t="s">
        <v>3391</v>
      </c>
      <c r="B1392" t="s">
        <v>79</v>
      </c>
      <c r="C1392" t="s">
        <v>3392</v>
      </c>
      <c r="D1392" t="s">
        <v>81</v>
      </c>
      <c r="E1392" s="2" t="str">
        <f>HYPERLINK("capsilon://?command=openfolder&amp;siteaddress=FAM.docvelocity-na8.net&amp;folderid=FX600B0C82-ADA9-91CA-F1AF-A0039CBE756B","FX211013965")</f>
        <v>FX211013965</v>
      </c>
      <c r="F1392" t="s">
        <v>19</v>
      </c>
      <c r="G1392" t="s">
        <v>19</v>
      </c>
      <c r="H1392" t="s">
        <v>82</v>
      </c>
      <c r="I1392" t="s">
        <v>3393</v>
      </c>
      <c r="J1392">
        <v>682</v>
      </c>
      <c r="K1392" t="s">
        <v>84</v>
      </c>
      <c r="L1392" t="s">
        <v>85</v>
      </c>
      <c r="M1392" t="s">
        <v>86</v>
      </c>
      <c r="N1392">
        <v>2</v>
      </c>
      <c r="O1392" s="1">
        <v>44502.738425925927</v>
      </c>
      <c r="P1392" s="1">
        <v>44503.222245370373</v>
      </c>
      <c r="Q1392">
        <v>34869</v>
      </c>
      <c r="R1392">
        <v>6933</v>
      </c>
      <c r="S1392" t="b">
        <v>0</v>
      </c>
      <c r="T1392" t="s">
        <v>87</v>
      </c>
      <c r="U1392" t="b">
        <v>0</v>
      </c>
      <c r="V1392" t="s">
        <v>125</v>
      </c>
      <c r="W1392" s="1">
        <v>44502.796759259261</v>
      </c>
      <c r="X1392">
        <v>2254</v>
      </c>
      <c r="Y1392">
        <v>668</v>
      </c>
      <c r="Z1392">
        <v>0</v>
      </c>
      <c r="AA1392">
        <v>668</v>
      </c>
      <c r="AB1392">
        <v>0</v>
      </c>
      <c r="AC1392">
        <v>235</v>
      </c>
      <c r="AD1392">
        <v>14</v>
      </c>
      <c r="AE1392">
        <v>0</v>
      </c>
      <c r="AF1392">
        <v>0</v>
      </c>
      <c r="AG1392">
        <v>0</v>
      </c>
      <c r="AH1392" t="s">
        <v>160</v>
      </c>
      <c r="AI1392" s="1">
        <v>44503.222245370373</v>
      </c>
      <c r="AJ1392">
        <v>4554</v>
      </c>
      <c r="AK1392">
        <v>1</v>
      </c>
      <c r="AL1392">
        <v>0</v>
      </c>
      <c r="AM1392">
        <v>1</v>
      </c>
      <c r="AN1392">
        <v>129</v>
      </c>
      <c r="AO1392">
        <v>1</v>
      </c>
      <c r="AP1392">
        <v>13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>
      <c r="A1393" t="s">
        <v>3394</v>
      </c>
      <c r="B1393" t="s">
        <v>79</v>
      </c>
      <c r="C1393" t="s">
        <v>430</v>
      </c>
      <c r="D1393" t="s">
        <v>81</v>
      </c>
      <c r="E1393" s="2" t="str">
        <f>HYPERLINK("capsilon://?command=openfolder&amp;siteaddress=FAM.docvelocity-na8.net&amp;folderid=FX906D0625-C955-0C2E-50F7-DBD44D3884ED","FX2111247")</f>
        <v>FX2111247</v>
      </c>
      <c r="F1393" t="s">
        <v>19</v>
      </c>
      <c r="G1393" t="s">
        <v>19</v>
      </c>
      <c r="H1393" t="s">
        <v>82</v>
      </c>
      <c r="I1393" t="s">
        <v>3395</v>
      </c>
      <c r="J1393">
        <v>1360</v>
      </c>
      <c r="K1393" t="s">
        <v>84</v>
      </c>
      <c r="L1393" t="s">
        <v>85</v>
      </c>
      <c r="M1393" t="s">
        <v>86</v>
      </c>
      <c r="N1393">
        <v>2</v>
      </c>
      <c r="O1393" s="1">
        <v>44502.743125000001</v>
      </c>
      <c r="P1393" s="1">
        <v>44503.382534722223</v>
      </c>
      <c r="Q1393">
        <v>37017</v>
      </c>
      <c r="R1393">
        <v>18228</v>
      </c>
      <c r="S1393" t="b">
        <v>0</v>
      </c>
      <c r="T1393" t="s">
        <v>87</v>
      </c>
      <c r="U1393" t="b">
        <v>0</v>
      </c>
      <c r="V1393" t="s">
        <v>130</v>
      </c>
      <c r="W1393" s="1">
        <v>44503.279432870368</v>
      </c>
      <c r="X1393">
        <v>12087</v>
      </c>
      <c r="Y1393">
        <v>1108</v>
      </c>
      <c r="Z1393">
        <v>0</v>
      </c>
      <c r="AA1393">
        <v>1108</v>
      </c>
      <c r="AB1393">
        <v>1484</v>
      </c>
      <c r="AC1393">
        <v>792</v>
      </c>
      <c r="AD1393">
        <v>252</v>
      </c>
      <c r="AE1393">
        <v>0</v>
      </c>
      <c r="AF1393">
        <v>0</v>
      </c>
      <c r="AG1393">
        <v>0</v>
      </c>
      <c r="AH1393" t="s">
        <v>177</v>
      </c>
      <c r="AI1393" s="1">
        <v>44503.382534722223</v>
      </c>
      <c r="AJ1393">
        <v>3175</v>
      </c>
      <c r="AK1393">
        <v>1</v>
      </c>
      <c r="AL1393">
        <v>0</v>
      </c>
      <c r="AM1393">
        <v>1</v>
      </c>
      <c r="AN1393">
        <v>371</v>
      </c>
      <c r="AO1393">
        <v>1</v>
      </c>
      <c r="AP1393">
        <v>251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>
      <c r="A1394" t="s">
        <v>3396</v>
      </c>
      <c r="B1394" t="s">
        <v>79</v>
      </c>
      <c r="C1394" t="s">
        <v>286</v>
      </c>
      <c r="D1394" t="s">
        <v>81</v>
      </c>
      <c r="E1394" s="2" t="str">
        <f>HYPERLINK("capsilon://?command=openfolder&amp;siteaddress=FAM.docvelocity-na8.net&amp;folderid=FX74605B0C-F2EE-1EB2-13CE-4ED8F4A535EF","FX211011486")</f>
        <v>FX211011486</v>
      </c>
      <c r="F1394" t="s">
        <v>19</v>
      </c>
      <c r="G1394" t="s">
        <v>19</v>
      </c>
      <c r="H1394" t="s">
        <v>82</v>
      </c>
      <c r="I1394" t="s">
        <v>3397</v>
      </c>
      <c r="J1394">
        <v>348</v>
      </c>
      <c r="K1394" t="s">
        <v>84</v>
      </c>
      <c r="L1394" t="s">
        <v>85</v>
      </c>
      <c r="M1394" t="s">
        <v>86</v>
      </c>
      <c r="N1394">
        <v>2</v>
      </c>
      <c r="O1394" s="1">
        <v>44502.74596064815</v>
      </c>
      <c r="P1394" s="1">
        <v>44503.206759259258</v>
      </c>
      <c r="Q1394">
        <v>37730</v>
      </c>
      <c r="R1394">
        <v>2083</v>
      </c>
      <c r="S1394" t="b">
        <v>0</v>
      </c>
      <c r="T1394" t="s">
        <v>87</v>
      </c>
      <c r="U1394" t="b">
        <v>0</v>
      </c>
      <c r="V1394" t="s">
        <v>88</v>
      </c>
      <c r="W1394" s="1">
        <v>44503.19122685185</v>
      </c>
      <c r="X1394">
        <v>843</v>
      </c>
      <c r="Y1394">
        <v>186</v>
      </c>
      <c r="Z1394">
        <v>0</v>
      </c>
      <c r="AA1394">
        <v>186</v>
      </c>
      <c r="AB1394">
        <v>0</v>
      </c>
      <c r="AC1394">
        <v>119</v>
      </c>
      <c r="AD1394">
        <v>162</v>
      </c>
      <c r="AE1394">
        <v>0</v>
      </c>
      <c r="AF1394">
        <v>0</v>
      </c>
      <c r="AG1394">
        <v>0</v>
      </c>
      <c r="AH1394" t="s">
        <v>177</v>
      </c>
      <c r="AI1394" s="1">
        <v>44503.206759259258</v>
      </c>
      <c r="AJ1394">
        <v>1210</v>
      </c>
      <c r="AK1394">
        <v>7</v>
      </c>
      <c r="AL1394">
        <v>0</v>
      </c>
      <c r="AM1394">
        <v>7</v>
      </c>
      <c r="AN1394">
        <v>0</v>
      </c>
      <c r="AO1394">
        <v>8</v>
      </c>
      <c r="AP1394">
        <v>155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>
      <c r="A1395" t="s">
        <v>3398</v>
      </c>
      <c r="B1395" t="s">
        <v>79</v>
      </c>
      <c r="C1395" t="s">
        <v>1465</v>
      </c>
      <c r="D1395" t="s">
        <v>81</v>
      </c>
      <c r="E1395" s="2" t="str">
        <f>HYPERLINK("capsilon://?command=openfolder&amp;siteaddress=FAM.docvelocity-na8.net&amp;folderid=FXA1EE7195-D32D-20F0-EDCF-506EA1F03B7A","FX21107185")</f>
        <v>FX21107185</v>
      </c>
      <c r="F1395" t="s">
        <v>19</v>
      </c>
      <c r="G1395" t="s">
        <v>19</v>
      </c>
      <c r="H1395" t="s">
        <v>82</v>
      </c>
      <c r="I1395" t="s">
        <v>3399</v>
      </c>
      <c r="J1395">
        <v>66</v>
      </c>
      <c r="K1395" t="s">
        <v>84</v>
      </c>
      <c r="L1395" t="s">
        <v>85</v>
      </c>
      <c r="M1395" t="s">
        <v>86</v>
      </c>
      <c r="N1395">
        <v>2</v>
      </c>
      <c r="O1395" s="1">
        <v>44502.755266203705</v>
      </c>
      <c r="P1395" s="1">
        <v>44503.211122685185</v>
      </c>
      <c r="Q1395">
        <v>38547</v>
      </c>
      <c r="R1395">
        <v>839</v>
      </c>
      <c r="S1395" t="b">
        <v>0</v>
      </c>
      <c r="T1395" t="s">
        <v>87</v>
      </c>
      <c r="U1395" t="b">
        <v>0</v>
      </c>
      <c r="V1395" t="s">
        <v>231</v>
      </c>
      <c r="W1395" s="1">
        <v>44503.186886574076</v>
      </c>
      <c r="X1395">
        <v>462</v>
      </c>
      <c r="Y1395">
        <v>52</v>
      </c>
      <c r="Z1395">
        <v>0</v>
      </c>
      <c r="AA1395">
        <v>52</v>
      </c>
      <c r="AB1395">
        <v>0</v>
      </c>
      <c r="AC1395">
        <v>31</v>
      </c>
      <c r="AD1395">
        <v>14</v>
      </c>
      <c r="AE1395">
        <v>0</v>
      </c>
      <c r="AF1395">
        <v>0</v>
      </c>
      <c r="AG1395">
        <v>0</v>
      </c>
      <c r="AH1395" t="s">
        <v>177</v>
      </c>
      <c r="AI1395" s="1">
        <v>44503.211122685185</v>
      </c>
      <c r="AJ1395">
        <v>377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14</v>
      </c>
      <c r="AQ1395">
        <v>0</v>
      </c>
      <c r="AR1395">
        <v>0</v>
      </c>
      <c r="AS1395">
        <v>0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>
      <c r="A1396" t="s">
        <v>3400</v>
      </c>
      <c r="B1396" t="s">
        <v>79</v>
      </c>
      <c r="C1396" t="s">
        <v>3401</v>
      </c>
      <c r="D1396" t="s">
        <v>81</v>
      </c>
      <c r="E1396" s="2" t="str">
        <f>HYPERLINK("capsilon://?command=openfolder&amp;siteaddress=FAM.docvelocity-na8.net&amp;folderid=FX2789CFA6-A12E-450F-1899-70A8DC54FE60","FX2111210")</f>
        <v>FX2111210</v>
      </c>
      <c r="F1396" t="s">
        <v>19</v>
      </c>
      <c r="G1396" t="s">
        <v>19</v>
      </c>
      <c r="H1396" t="s">
        <v>82</v>
      </c>
      <c r="I1396" t="s">
        <v>3402</v>
      </c>
      <c r="J1396">
        <v>76</v>
      </c>
      <c r="K1396" t="s">
        <v>84</v>
      </c>
      <c r="L1396" t="s">
        <v>85</v>
      </c>
      <c r="M1396" t="s">
        <v>86</v>
      </c>
      <c r="N1396">
        <v>2</v>
      </c>
      <c r="O1396" s="1">
        <v>44502.771539351852</v>
      </c>
      <c r="P1396" s="1">
        <v>44503.215891203705</v>
      </c>
      <c r="Q1396">
        <v>37783</v>
      </c>
      <c r="R1396">
        <v>609</v>
      </c>
      <c r="S1396" t="b">
        <v>0</v>
      </c>
      <c r="T1396" t="s">
        <v>87</v>
      </c>
      <c r="U1396" t="b">
        <v>0</v>
      </c>
      <c r="V1396" t="s">
        <v>231</v>
      </c>
      <c r="W1396" s="1">
        <v>44503.189189814817</v>
      </c>
      <c r="X1396">
        <v>198</v>
      </c>
      <c r="Y1396">
        <v>74</v>
      </c>
      <c r="Z1396">
        <v>0</v>
      </c>
      <c r="AA1396">
        <v>74</v>
      </c>
      <c r="AB1396">
        <v>0</v>
      </c>
      <c r="AC1396">
        <v>29</v>
      </c>
      <c r="AD1396">
        <v>2</v>
      </c>
      <c r="AE1396">
        <v>0</v>
      </c>
      <c r="AF1396">
        <v>0</v>
      </c>
      <c r="AG1396">
        <v>0</v>
      </c>
      <c r="AH1396" t="s">
        <v>177</v>
      </c>
      <c r="AI1396" s="1">
        <v>44503.215891203705</v>
      </c>
      <c r="AJ1396">
        <v>411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2</v>
      </c>
      <c r="AQ1396">
        <v>0</v>
      </c>
      <c r="AR1396">
        <v>0</v>
      </c>
      <c r="AS1396">
        <v>0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>
      <c r="A1397" t="s">
        <v>3403</v>
      </c>
      <c r="B1397" t="s">
        <v>79</v>
      </c>
      <c r="C1397" t="s">
        <v>3404</v>
      </c>
      <c r="D1397" t="s">
        <v>81</v>
      </c>
      <c r="E1397" s="2" t="str">
        <f>HYPERLINK("capsilon://?command=openfolder&amp;siteaddress=FAM.docvelocity-na8.net&amp;folderid=FXBAA16E2F-3972-49C9-70C3-E42D86FA15E6","FX211010068")</f>
        <v>FX211010068</v>
      </c>
      <c r="F1397" t="s">
        <v>19</v>
      </c>
      <c r="G1397" t="s">
        <v>19</v>
      </c>
      <c r="H1397" t="s">
        <v>82</v>
      </c>
      <c r="I1397" t="s">
        <v>3405</v>
      </c>
      <c r="J1397">
        <v>76</v>
      </c>
      <c r="K1397" t="s">
        <v>84</v>
      </c>
      <c r="L1397" t="s">
        <v>85</v>
      </c>
      <c r="M1397" t="s">
        <v>86</v>
      </c>
      <c r="N1397">
        <v>2</v>
      </c>
      <c r="O1397" s="1">
        <v>44502.773854166669</v>
      </c>
      <c r="P1397" s="1">
        <v>44503.22047453704</v>
      </c>
      <c r="Q1397">
        <v>38028</v>
      </c>
      <c r="R1397">
        <v>560</v>
      </c>
      <c r="S1397" t="b">
        <v>0</v>
      </c>
      <c r="T1397" t="s">
        <v>87</v>
      </c>
      <c r="U1397" t="b">
        <v>0</v>
      </c>
      <c r="V1397" t="s">
        <v>231</v>
      </c>
      <c r="W1397" s="1">
        <v>44503.191099537034</v>
      </c>
      <c r="X1397">
        <v>165</v>
      </c>
      <c r="Y1397">
        <v>74</v>
      </c>
      <c r="Z1397">
        <v>0</v>
      </c>
      <c r="AA1397">
        <v>74</v>
      </c>
      <c r="AB1397">
        <v>0</v>
      </c>
      <c r="AC1397">
        <v>30</v>
      </c>
      <c r="AD1397">
        <v>2</v>
      </c>
      <c r="AE1397">
        <v>0</v>
      </c>
      <c r="AF1397">
        <v>0</v>
      </c>
      <c r="AG1397">
        <v>0</v>
      </c>
      <c r="AH1397" t="s">
        <v>177</v>
      </c>
      <c r="AI1397" s="1">
        <v>44503.22047453704</v>
      </c>
      <c r="AJ1397">
        <v>395</v>
      </c>
      <c r="AK1397">
        <v>1</v>
      </c>
      <c r="AL1397">
        <v>0</v>
      </c>
      <c r="AM1397">
        <v>1</v>
      </c>
      <c r="AN1397">
        <v>0</v>
      </c>
      <c r="AO1397">
        <v>1</v>
      </c>
      <c r="AP1397">
        <v>1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>
      <c r="A1398" t="s">
        <v>3406</v>
      </c>
      <c r="B1398" t="s">
        <v>79</v>
      </c>
      <c r="C1398" t="s">
        <v>3407</v>
      </c>
      <c r="D1398" t="s">
        <v>81</v>
      </c>
      <c r="E1398" s="2" t="str">
        <f>HYPERLINK("capsilon://?command=openfolder&amp;siteaddress=FAM.docvelocity-na8.net&amp;folderid=FXF69927AF-03C2-871B-AF7A-4F026767BC35","FX211014055")</f>
        <v>FX211014055</v>
      </c>
      <c r="F1398" t="s">
        <v>19</v>
      </c>
      <c r="G1398" t="s">
        <v>19</v>
      </c>
      <c r="H1398" t="s">
        <v>82</v>
      </c>
      <c r="I1398" t="s">
        <v>3408</v>
      </c>
      <c r="J1398">
        <v>38</v>
      </c>
      <c r="K1398" t="s">
        <v>84</v>
      </c>
      <c r="L1398" t="s">
        <v>85</v>
      </c>
      <c r="M1398" t="s">
        <v>86</v>
      </c>
      <c r="N1398">
        <v>2</v>
      </c>
      <c r="O1398" s="1">
        <v>44501.495613425926</v>
      </c>
      <c r="P1398" s="1">
        <v>44501.596168981479</v>
      </c>
      <c r="Q1398">
        <v>7556</v>
      </c>
      <c r="R1398">
        <v>1132</v>
      </c>
      <c r="S1398" t="b">
        <v>0</v>
      </c>
      <c r="T1398" t="s">
        <v>87</v>
      </c>
      <c r="U1398" t="b">
        <v>0</v>
      </c>
      <c r="V1398" t="s">
        <v>130</v>
      </c>
      <c r="W1398" s="1">
        <v>44501.506724537037</v>
      </c>
      <c r="X1398">
        <v>933</v>
      </c>
      <c r="Y1398">
        <v>37</v>
      </c>
      <c r="Z1398">
        <v>0</v>
      </c>
      <c r="AA1398">
        <v>37</v>
      </c>
      <c r="AB1398">
        <v>0</v>
      </c>
      <c r="AC1398">
        <v>34</v>
      </c>
      <c r="AD1398">
        <v>1</v>
      </c>
      <c r="AE1398">
        <v>0</v>
      </c>
      <c r="AF1398">
        <v>0</v>
      </c>
      <c r="AG1398">
        <v>0</v>
      </c>
      <c r="AH1398" t="s">
        <v>104</v>
      </c>
      <c r="AI1398" s="1">
        <v>44501.596168981479</v>
      </c>
      <c r="AJ1398">
        <v>188</v>
      </c>
      <c r="AK1398">
        <v>1</v>
      </c>
      <c r="AL1398">
        <v>0</v>
      </c>
      <c r="AM1398">
        <v>1</v>
      </c>
      <c r="AN1398">
        <v>0</v>
      </c>
      <c r="AO1398">
        <v>1</v>
      </c>
      <c r="AP1398">
        <v>0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>
      <c r="A1399" t="s">
        <v>3409</v>
      </c>
      <c r="B1399" t="s">
        <v>79</v>
      </c>
      <c r="C1399" t="s">
        <v>3410</v>
      </c>
      <c r="D1399" t="s">
        <v>81</v>
      </c>
      <c r="E1399" s="2" t="str">
        <f>HYPERLINK("capsilon://?command=openfolder&amp;siteaddress=FAM.docvelocity-na8.net&amp;folderid=FX3D05684B-7A58-615F-FC26-E3585E7059BC","FX211010268")</f>
        <v>FX211010268</v>
      </c>
      <c r="F1399" t="s">
        <v>19</v>
      </c>
      <c r="G1399" t="s">
        <v>19</v>
      </c>
      <c r="H1399" t="s">
        <v>82</v>
      </c>
      <c r="I1399" t="s">
        <v>3411</v>
      </c>
      <c r="J1399">
        <v>132</v>
      </c>
      <c r="K1399" t="s">
        <v>84</v>
      </c>
      <c r="L1399" t="s">
        <v>85</v>
      </c>
      <c r="M1399" t="s">
        <v>86</v>
      </c>
      <c r="N1399">
        <v>2</v>
      </c>
      <c r="O1399" s="1">
        <v>44501.496111111112</v>
      </c>
      <c r="P1399" s="1">
        <v>44501.600057870368</v>
      </c>
      <c r="Q1399">
        <v>7953</v>
      </c>
      <c r="R1399">
        <v>1028</v>
      </c>
      <c r="S1399" t="b">
        <v>0</v>
      </c>
      <c r="T1399" t="s">
        <v>87</v>
      </c>
      <c r="U1399" t="b">
        <v>0</v>
      </c>
      <c r="V1399" t="s">
        <v>181</v>
      </c>
      <c r="W1399" s="1">
        <v>44501.504618055558</v>
      </c>
      <c r="X1399">
        <v>686</v>
      </c>
      <c r="Y1399">
        <v>114</v>
      </c>
      <c r="Z1399">
        <v>0</v>
      </c>
      <c r="AA1399">
        <v>114</v>
      </c>
      <c r="AB1399">
        <v>0</v>
      </c>
      <c r="AC1399">
        <v>52</v>
      </c>
      <c r="AD1399">
        <v>18</v>
      </c>
      <c r="AE1399">
        <v>0</v>
      </c>
      <c r="AF1399">
        <v>0</v>
      </c>
      <c r="AG1399">
        <v>0</v>
      </c>
      <c r="AH1399" t="s">
        <v>104</v>
      </c>
      <c r="AI1399" s="1">
        <v>44501.600057870368</v>
      </c>
      <c r="AJ1399">
        <v>335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18</v>
      </c>
      <c r="AQ1399">
        <v>0</v>
      </c>
      <c r="AR1399">
        <v>0</v>
      </c>
      <c r="AS1399">
        <v>0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>
      <c r="A1400" t="s">
        <v>3412</v>
      </c>
      <c r="B1400" t="s">
        <v>79</v>
      </c>
      <c r="C1400" t="s">
        <v>955</v>
      </c>
      <c r="D1400" t="s">
        <v>81</v>
      </c>
      <c r="E1400" s="2" t="str">
        <f>HYPERLINK("capsilon://?command=openfolder&amp;siteaddress=FAM.docvelocity-na8.net&amp;folderid=FXE21B2121-3E76-622A-9455-739E36530140","FX211010555")</f>
        <v>FX211010555</v>
      </c>
      <c r="F1400" t="s">
        <v>19</v>
      </c>
      <c r="G1400" t="s">
        <v>19</v>
      </c>
      <c r="H1400" t="s">
        <v>82</v>
      </c>
      <c r="I1400" t="s">
        <v>956</v>
      </c>
      <c r="J1400">
        <v>132</v>
      </c>
      <c r="K1400" t="s">
        <v>84</v>
      </c>
      <c r="L1400" t="s">
        <v>85</v>
      </c>
      <c r="M1400" t="s">
        <v>86</v>
      </c>
      <c r="N1400">
        <v>1</v>
      </c>
      <c r="O1400" s="1">
        <v>44501.498784722222</v>
      </c>
      <c r="P1400" s="1">
        <v>44501.641099537039</v>
      </c>
      <c r="Q1400">
        <v>11588</v>
      </c>
      <c r="R1400">
        <v>708</v>
      </c>
      <c r="S1400" t="b">
        <v>0</v>
      </c>
      <c r="T1400" t="s">
        <v>87</v>
      </c>
      <c r="U1400" t="b">
        <v>0</v>
      </c>
      <c r="V1400" t="s">
        <v>108</v>
      </c>
      <c r="W1400" s="1">
        <v>44501.641099537039</v>
      </c>
      <c r="X1400">
        <v>271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132</v>
      </c>
      <c r="AE1400">
        <v>104</v>
      </c>
      <c r="AF1400">
        <v>0</v>
      </c>
      <c r="AG1400">
        <v>2</v>
      </c>
      <c r="AH1400" t="s">
        <v>87</v>
      </c>
      <c r="AI1400" t="s">
        <v>87</v>
      </c>
      <c r="AJ1400" t="s">
        <v>87</v>
      </c>
      <c r="AK1400" t="s">
        <v>87</v>
      </c>
      <c r="AL1400" t="s">
        <v>87</v>
      </c>
      <c r="AM1400" t="s">
        <v>87</v>
      </c>
      <c r="AN1400" t="s">
        <v>87</v>
      </c>
      <c r="AO1400" t="s">
        <v>87</v>
      </c>
      <c r="AP1400" t="s">
        <v>87</v>
      </c>
      <c r="AQ1400" t="s">
        <v>87</v>
      </c>
      <c r="AR1400" t="s">
        <v>87</v>
      </c>
      <c r="AS1400" t="s">
        <v>87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>
      <c r="A1401" t="s">
        <v>3413</v>
      </c>
      <c r="B1401" t="s">
        <v>79</v>
      </c>
      <c r="C1401" t="s">
        <v>415</v>
      </c>
      <c r="D1401" t="s">
        <v>81</v>
      </c>
      <c r="E1401" s="2" t="str">
        <f>HYPERLINK("capsilon://?command=openfolder&amp;siteaddress=FAM.docvelocity-na8.net&amp;folderid=FX8DD29932-9FEE-B5A0-3BDD-406C2FABA338","FX211013524")</f>
        <v>FX211013524</v>
      </c>
      <c r="F1401" t="s">
        <v>19</v>
      </c>
      <c r="G1401" t="s">
        <v>19</v>
      </c>
      <c r="H1401" t="s">
        <v>82</v>
      </c>
      <c r="I1401" t="s">
        <v>3414</v>
      </c>
      <c r="J1401">
        <v>66</v>
      </c>
      <c r="K1401" t="s">
        <v>84</v>
      </c>
      <c r="L1401" t="s">
        <v>85</v>
      </c>
      <c r="M1401" t="s">
        <v>86</v>
      </c>
      <c r="N1401">
        <v>2</v>
      </c>
      <c r="O1401" s="1">
        <v>44503.260648148149</v>
      </c>
      <c r="P1401" s="1">
        <v>44503.413564814815</v>
      </c>
      <c r="Q1401">
        <v>11977</v>
      </c>
      <c r="R1401">
        <v>1235</v>
      </c>
      <c r="S1401" t="b">
        <v>0</v>
      </c>
      <c r="T1401" t="s">
        <v>87</v>
      </c>
      <c r="U1401" t="b">
        <v>0</v>
      </c>
      <c r="V1401" t="s">
        <v>99</v>
      </c>
      <c r="W1401" s="1">
        <v>44503.269004629627</v>
      </c>
      <c r="X1401">
        <v>644</v>
      </c>
      <c r="Y1401">
        <v>52</v>
      </c>
      <c r="Z1401">
        <v>0</v>
      </c>
      <c r="AA1401">
        <v>52</v>
      </c>
      <c r="AB1401">
        <v>0</v>
      </c>
      <c r="AC1401">
        <v>31</v>
      </c>
      <c r="AD1401">
        <v>14</v>
      </c>
      <c r="AE1401">
        <v>0</v>
      </c>
      <c r="AF1401">
        <v>0</v>
      </c>
      <c r="AG1401">
        <v>0</v>
      </c>
      <c r="AH1401" t="s">
        <v>89</v>
      </c>
      <c r="AI1401" s="1">
        <v>44503.413564814815</v>
      </c>
      <c r="AJ1401">
        <v>581</v>
      </c>
      <c r="AK1401">
        <v>2</v>
      </c>
      <c r="AL1401">
        <v>0</v>
      </c>
      <c r="AM1401">
        <v>2</v>
      </c>
      <c r="AN1401">
        <v>0</v>
      </c>
      <c r="AO1401">
        <v>2</v>
      </c>
      <c r="AP1401">
        <v>12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>
      <c r="A1402" t="s">
        <v>3415</v>
      </c>
      <c r="B1402" t="s">
        <v>79</v>
      </c>
      <c r="C1402" t="s">
        <v>2400</v>
      </c>
      <c r="D1402" t="s">
        <v>81</v>
      </c>
      <c r="E1402" s="2" t="str">
        <f>HYPERLINK("capsilon://?command=openfolder&amp;siteaddress=FAM.docvelocity-na8.net&amp;folderid=FX86251BC0-60A0-1828-5A9E-0D7E6F23FE5E","FX211013068")</f>
        <v>FX211013068</v>
      </c>
      <c r="F1402" t="s">
        <v>19</v>
      </c>
      <c r="G1402" t="s">
        <v>19</v>
      </c>
      <c r="H1402" t="s">
        <v>82</v>
      </c>
      <c r="I1402" t="s">
        <v>3416</v>
      </c>
      <c r="J1402">
        <v>63</v>
      </c>
      <c r="K1402" t="s">
        <v>84</v>
      </c>
      <c r="L1402" t="s">
        <v>85</v>
      </c>
      <c r="M1402" t="s">
        <v>86</v>
      </c>
      <c r="N1402">
        <v>2</v>
      </c>
      <c r="O1402" s="1">
        <v>44503.26829861111</v>
      </c>
      <c r="P1402" s="1">
        <v>44503.418726851851</v>
      </c>
      <c r="Q1402">
        <v>12218</v>
      </c>
      <c r="R1402">
        <v>779</v>
      </c>
      <c r="S1402" t="b">
        <v>0</v>
      </c>
      <c r="T1402" t="s">
        <v>87</v>
      </c>
      <c r="U1402" t="b">
        <v>0</v>
      </c>
      <c r="V1402" t="s">
        <v>99</v>
      </c>
      <c r="W1402" s="1">
        <v>44503.272881944446</v>
      </c>
      <c r="X1402">
        <v>334</v>
      </c>
      <c r="Y1402">
        <v>59</v>
      </c>
      <c r="Z1402">
        <v>0</v>
      </c>
      <c r="AA1402">
        <v>59</v>
      </c>
      <c r="AB1402">
        <v>0</v>
      </c>
      <c r="AC1402">
        <v>36</v>
      </c>
      <c r="AD1402">
        <v>4</v>
      </c>
      <c r="AE1402">
        <v>0</v>
      </c>
      <c r="AF1402">
        <v>0</v>
      </c>
      <c r="AG1402">
        <v>0</v>
      </c>
      <c r="AH1402" t="s">
        <v>89</v>
      </c>
      <c r="AI1402" s="1">
        <v>44503.418726851851</v>
      </c>
      <c r="AJ1402">
        <v>445</v>
      </c>
      <c r="AK1402">
        <v>0</v>
      </c>
      <c r="AL1402">
        <v>0</v>
      </c>
      <c r="AM1402">
        <v>0</v>
      </c>
      <c r="AN1402">
        <v>0</v>
      </c>
      <c r="AO1402">
        <v>5</v>
      </c>
      <c r="AP1402">
        <v>4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>
      <c r="A1403" t="s">
        <v>3417</v>
      </c>
      <c r="B1403" t="s">
        <v>79</v>
      </c>
      <c r="C1403" t="s">
        <v>2400</v>
      </c>
      <c r="D1403" t="s">
        <v>81</v>
      </c>
      <c r="E1403" s="2" t="str">
        <f>HYPERLINK("capsilon://?command=openfolder&amp;siteaddress=FAM.docvelocity-na8.net&amp;folderid=FX86251BC0-60A0-1828-5A9E-0D7E6F23FE5E","FX211013068")</f>
        <v>FX211013068</v>
      </c>
      <c r="F1403" t="s">
        <v>19</v>
      </c>
      <c r="G1403" t="s">
        <v>19</v>
      </c>
      <c r="H1403" t="s">
        <v>82</v>
      </c>
      <c r="I1403" t="s">
        <v>3418</v>
      </c>
      <c r="J1403">
        <v>63</v>
      </c>
      <c r="K1403" t="s">
        <v>84</v>
      </c>
      <c r="L1403" t="s">
        <v>85</v>
      </c>
      <c r="M1403" t="s">
        <v>86</v>
      </c>
      <c r="N1403">
        <v>2</v>
      </c>
      <c r="O1403" s="1">
        <v>44503.268692129626</v>
      </c>
      <c r="P1403" s="1">
        <v>44503.423391203702</v>
      </c>
      <c r="Q1403">
        <v>12690</v>
      </c>
      <c r="R1403">
        <v>676</v>
      </c>
      <c r="S1403" t="b">
        <v>0</v>
      </c>
      <c r="T1403" t="s">
        <v>87</v>
      </c>
      <c r="U1403" t="b">
        <v>0</v>
      </c>
      <c r="V1403" t="s">
        <v>99</v>
      </c>
      <c r="W1403" s="1">
        <v>44503.276064814818</v>
      </c>
      <c r="X1403">
        <v>274</v>
      </c>
      <c r="Y1403">
        <v>59</v>
      </c>
      <c r="Z1403">
        <v>0</v>
      </c>
      <c r="AA1403">
        <v>59</v>
      </c>
      <c r="AB1403">
        <v>0</v>
      </c>
      <c r="AC1403">
        <v>37</v>
      </c>
      <c r="AD1403">
        <v>4</v>
      </c>
      <c r="AE1403">
        <v>0</v>
      </c>
      <c r="AF1403">
        <v>0</v>
      </c>
      <c r="AG1403">
        <v>0</v>
      </c>
      <c r="AH1403" t="s">
        <v>89</v>
      </c>
      <c r="AI1403" s="1">
        <v>44503.423391203702</v>
      </c>
      <c r="AJ1403">
        <v>402</v>
      </c>
      <c r="AK1403">
        <v>0</v>
      </c>
      <c r="AL1403">
        <v>0</v>
      </c>
      <c r="AM1403">
        <v>0</v>
      </c>
      <c r="AN1403">
        <v>0</v>
      </c>
      <c r="AO1403">
        <v>2</v>
      </c>
      <c r="AP1403">
        <v>4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>
      <c r="A1404" t="s">
        <v>3419</v>
      </c>
      <c r="B1404" t="s">
        <v>79</v>
      </c>
      <c r="C1404" t="s">
        <v>1369</v>
      </c>
      <c r="D1404" t="s">
        <v>81</v>
      </c>
      <c r="E1404" s="2" t="str">
        <f>HYPERLINK("capsilon://?command=openfolder&amp;siteaddress=FAM.docvelocity-na8.net&amp;folderid=FX33EA471E-ADF6-E5A1-A251-31515091F472","FX211010284")</f>
        <v>FX211010284</v>
      </c>
      <c r="F1404" t="s">
        <v>19</v>
      </c>
      <c r="G1404" t="s">
        <v>19</v>
      </c>
      <c r="H1404" t="s">
        <v>82</v>
      </c>
      <c r="I1404" t="s">
        <v>3420</v>
      </c>
      <c r="J1404">
        <v>66</v>
      </c>
      <c r="K1404" t="s">
        <v>84</v>
      </c>
      <c r="L1404" t="s">
        <v>85</v>
      </c>
      <c r="M1404" t="s">
        <v>86</v>
      </c>
      <c r="N1404">
        <v>1</v>
      </c>
      <c r="O1404" s="1">
        <v>44503.272627314815</v>
      </c>
      <c r="P1404" s="1">
        <v>44503.327743055554</v>
      </c>
      <c r="Q1404">
        <v>4412</v>
      </c>
      <c r="R1404">
        <v>350</v>
      </c>
      <c r="S1404" t="b">
        <v>0</v>
      </c>
      <c r="T1404" t="s">
        <v>87</v>
      </c>
      <c r="U1404" t="b">
        <v>0</v>
      </c>
      <c r="V1404" t="s">
        <v>231</v>
      </c>
      <c r="W1404" s="1">
        <v>44503.327743055554</v>
      </c>
      <c r="X1404">
        <v>109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66</v>
      </c>
      <c r="AE1404">
        <v>52</v>
      </c>
      <c r="AF1404">
        <v>0</v>
      </c>
      <c r="AG1404">
        <v>1</v>
      </c>
      <c r="AH1404" t="s">
        <v>87</v>
      </c>
      <c r="AI1404" t="s">
        <v>87</v>
      </c>
      <c r="AJ1404" t="s">
        <v>87</v>
      </c>
      <c r="AK1404" t="s">
        <v>87</v>
      </c>
      <c r="AL1404" t="s">
        <v>87</v>
      </c>
      <c r="AM1404" t="s">
        <v>87</v>
      </c>
      <c r="AN1404" t="s">
        <v>87</v>
      </c>
      <c r="AO1404" t="s">
        <v>87</v>
      </c>
      <c r="AP1404" t="s">
        <v>87</v>
      </c>
      <c r="AQ1404" t="s">
        <v>87</v>
      </c>
      <c r="AR1404" t="s">
        <v>87</v>
      </c>
      <c r="AS1404" t="s">
        <v>87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>
      <c r="A1405" t="s">
        <v>3421</v>
      </c>
      <c r="B1405" t="s">
        <v>79</v>
      </c>
      <c r="C1405" t="s">
        <v>895</v>
      </c>
      <c r="D1405" t="s">
        <v>81</v>
      </c>
      <c r="E1405" s="2" t="str">
        <f>HYPERLINK("capsilon://?command=openfolder&amp;siteaddress=FAM.docvelocity-na8.net&amp;folderid=FX75572BEB-2413-619F-9DC7-783340EC25F2","FX210815064")</f>
        <v>FX210815064</v>
      </c>
      <c r="F1405" t="s">
        <v>19</v>
      </c>
      <c r="G1405" t="s">
        <v>19</v>
      </c>
      <c r="H1405" t="s">
        <v>82</v>
      </c>
      <c r="I1405" t="s">
        <v>3422</v>
      </c>
      <c r="J1405">
        <v>66</v>
      </c>
      <c r="K1405" t="s">
        <v>84</v>
      </c>
      <c r="L1405" t="s">
        <v>85</v>
      </c>
      <c r="M1405" t="s">
        <v>86</v>
      </c>
      <c r="N1405">
        <v>2</v>
      </c>
      <c r="O1405" s="1">
        <v>44503.278287037036</v>
      </c>
      <c r="P1405" s="1">
        <v>44503.429571759261</v>
      </c>
      <c r="Q1405">
        <v>12156</v>
      </c>
      <c r="R1405">
        <v>915</v>
      </c>
      <c r="S1405" t="b">
        <v>0</v>
      </c>
      <c r="T1405" t="s">
        <v>87</v>
      </c>
      <c r="U1405" t="b">
        <v>0</v>
      </c>
      <c r="V1405" t="s">
        <v>99</v>
      </c>
      <c r="W1405" s="1">
        <v>44503.282777777778</v>
      </c>
      <c r="X1405">
        <v>301</v>
      </c>
      <c r="Y1405">
        <v>52</v>
      </c>
      <c r="Z1405">
        <v>0</v>
      </c>
      <c r="AA1405">
        <v>52</v>
      </c>
      <c r="AB1405">
        <v>0</v>
      </c>
      <c r="AC1405">
        <v>20</v>
      </c>
      <c r="AD1405">
        <v>14</v>
      </c>
      <c r="AE1405">
        <v>0</v>
      </c>
      <c r="AF1405">
        <v>0</v>
      </c>
      <c r="AG1405">
        <v>0</v>
      </c>
      <c r="AH1405" t="s">
        <v>177</v>
      </c>
      <c r="AI1405" s="1">
        <v>44503.429571759261</v>
      </c>
      <c r="AJ1405">
        <v>614</v>
      </c>
      <c r="AK1405">
        <v>1</v>
      </c>
      <c r="AL1405">
        <v>0</v>
      </c>
      <c r="AM1405">
        <v>1</v>
      </c>
      <c r="AN1405">
        <v>0</v>
      </c>
      <c r="AO1405">
        <v>1</v>
      </c>
      <c r="AP1405">
        <v>13</v>
      </c>
      <c r="AQ1405">
        <v>0</v>
      </c>
      <c r="AR1405">
        <v>0</v>
      </c>
      <c r="AS1405">
        <v>0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>
      <c r="A1406" t="s">
        <v>3423</v>
      </c>
      <c r="B1406" t="s">
        <v>79</v>
      </c>
      <c r="C1406" t="s">
        <v>273</v>
      </c>
      <c r="D1406" t="s">
        <v>81</v>
      </c>
      <c r="E1406" s="2" t="str">
        <f>HYPERLINK("capsilon://?command=openfolder&amp;siteaddress=FAM.docvelocity-na8.net&amp;folderid=FXC6C9FE8F-246F-078E-E94C-F02C5F4F0D0B","FX211014120")</f>
        <v>FX211014120</v>
      </c>
      <c r="F1406" t="s">
        <v>19</v>
      </c>
      <c r="G1406" t="s">
        <v>19</v>
      </c>
      <c r="H1406" t="s">
        <v>82</v>
      </c>
      <c r="I1406" t="s">
        <v>3424</v>
      </c>
      <c r="J1406">
        <v>66</v>
      </c>
      <c r="K1406" t="s">
        <v>84</v>
      </c>
      <c r="L1406" t="s">
        <v>85</v>
      </c>
      <c r="M1406" t="s">
        <v>86</v>
      </c>
      <c r="N1406">
        <v>2</v>
      </c>
      <c r="O1406" s="1">
        <v>44503.28261574074</v>
      </c>
      <c r="P1406" s="1">
        <v>44503.426585648151</v>
      </c>
      <c r="Q1406">
        <v>11881</v>
      </c>
      <c r="R1406">
        <v>558</v>
      </c>
      <c r="S1406" t="b">
        <v>0</v>
      </c>
      <c r="T1406" t="s">
        <v>87</v>
      </c>
      <c r="U1406" t="b">
        <v>0</v>
      </c>
      <c r="V1406" t="s">
        <v>99</v>
      </c>
      <c r="W1406" s="1">
        <v>44503.286064814813</v>
      </c>
      <c r="X1406">
        <v>283</v>
      </c>
      <c r="Y1406">
        <v>52</v>
      </c>
      <c r="Z1406">
        <v>0</v>
      </c>
      <c r="AA1406">
        <v>52</v>
      </c>
      <c r="AB1406">
        <v>0</v>
      </c>
      <c r="AC1406">
        <v>17</v>
      </c>
      <c r="AD1406">
        <v>14</v>
      </c>
      <c r="AE1406">
        <v>0</v>
      </c>
      <c r="AF1406">
        <v>0</v>
      </c>
      <c r="AG1406">
        <v>0</v>
      </c>
      <c r="AH1406" t="s">
        <v>89</v>
      </c>
      <c r="AI1406" s="1">
        <v>44503.426585648151</v>
      </c>
      <c r="AJ1406">
        <v>275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14</v>
      </c>
      <c r="AQ1406">
        <v>0</v>
      </c>
      <c r="AR1406">
        <v>0</v>
      </c>
      <c r="AS1406">
        <v>0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>
      <c r="A1407" t="s">
        <v>3425</v>
      </c>
      <c r="B1407" t="s">
        <v>79</v>
      </c>
      <c r="C1407" t="s">
        <v>1369</v>
      </c>
      <c r="D1407" t="s">
        <v>81</v>
      </c>
      <c r="E1407" s="2" t="str">
        <f>HYPERLINK("capsilon://?command=openfolder&amp;siteaddress=FAM.docvelocity-na8.net&amp;folderid=FX33EA471E-ADF6-E5A1-A251-31515091F472","FX211010284")</f>
        <v>FX211010284</v>
      </c>
      <c r="F1407" t="s">
        <v>19</v>
      </c>
      <c r="G1407" t="s">
        <v>19</v>
      </c>
      <c r="H1407" t="s">
        <v>82</v>
      </c>
      <c r="I1407" t="s">
        <v>3420</v>
      </c>
      <c r="J1407">
        <v>38</v>
      </c>
      <c r="K1407" t="s">
        <v>84</v>
      </c>
      <c r="L1407" t="s">
        <v>85</v>
      </c>
      <c r="M1407" t="s">
        <v>86</v>
      </c>
      <c r="N1407">
        <v>2</v>
      </c>
      <c r="O1407" s="1">
        <v>44503.328599537039</v>
      </c>
      <c r="P1407" s="1">
        <v>44503.422453703701</v>
      </c>
      <c r="Q1407">
        <v>6691</v>
      </c>
      <c r="R1407">
        <v>1418</v>
      </c>
      <c r="S1407" t="b">
        <v>0</v>
      </c>
      <c r="T1407" t="s">
        <v>87</v>
      </c>
      <c r="U1407" t="b">
        <v>1</v>
      </c>
      <c r="V1407" t="s">
        <v>99</v>
      </c>
      <c r="W1407" s="1">
        <v>44503.343692129631</v>
      </c>
      <c r="X1407">
        <v>867</v>
      </c>
      <c r="Y1407">
        <v>37</v>
      </c>
      <c r="Z1407">
        <v>0</v>
      </c>
      <c r="AA1407">
        <v>37</v>
      </c>
      <c r="AB1407">
        <v>0</v>
      </c>
      <c r="AC1407">
        <v>32</v>
      </c>
      <c r="AD1407">
        <v>1</v>
      </c>
      <c r="AE1407">
        <v>0</v>
      </c>
      <c r="AF1407">
        <v>0</v>
      </c>
      <c r="AG1407">
        <v>0</v>
      </c>
      <c r="AH1407" t="s">
        <v>177</v>
      </c>
      <c r="AI1407" s="1">
        <v>44503.422453703701</v>
      </c>
      <c r="AJ1407">
        <v>411</v>
      </c>
      <c r="AK1407">
        <v>1</v>
      </c>
      <c r="AL1407">
        <v>0</v>
      </c>
      <c r="AM1407">
        <v>1</v>
      </c>
      <c r="AN1407">
        <v>0</v>
      </c>
      <c r="AO1407">
        <v>1</v>
      </c>
      <c r="AP1407">
        <v>0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>
      <c r="A1408" t="s">
        <v>3426</v>
      </c>
      <c r="B1408" t="s">
        <v>79</v>
      </c>
      <c r="C1408" t="s">
        <v>518</v>
      </c>
      <c r="D1408" t="s">
        <v>81</v>
      </c>
      <c r="E1408" s="2" t="str">
        <f>HYPERLINK("capsilon://?command=openfolder&amp;siteaddress=FAM.docvelocity-na8.net&amp;folderid=FX6F3EE599-5BF7-E507-112F-325E76EEB60A","FX21102239")</f>
        <v>FX21102239</v>
      </c>
      <c r="F1408" t="s">
        <v>19</v>
      </c>
      <c r="G1408" t="s">
        <v>19</v>
      </c>
      <c r="H1408" t="s">
        <v>82</v>
      </c>
      <c r="I1408" t="s">
        <v>3427</v>
      </c>
      <c r="J1408">
        <v>66</v>
      </c>
      <c r="K1408" t="s">
        <v>137</v>
      </c>
      <c r="L1408" t="s">
        <v>19</v>
      </c>
      <c r="M1408" t="s">
        <v>81</v>
      </c>
      <c r="N1408">
        <v>0</v>
      </c>
      <c r="O1408" s="1">
        <v>44503.344166666669</v>
      </c>
      <c r="P1408" s="1">
        <v>44503.344201388885</v>
      </c>
      <c r="Q1408">
        <v>3</v>
      </c>
      <c r="R1408">
        <v>0</v>
      </c>
      <c r="S1408" t="b">
        <v>0</v>
      </c>
      <c r="T1408" t="s">
        <v>87</v>
      </c>
      <c r="U1408" t="b">
        <v>0</v>
      </c>
      <c r="V1408" t="s">
        <v>87</v>
      </c>
      <c r="W1408" t="s">
        <v>87</v>
      </c>
      <c r="X1408" t="s">
        <v>87</v>
      </c>
      <c r="Y1408" t="s">
        <v>87</v>
      </c>
      <c r="Z1408" t="s">
        <v>87</v>
      </c>
      <c r="AA1408" t="s">
        <v>87</v>
      </c>
      <c r="AB1408" t="s">
        <v>87</v>
      </c>
      <c r="AC1408" t="s">
        <v>87</v>
      </c>
      <c r="AD1408" t="s">
        <v>87</v>
      </c>
      <c r="AE1408" t="s">
        <v>87</v>
      </c>
      <c r="AF1408" t="s">
        <v>87</v>
      </c>
      <c r="AG1408" t="s">
        <v>87</v>
      </c>
      <c r="AH1408" t="s">
        <v>87</v>
      </c>
      <c r="AI1408" t="s">
        <v>87</v>
      </c>
      <c r="AJ1408" t="s">
        <v>87</v>
      </c>
      <c r="AK1408" t="s">
        <v>87</v>
      </c>
      <c r="AL1408" t="s">
        <v>87</v>
      </c>
      <c r="AM1408" t="s">
        <v>87</v>
      </c>
      <c r="AN1408" t="s">
        <v>87</v>
      </c>
      <c r="AO1408" t="s">
        <v>87</v>
      </c>
      <c r="AP1408" t="s">
        <v>87</v>
      </c>
      <c r="AQ1408" t="s">
        <v>87</v>
      </c>
      <c r="AR1408" t="s">
        <v>87</v>
      </c>
      <c r="AS1408" t="s">
        <v>87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>
      <c r="A1409" t="s">
        <v>3428</v>
      </c>
      <c r="B1409" t="s">
        <v>79</v>
      </c>
      <c r="C1409" t="s">
        <v>3429</v>
      </c>
      <c r="D1409" t="s">
        <v>81</v>
      </c>
      <c r="E1409" s="2" t="str">
        <f>HYPERLINK("capsilon://?command=openfolder&amp;siteaddress=FAM.docvelocity-na8.net&amp;folderid=FX8DCBB9B4-0EE2-8282-099D-3B326AB5BC45","FX211011706")</f>
        <v>FX211011706</v>
      </c>
      <c r="F1409" t="s">
        <v>19</v>
      </c>
      <c r="G1409" t="s">
        <v>19</v>
      </c>
      <c r="H1409" t="s">
        <v>82</v>
      </c>
      <c r="I1409" t="s">
        <v>3430</v>
      </c>
      <c r="J1409">
        <v>66</v>
      </c>
      <c r="K1409" t="s">
        <v>84</v>
      </c>
      <c r="L1409" t="s">
        <v>85</v>
      </c>
      <c r="M1409" t="s">
        <v>86</v>
      </c>
      <c r="N1409">
        <v>2</v>
      </c>
      <c r="O1409" s="1">
        <v>44503.346979166665</v>
      </c>
      <c r="P1409" s="1">
        <v>44503.435381944444</v>
      </c>
      <c r="Q1409">
        <v>6526</v>
      </c>
      <c r="R1409">
        <v>1112</v>
      </c>
      <c r="S1409" t="b">
        <v>0</v>
      </c>
      <c r="T1409" t="s">
        <v>87</v>
      </c>
      <c r="U1409" t="b">
        <v>0</v>
      </c>
      <c r="V1409" t="s">
        <v>1120</v>
      </c>
      <c r="W1409" s="1">
        <v>44503.354791666665</v>
      </c>
      <c r="X1409">
        <v>540</v>
      </c>
      <c r="Y1409">
        <v>52</v>
      </c>
      <c r="Z1409">
        <v>0</v>
      </c>
      <c r="AA1409">
        <v>52</v>
      </c>
      <c r="AB1409">
        <v>0</v>
      </c>
      <c r="AC1409">
        <v>20</v>
      </c>
      <c r="AD1409">
        <v>14</v>
      </c>
      <c r="AE1409">
        <v>0</v>
      </c>
      <c r="AF1409">
        <v>0</v>
      </c>
      <c r="AG1409">
        <v>0</v>
      </c>
      <c r="AH1409" t="s">
        <v>177</v>
      </c>
      <c r="AI1409" s="1">
        <v>44503.435381944444</v>
      </c>
      <c r="AJ1409">
        <v>501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14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>
      <c r="A1410" t="s">
        <v>3431</v>
      </c>
      <c r="B1410" t="s">
        <v>79</v>
      </c>
      <c r="C1410" t="s">
        <v>3432</v>
      </c>
      <c r="D1410" t="s">
        <v>81</v>
      </c>
      <c r="E1410" s="2" t="str">
        <f>HYPERLINK("capsilon://?command=openfolder&amp;siteaddress=FAM.docvelocity-na8.net&amp;folderid=FX9E5DA879-DBEB-3C3E-1A6E-F543E89BB619","FX210910119")</f>
        <v>FX210910119</v>
      </c>
      <c r="F1410" t="s">
        <v>19</v>
      </c>
      <c r="G1410" t="s">
        <v>19</v>
      </c>
      <c r="H1410" t="s">
        <v>82</v>
      </c>
      <c r="I1410" t="s">
        <v>3433</v>
      </c>
      <c r="J1410">
        <v>66</v>
      </c>
      <c r="K1410" t="s">
        <v>84</v>
      </c>
      <c r="L1410" t="s">
        <v>85</v>
      </c>
      <c r="M1410" t="s">
        <v>86</v>
      </c>
      <c r="N1410">
        <v>2</v>
      </c>
      <c r="O1410" s="1">
        <v>44503.357118055559</v>
      </c>
      <c r="P1410" s="1">
        <v>44503.429131944446</v>
      </c>
      <c r="Q1410">
        <v>5924</v>
      </c>
      <c r="R1410">
        <v>298</v>
      </c>
      <c r="S1410" t="b">
        <v>0</v>
      </c>
      <c r="T1410" t="s">
        <v>87</v>
      </c>
      <c r="U1410" t="b">
        <v>0</v>
      </c>
      <c r="V1410" t="s">
        <v>99</v>
      </c>
      <c r="W1410" s="1">
        <v>44503.358217592591</v>
      </c>
      <c r="X1410">
        <v>91</v>
      </c>
      <c r="Y1410">
        <v>0</v>
      </c>
      <c r="Z1410">
        <v>0</v>
      </c>
      <c r="AA1410">
        <v>0</v>
      </c>
      <c r="AB1410">
        <v>52</v>
      </c>
      <c r="AC1410">
        <v>0</v>
      </c>
      <c r="AD1410">
        <v>66</v>
      </c>
      <c r="AE1410">
        <v>0</v>
      </c>
      <c r="AF1410">
        <v>0</v>
      </c>
      <c r="AG1410">
        <v>0</v>
      </c>
      <c r="AH1410" t="s">
        <v>89</v>
      </c>
      <c r="AI1410" s="1">
        <v>44503.429131944446</v>
      </c>
      <c r="AJ1410">
        <v>147</v>
      </c>
      <c r="AK1410">
        <v>0</v>
      </c>
      <c r="AL1410">
        <v>0</v>
      </c>
      <c r="AM1410">
        <v>0</v>
      </c>
      <c r="AN1410">
        <v>52</v>
      </c>
      <c r="AO1410">
        <v>0</v>
      </c>
      <c r="AP1410">
        <v>66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>
      <c r="A1411" t="s">
        <v>3434</v>
      </c>
      <c r="B1411" t="s">
        <v>79</v>
      </c>
      <c r="C1411" t="s">
        <v>175</v>
      </c>
      <c r="D1411" t="s">
        <v>81</v>
      </c>
      <c r="E1411" s="2" t="str">
        <f>HYPERLINK("capsilon://?command=openfolder&amp;siteaddress=FAM.docvelocity-na8.net&amp;folderid=FXF0BFC380-85A7-2C0B-9C9C-9F272DA3C220","FX2110932")</f>
        <v>FX2110932</v>
      </c>
      <c r="F1411" t="s">
        <v>19</v>
      </c>
      <c r="G1411" t="s">
        <v>19</v>
      </c>
      <c r="H1411" t="s">
        <v>82</v>
      </c>
      <c r="I1411" t="s">
        <v>176</v>
      </c>
      <c r="J1411">
        <v>38</v>
      </c>
      <c r="K1411" t="s">
        <v>84</v>
      </c>
      <c r="L1411" t="s">
        <v>85</v>
      </c>
      <c r="M1411" t="s">
        <v>86</v>
      </c>
      <c r="N1411">
        <v>1</v>
      </c>
      <c r="O1411" s="1">
        <v>44503.367280092592</v>
      </c>
      <c r="P1411" s="1">
        <v>44503.490381944444</v>
      </c>
      <c r="Q1411">
        <v>9473</v>
      </c>
      <c r="R1411">
        <v>1163</v>
      </c>
      <c r="S1411" t="b">
        <v>0</v>
      </c>
      <c r="T1411" t="s">
        <v>87</v>
      </c>
      <c r="U1411" t="b">
        <v>0</v>
      </c>
      <c r="V1411" t="s">
        <v>108</v>
      </c>
      <c r="W1411" s="1">
        <v>44503.490381944444</v>
      </c>
      <c r="X1411">
        <v>707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38</v>
      </c>
      <c r="AE1411">
        <v>37</v>
      </c>
      <c r="AF1411">
        <v>0</v>
      </c>
      <c r="AG1411">
        <v>2</v>
      </c>
      <c r="AH1411" t="s">
        <v>87</v>
      </c>
      <c r="AI1411" t="s">
        <v>87</v>
      </c>
      <c r="AJ1411" t="s">
        <v>87</v>
      </c>
      <c r="AK1411" t="s">
        <v>87</v>
      </c>
      <c r="AL1411" t="s">
        <v>87</v>
      </c>
      <c r="AM1411" t="s">
        <v>87</v>
      </c>
      <c r="AN1411" t="s">
        <v>87</v>
      </c>
      <c r="AO1411" t="s">
        <v>87</v>
      </c>
      <c r="AP1411" t="s">
        <v>87</v>
      </c>
      <c r="AQ1411" t="s">
        <v>87</v>
      </c>
      <c r="AR1411" t="s">
        <v>87</v>
      </c>
      <c r="AS1411" t="s">
        <v>87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>
      <c r="A1412" t="s">
        <v>3435</v>
      </c>
      <c r="B1412" t="s">
        <v>79</v>
      </c>
      <c r="C1412" t="s">
        <v>3436</v>
      </c>
      <c r="D1412" t="s">
        <v>81</v>
      </c>
      <c r="E1412" s="2" t="str">
        <f>HYPERLINK("capsilon://?command=openfolder&amp;siteaddress=FAM.docvelocity-na8.net&amp;folderid=FXD7A0F658-86DA-E46F-6983-DD5034E1B7EC","FX210910080")</f>
        <v>FX210910080</v>
      </c>
      <c r="F1412" t="s">
        <v>19</v>
      </c>
      <c r="G1412" t="s">
        <v>19</v>
      </c>
      <c r="H1412" t="s">
        <v>82</v>
      </c>
      <c r="I1412" t="s">
        <v>3437</v>
      </c>
      <c r="J1412">
        <v>132</v>
      </c>
      <c r="K1412" t="s">
        <v>84</v>
      </c>
      <c r="L1412" t="s">
        <v>85</v>
      </c>
      <c r="M1412" t="s">
        <v>86</v>
      </c>
      <c r="N1412">
        <v>2</v>
      </c>
      <c r="O1412" s="1">
        <v>44503.372002314813</v>
      </c>
      <c r="P1412" s="1">
        <v>44503.431203703702</v>
      </c>
      <c r="Q1412">
        <v>4646</v>
      </c>
      <c r="R1412">
        <v>469</v>
      </c>
      <c r="S1412" t="b">
        <v>0</v>
      </c>
      <c r="T1412" t="s">
        <v>87</v>
      </c>
      <c r="U1412" t="b">
        <v>0</v>
      </c>
      <c r="V1412" t="s">
        <v>88</v>
      </c>
      <c r="W1412" s="1">
        <v>44503.375381944446</v>
      </c>
      <c r="X1412">
        <v>291</v>
      </c>
      <c r="Y1412">
        <v>0</v>
      </c>
      <c r="Z1412">
        <v>0</v>
      </c>
      <c r="AA1412">
        <v>0</v>
      </c>
      <c r="AB1412">
        <v>104</v>
      </c>
      <c r="AC1412">
        <v>0</v>
      </c>
      <c r="AD1412">
        <v>132</v>
      </c>
      <c r="AE1412">
        <v>0</v>
      </c>
      <c r="AF1412">
        <v>0</v>
      </c>
      <c r="AG1412">
        <v>0</v>
      </c>
      <c r="AH1412" t="s">
        <v>89</v>
      </c>
      <c r="AI1412" s="1">
        <v>44503.431203703702</v>
      </c>
      <c r="AJ1412">
        <v>178</v>
      </c>
      <c r="AK1412">
        <v>0</v>
      </c>
      <c r="AL1412">
        <v>0</v>
      </c>
      <c r="AM1412">
        <v>0</v>
      </c>
      <c r="AN1412">
        <v>104</v>
      </c>
      <c r="AO1412">
        <v>0</v>
      </c>
      <c r="AP1412">
        <v>132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>
      <c r="A1413" t="s">
        <v>3438</v>
      </c>
      <c r="B1413" t="s">
        <v>79</v>
      </c>
      <c r="C1413" t="s">
        <v>179</v>
      </c>
      <c r="D1413" t="s">
        <v>81</v>
      </c>
      <c r="E1413" s="2" t="str">
        <f>HYPERLINK("capsilon://?command=openfolder&amp;siteaddress=FAM.docvelocity-na8.net&amp;folderid=FX41DDE000-9885-6A06-9DC7-D82C465748C6","FX21076314")</f>
        <v>FX21076314</v>
      </c>
      <c r="F1413" t="s">
        <v>19</v>
      </c>
      <c r="G1413" t="s">
        <v>19</v>
      </c>
      <c r="H1413" t="s">
        <v>82</v>
      </c>
      <c r="I1413" t="s">
        <v>180</v>
      </c>
      <c r="J1413">
        <v>66</v>
      </c>
      <c r="K1413" t="s">
        <v>84</v>
      </c>
      <c r="L1413" t="s">
        <v>85</v>
      </c>
      <c r="M1413" t="s">
        <v>86</v>
      </c>
      <c r="N1413">
        <v>1</v>
      </c>
      <c r="O1413" s="1">
        <v>44503.372060185182</v>
      </c>
      <c r="P1413" s="1">
        <v>44503.494513888887</v>
      </c>
      <c r="Q1413">
        <v>9797</v>
      </c>
      <c r="R1413">
        <v>783</v>
      </c>
      <c r="S1413" t="b">
        <v>0</v>
      </c>
      <c r="T1413" t="s">
        <v>87</v>
      </c>
      <c r="U1413" t="b">
        <v>0</v>
      </c>
      <c r="V1413" t="s">
        <v>108</v>
      </c>
      <c r="W1413" s="1">
        <v>44503.494513888887</v>
      </c>
      <c r="X1413">
        <v>356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66</v>
      </c>
      <c r="AE1413">
        <v>52</v>
      </c>
      <c r="AF1413">
        <v>0</v>
      </c>
      <c r="AG1413">
        <v>1</v>
      </c>
      <c r="AH1413" t="s">
        <v>87</v>
      </c>
      <c r="AI1413" t="s">
        <v>87</v>
      </c>
      <c r="AJ1413" t="s">
        <v>87</v>
      </c>
      <c r="AK1413" t="s">
        <v>87</v>
      </c>
      <c r="AL1413" t="s">
        <v>87</v>
      </c>
      <c r="AM1413" t="s">
        <v>87</v>
      </c>
      <c r="AN1413" t="s">
        <v>87</v>
      </c>
      <c r="AO1413" t="s">
        <v>87</v>
      </c>
      <c r="AP1413" t="s">
        <v>87</v>
      </c>
      <c r="AQ1413" t="s">
        <v>87</v>
      </c>
      <c r="AR1413" t="s">
        <v>87</v>
      </c>
      <c r="AS1413" t="s">
        <v>87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>
      <c r="A1414" t="s">
        <v>3439</v>
      </c>
      <c r="B1414" t="s">
        <v>79</v>
      </c>
      <c r="C1414" t="s">
        <v>3440</v>
      </c>
      <c r="D1414" t="s">
        <v>81</v>
      </c>
      <c r="E1414" s="2" t="str">
        <f>HYPERLINK("capsilon://?command=openfolder&amp;siteaddress=FAM.docvelocity-na8.net&amp;folderid=FX95EB7FE1-360C-194C-2DC4-096EB597EA26","FX21109895")</f>
        <v>FX21109895</v>
      </c>
      <c r="F1414" t="s">
        <v>19</v>
      </c>
      <c r="G1414" t="s">
        <v>19</v>
      </c>
      <c r="H1414" t="s">
        <v>82</v>
      </c>
      <c r="I1414" t="s">
        <v>3441</v>
      </c>
      <c r="J1414">
        <v>66</v>
      </c>
      <c r="K1414" t="s">
        <v>84</v>
      </c>
      <c r="L1414" t="s">
        <v>85</v>
      </c>
      <c r="M1414" t="s">
        <v>86</v>
      </c>
      <c r="N1414">
        <v>2</v>
      </c>
      <c r="O1414" s="1">
        <v>44503.37263888889</v>
      </c>
      <c r="P1414" s="1">
        <v>44503.43677083333</v>
      </c>
      <c r="Q1414">
        <v>4767</v>
      </c>
      <c r="R1414">
        <v>774</v>
      </c>
      <c r="S1414" t="b">
        <v>0</v>
      </c>
      <c r="T1414" t="s">
        <v>87</v>
      </c>
      <c r="U1414" t="b">
        <v>0</v>
      </c>
      <c r="V1414" t="s">
        <v>130</v>
      </c>
      <c r="W1414" s="1">
        <v>44503.377083333333</v>
      </c>
      <c r="X1414">
        <v>294</v>
      </c>
      <c r="Y1414">
        <v>52</v>
      </c>
      <c r="Z1414">
        <v>0</v>
      </c>
      <c r="AA1414">
        <v>52</v>
      </c>
      <c r="AB1414">
        <v>0</v>
      </c>
      <c r="AC1414">
        <v>26</v>
      </c>
      <c r="AD1414">
        <v>14</v>
      </c>
      <c r="AE1414">
        <v>0</v>
      </c>
      <c r="AF1414">
        <v>0</v>
      </c>
      <c r="AG1414">
        <v>0</v>
      </c>
      <c r="AH1414" t="s">
        <v>89</v>
      </c>
      <c r="AI1414" s="1">
        <v>44503.43677083333</v>
      </c>
      <c r="AJ1414">
        <v>480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14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>
      <c r="A1415" t="s">
        <v>3442</v>
      </c>
      <c r="B1415" t="s">
        <v>79</v>
      </c>
      <c r="C1415" t="s">
        <v>973</v>
      </c>
      <c r="D1415" t="s">
        <v>81</v>
      </c>
      <c r="E1415" s="2" t="str">
        <f>HYPERLINK("capsilon://?command=openfolder&amp;siteaddress=FAM.docvelocity-na8.net&amp;folderid=FX129BE765-86E9-237B-DA7E-EE4F3212E43A","FX211012066")</f>
        <v>FX211012066</v>
      </c>
      <c r="F1415" t="s">
        <v>19</v>
      </c>
      <c r="G1415" t="s">
        <v>19</v>
      </c>
      <c r="H1415" t="s">
        <v>82</v>
      </c>
      <c r="I1415" t="s">
        <v>3443</v>
      </c>
      <c r="J1415">
        <v>452</v>
      </c>
      <c r="K1415" t="s">
        <v>84</v>
      </c>
      <c r="L1415" t="s">
        <v>85</v>
      </c>
      <c r="M1415" t="s">
        <v>86</v>
      </c>
      <c r="N1415">
        <v>2</v>
      </c>
      <c r="O1415" s="1">
        <v>44501.503530092596</v>
      </c>
      <c r="P1415" s="1">
        <v>44501.608252314814</v>
      </c>
      <c r="Q1415">
        <v>6893</v>
      </c>
      <c r="R1415">
        <v>2155</v>
      </c>
      <c r="S1415" t="b">
        <v>0</v>
      </c>
      <c r="T1415" t="s">
        <v>87</v>
      </c>
      <c r="U1415" t="b">
        <v>0</v>
      </c>
      <c r="V1415" t="s">
        <v>88</v>
      </c>
      <c r="W1415" s="1">
        <v>44501.521770833337</v>
      </c>
      <c r="X1415">
        <v>1436</v>
      </c>
      <c r="Y1415">
        <v>331</v>
      </c>
      <c r="Z1415">
        <v>0</v>
      </c>
      <c r="AA1415">
        <v>331</v>
      </c>
      <c r="AB1415">
        <v>0</v>
      </c>
      <c r="AC1415">
        <v>162</v>
      </c>
      <c r="AD1415">
        <v>121</v>
      </c>
      <c r="AE1415">
        <v>0</v>
      </c>
      <c r="AF1415">
        <v>0</v>
      </c>
      <c r="AG1415">
        <v>0</v>
      </c>
      <c r="AH1415" t="s">
        <v>104</v>
      </c>
      <c r="AI1415" s="1">
        <v>44501.608252314814</v>
      </c>
      <c r="AJ1415">
        <v>708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121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>
      <c r="A1416" t="s">
        <v>3444</v>
      </c>
      <c r="B1416" t="s">
        <v>79</v>
      </c>
      <c r="C1416" t="s">
        <v>715</v>
      </c>
      <c r="D1416" t="s">
        <v>81</v>
      </c>
      <c r="E1416" s="2" t="str">
        <f>HYPERLINK("capsilon://?command=openfolder&amp;siteaddress=FAM.docvelocity-na8.net&amp;folderid=FXA959BF6D-69E7-B398-C938-AE8FF6E751A6","FX210910215")</f>
        <v>FX210910215</v>
      </c>
      <c r="F1416" t="s">
        <v>19</v>
      </c>
      <c r="G1416" t="s">
        <v>19</v>
      </c>
      <c r="H1416" t="s">
        <v>82</v>
      </c>
      <c r="I1416" t="s">
        <v>3445</v>
      </c>
      <c r="J1416">
        <v>40</v>
      </c>
      <c r="K1416" t="s">
        <v>84</v>
      </c>
      <c r="L1416" t="s">
        <v>85</v>
      </c>
      <c r="M1416" t="s">
        <v>86</v>
      </c>
      <c r="N1416">
        <v>2</v>
      </c>
      <c r="O1416" s="1">
        <v>44503.381319444445</v>
      </c>
      <c r="P1416" s="1">
        <v>44503.442893518521</v>
      </c>
      <c r="Q1416">
        <v>4532</v>
      </c>
      <c r="R1416">
        <v>788</v>
      </c>
      <c r="S1416" t="b">
        <v>0</v>
      </c>
      <c r="T1416" t="s">
        <v>87</v>
      </c>
      <c r="U1416" t="b">
        <v>0</v>
      </c>
      <c r="V1416" t="s">
        <v>88</v>
      </c>
      <c r="W1416" s="1">
        <v>44503.384756944448</v>
      </c>
      <c r="X1416">
        <v>296</v>
      </c>
      <c r="Y1416">
        <v>51</v>
      </c>
      <c r="Z1416">
        <v>0</v>
      </c>
      <c r="AA1416">
        <v>51</v>
      </c>
      <c r="AB1416">
        <v>0</v>
      </c>
      <c r="AC1416">
        <v>45</v>
      </c>
      <c r="AD1416">
        <v>-11</v>
      </c>
      <c r="AE1416">
        <v>0</v>
      </c>
      <c r="AF1416">
        <v>0</v>
      </c>
      <c r="AG1416">
        <v>0</v>
      </c>
      <c r="AH1416" t="s">
        <v>89</v>
      </c>
      <c r="AI1416" s="1">
        <v>44503.442893518521</v>
      </c>
      <c r="AJ1416">
        <v>492</v>
      </c>
      <c r="AK1416">
        <v>0</v>
      </c>
      <c r="AL1416">
        <v>0</v>
      </c>
      <c r="AM1416">
        <v>0</v>
      </c>
      <c r="AN1416">
        <v>0</v>
      </c>
      <c r="AO1416">
        <v>6</v>
      </c>
      <c r="AP1416">
        <v>-11</v>
      </c>
      <c r="AQ1416">
        <v>0</v>
      </c>
      <c r="AR1416">
        <v>0</v>
      </c>
      <c r="AS1416">
        <v>0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>
      <c r="A1417" t="s">
        <v>3446</v>
      </c>
      <c r="B1417" t="s">
        <v>79</v>
      </c>
      <c r="C1417" t="s">
        <v>715</v>
      </c>
      <c r="D1417" t="s">
        <v>81</v>
      </c>
      <c r="E1417" s="2" t="str">
        <f>HYPERLINK("capsilon://?command=openfolder&amp;siteaddress=FAM.docvelocity-na8.net&amp;folderid=FXA959BF6D-69E7-B398-C938-AE8FF6E751A6","FX210910215")</f>
        <v>FX210910215</v>
      </c>
      <c r="F1417" t="s">
        <v>19</v>
      </c>
      <c r="G1417" t="s">
        <v>19</v>
      </c>
      <c r="H1417" t="s">
        <v>82</v>
      </c>
      <c r="I1417" t="s">
        <v>3447</v>
      </c>
      <c r="J1417">
        <v>66</v>
      </c>
      <c r="K1417" t="s">
        <v>84</v>
      </c>
      <c r="L1417" t="s">
        <v>85</v>
      </c>
      <c r="M1417" t="s">
        <v>86</v>
      </c>
      <c r="N1417">
        <v>2</v>
      </c>
      <c r="O1417" s="1">
        <v>44503.381666666668</v>
      </c>
      <c r="P1417" s="1">
        <v>44503.44427083333</v>
      </c>
      <c r="Q1417">
        <v>5223</v>
      </c>
      <c r="R1417">
        <v>186</v>
      </c>
      <c r="S1417" t="b">
        <v>0</v>
      </c>
      <c r="T1417" t="s">
        <v>87</v>
      </c>
      <c r="U1417" t="b">
        <v>0</v>
      </c>
      <c r="V1417" t="s">
        <v>99</v>
      </c>
      <c r="W1417" s="1">
        <v>44503.382627314815</v>
      </c>
      <c r="X1417">
        <v>67</v>
      </c>
      <c r="Y1417">
        <v>0</v>
      </c>
      <c r="Z1417">
        <v>0</v>
      </c>
      <c r="AA1417">
        <v>0</v>
      </c>
      <c r="AB1417">
        <v>52</v>
      </c>
      <c r="AC1417">
        <v>0</v>
      </c>
      <c r="AD1417">
        <v>66</v>
      </c>
      <c r="AE1417">
        <v>0</v>
      </c>
      <c r="AF1417">
        <v>0</v>
      </c>
      <c r="AG1417">
        <v>0</v>
      </c>
      <c r="AH1417" t="s">
        <v>89</v>
      </c>
      <c r="AI1417" s="1">
        <v>44503.44427083333</v>
      </c>
      <c r="AJ1417">
        <v>119</v>
      </c>
      <c r="AK1417">
        <v>0</v>
      </c>
      <c r="AL1417">
        <v>0</v>
      </c>
      <c r="AM1417">
        <v>0</v>
      </c>
      <c r="AN1417">
        <v>52</v>
      </c>
      <c r="AO1417">
        <v>0</v>
      </c>
      <c r="AP1417">
        <v>66</v>
      </c>
      <c r="AQ1417">
        <v>0</v>
      </c>
      <c r="AR1417">
        <v>0</v>
      </c>
      <c r="AS1417">
        <v>0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2021-11-30T16:00:00Z</dcterms:created>
  <dcterms:modified xsi:type="dcterms:W3CDTF">2021-12-07T08:20:40Z</dcterms:modified>
  <cp:category/>
  <cp:contentStatus/>
</cp:coreProperties>
</file>